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pdf" ContentType="application/pd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 date1904="1" showInkAnnotation="0" codeName="ThisWorkbook" autoCompressPictures="0"/>
  <bookViews>
    <workbookView xWindow="-17295" yWindow="1365" windowWidth="21840" windowHeight="3585" tabRatio="839" firstSheet="1" activeTab="2"/>
  </bookViews>
  <sheets>
    <sheet name="DATA" sheetId="54" state="hidden" r:id="rId1"/>
    <sheet name="1. Dashboard" sheetId="33" r:id="rId2"/>
    <sheet name="2. Work Plan" sheetId="43" r:id="rId3"/>
    <sheet name="EBP Checklist" sheetId="55" r:id="rId4"/>
    <sheet name="CPD Checklists" sheetId="56" r:id="rId5"/>
    <sheet name="ANEXO III Checklist" sheetId="60" r:id="rId6"/>
    <sheet name="ICB Checklist" sheetId="61" r:id="rId7"/>
    <sheet name="T&amp;L Checklist" sheetId="59" r:id="rId8"/>
  </sheets>
  <externalReferences>
    <externalReference r:id="rId9"/>
  </externalReferences>
  <definedNames>
    <definedName name="_xlnm._FilterDatabase" localSheetId="2" hidden="1">'2. Work Plan'!$A$3:$AK$93</definedName>
    <definedName name="_xlnm.Print_Area" localSheetId="2">'2. Work Plan'!$A$1:$AA$67</definedName>
    <definedName name="checklists">DATA!$Y$2:$Z$46</definedName>
    <definedName name="data">DATA!$A$2:$S$73</definedName>
    <definedName name="ICB_Checklist" localSheetId="6">'ICB Checklist'!$B$5:$H$22</definedName>
    <definedName name="MBFS">DATA!$D$80:$F$100</definedName>
    <definedName name="PLAN">'2. Work Plan'!$G$3:$AA$68</definedName>
  </definedNames>
  <calcPr calcId="179016"/>
  <fileRecoveryPr autoRecover="0"/>
</workbook>
</file>

<file path=xl/calcChain.xml><?xml version="1.0" encoding="utf-8"?>
<calcChain xmlns="http://schemas.openxmlformats.org/spreadsheetml/2006/main">
  <c r="AA29" i="43" l="1"/>
  <c r="Z29" i="43"/>
  <c r="T15" i="59"/>
  <c r="T14" i="59"/>
  <c r="T13" i="59"/>
  <c r="T12" i="59"/>
  <c r="T11" i="59"/>
  <c r="T17" i="59"/>
  <c r="X62" i="43"/>
  <c r="P15" i="59"/>
  <c r="P14" i="59"/>
  <c r="P13" i="59"/>
  <c r="P12" i="59"/>
  <c r="P11" i="59"/>
  <c r="L15" i="59"/>
  <c r="L14" i="59"/>
  <c r="L13" i="59"/>
  <c r="L12" i="59"/>
  <c r="L11" i="59"/>
  <c r="L17" i="59"/>
  <c r="H15" i="59"/>
  <c r="H14" i="59"/>
  <c r="H13" i="59"/>
  <c r="H12" i="59"/>
  <c r="H11" i="59"/>
  <c r="H17" i="59"/>
  <c r="V9" i="59"/>
  <c r="AK12" i="43"/>
  <c r="AN92" i="33"/>
  <c r="AN81" i="33"/>
  <c r="AN76" i="33"/>
  <c r="AN74" i="33"/>
  <c r="AL74" i="33"/>
  <c r="AN66" i="33"/>
  <c r="AN61" i="33"/>
  <c r="AN59" i="33"/>
  <c r="AL59" i="33"/>
  <c r="AR55" i="33"/>
  <c r="AR53" i="33"/>
  <c r="AP51" i="33"/>
  <c r="AN53" i="33"/>
  <c r="AS51" i="33"/>
  <c r="AN51" i="33"/>
  <c r="AL51" i="33"/>
  <c r="AN26" i="33"/>
  <c r="AN21" i="33"/>
  <c r="AN15" i="33"/>
  <c r="AN7" i="33"/>
  <c r="AS5" i="33"/>
  <c r="AN5" i="33"/>
  <c r="AL5" i="33"/>
  <c r="AE92" i="33"/>
  <c r="AE81" i="33"/>
  <c r="AE76" i="33"/>
  <c r="AE74" i="33"/>
  <c r="AC74" i="33"/>
  <c r="AE66" i="33"/>
  <c r="AE61" i="33"/>
  <c r="AE59" i="33"/>
  <c r="AC59" i="33"/>
  <c r="AI55" i="33"/>
  <c r="AE53" i="33"/>
  <c r="AJ51" i="33"/>
  <c r="AE51" i="33"/>
  <c r="AC51" i="33"/>
  <c r="AE26" i="33"/>
  <c r="AE21" i="33"/>
  <c r="AE15" i="33"/>
  <c r="AE7" i="33"/>
  <c r="AJ5" i="33"/>
  <c r="AE5" i="33"/>
  <c r="AC5" i="33"/>
  <c r="V92" i="33"/>
  <c r="V81" i="33"/>
  <c r="V76" i="33"/>
  <c r="V74" i="33"/>
  <c r="T74" i="33"/>
  <c r="V66" i="33"/>
  <c r="V61" i="33"/>
  <c r="V59" i="33"/>
  <c r="T59" i="33"/>
  <c r="Z55" i="33"/>
  <c r="X53" i="33"/>
  <c r="X52" i="33"/>
  <c r="Y53" i="33"/>
  <c r="Z53" i="33"/>
  <c r="X51" i="33"/>
  <c r="V53" i="33"/>
  <c r="AA51" i="33"/>
  <c r="V51" i="33"/>
  <c r="T51" i="33"/>
  <c r="V26" i="33"/>
  <c r="V21" i="33"/>
  <c r="V15" i="33"/>
  <c r="V7" i="33"/>
  <c r="AA5" i="33"/>
  <c r="V5" i="33"/>
  <c r="T5" i="33"/>
  <c r="M92" i="33"/>
  <c r="M81" i="33"/>
  <c r="M76" i="33"/>
  <c r="M74" i="33"/>
  <c r="K74" i="33"/>
  <c r="M66" i="33"/>
  <c r="M61" i="33"/>
  <c r="M59" i="33"/>
  <c r="K59" i="33"/>
  <c r="Q55" i="33"/>
  <c r="M53" i="33"/>
  <c r="R51" i="33"/>
  <c r="M51" i="33"/>
  <c r="K51" i="33"/>
  <c r="M26" i="33"/>
  <c r="M21" i="33"/>
  <c r="M15" i="33"/>
  <c r="M7" i="33"/>
  <c r="R5" i="33"/>
  <c r="M5" i="33"/>
  <c r="K5" i="33"/>
  <c r="B5" i="60"/>
  <c r="Z51" i="33"/>
  <c r="AP53" i="33"/>
  <c r="AP52" i="33"/>
  <c r="AQ53" i="33"/>
  <c r="AA37" i="43"/>
  <c r="Z37" i="43"/>
  <c r="AA12" i="43"/>
  <c r="Z12" i="43"/>
  <c r="AA64" i="43"/>
  <c r="AA19" i="43"/>
  <c r="AA45" i="43"/>
  <c r="AA52" i="43"/>
  <c r="AA35" i="43"/>
  <c r="Z35" i="43"/>
  <c r="AA34" i="43"/>
  <c r="AA33" i="43"/>
  <c r="Z30" i="43"/>
  <c r="AA27" i="43"/>
  <c r="Z27" i="43"/>
  <c r="AA26" i="43"/>
  <c r="Z26" i="43"/>
  <c r="AA24" i="43"/>
  <c r="AA23" i="43"/>
  <c r="Z23" i="43"/>
  <c r="AA22" i="43"/>
  <c r="Z22" i="43"/>
  <c r="AA21" i="43"/>
  <c r="Z21" i="43"/>
  <c r="T65" i="54"/>
  <c r="T64" i="54"/>
  <c r="T63" i="54"/>
  <c r="T62" i="54"/>
  <c r="T61" i="54"/>
  <c r="T60" i="54"/>
  <c r="T59" i="54"/>
  <c r="T58" i="54"/>
  <c r="T57" i="54"/>
  <c r="T56" i="54"/>
  <c r="T55" i="54"/>
  <c r="T54" i="54"/>
  <c r="T53" i="54"/>
  <c r="T52" i="54"/>
  <c r="T51" i="54"/>
  <c r="T50" i="54"/>
  <c r="T49" i="54"/>
  <c r="T48" i="54"/>
  <c r="T47" i="54"/>
  <c r="T46" i="54"/>
  <c r="T45" i="54"/>
  <c r="T44" i="54"/>
  <c r="T43" i="54"/>
  <c r="T42" i="54"/>
  <c r="T41" i="54"/>
  <c r="T40" i="54"/>
  <c r="T39" i="54"/>
  <c r="T38" i="54"/>
  <c r="T37" i="54"/>
  <c r="T36" i="54"/>
  <c r="T35" i="54"/>
  <c r="T34" i="54"/>
  <c r="T33" i="54"/>
  <c r="T32" i="54"/>
  <c r="T31" i="54"/>
  <c r="T30" i="54"/>
  <c r="T29" i="54"/>
  <c r="T28" i="54"/>
  <c r="T27" i="54"/>
  <c r="T26" i="54"/>
  <c r="T25" i="54"/>
  <c r="T24" i="54"/>
  <c r="T23" i="54"/>
  <c r="T22" i="54"/>
  <c r="T21" i="54"/>
  <c r="T20" i="54"/>
  <c r="T19" i="54"/>
  <c r="T18" i="54"/>
  <c r="T17" i="54"/>
  <c r="T16" i="54"/>
  <c r="T15" i="54"/>
  <c r="T14" i="54"/>
  <c r="T13" i="54"/>
  <c r="T12" i="54"/>
  <c r="T11" i="54"/>
  <c r="B5" i="59"/>
  <c r="B5" i="61"/>
  <c r="B5" i="56"/>
  <c r="B5" i="55"/>
  <c r="AA63" i="43"/>
  <c r="Z63" i="43"/>
  <c r="AA61" i="43"/>
  <c r="Z61" i="43"/>
  <c r="AO108" i="33"/>
  <c r="AO106" i="33"/>
  <c r="AO103" i="33"/>
  <c r="AM102" i="33"/>
  <c r="AM100" i="33"/>
  <c r="AM98" i="33"/>
  <c r="AM96" i="33"/>
  <c r="AM94" i="33"/>
  <c r="AO89" i="33"/>
  <c r="AO87" i="33"/>
  <c r="AM84" i="33"/>
  <c r="AO79" i="33"/>
  <c r="AM71" i="33"/>
  <c r="AM69" i="33"/>
  <c r="AO63" i="33"/>
  <c r="AM48" i="33"/>
  <c r="AM46" i="33"/>
  <c r="AM44" i="33"/>
  <c r="AM42" i="33"/>
  <c r="AO40" i="33"/>
  <c r="AO38" i="33"/>
  <c r="AO36" i="33"/>
  <c r="AO34" i="33"/>
  <c r="AO32" i="33"/>
  <c r="AO30" i="33"/>
  <c r="AM29" i="33"/>
  <c r="AO24" i="33"/>
  <c r="AM18" i="33"/>
  <c r="AM12" i="33"/>
  <c r="AM10" i="33"/>
  <c r="AF108" i="33"/>
  <c r="AD107" i="33"/>
  <c r="AD105" i="33"/>
  <c r="AD102" i="33"/>
  <c r="AF100" i="33"/>
  <c r="AD99" i="33"/>
  <c r="AF96" i="33"/>
  <c r="AD95" i="33"/>
  <c r="AF89" i="33"/>
  <c r="AF86" i="33"/>
  <c r="AD85" i="33"/>
  <c r="AD83" i="33"/>
  <c r="AD79" i="33"/>
  <c r="AD71" i="33"/>
  <c r="AF69" i="33"/>
  <c r="AD68" i="33"/>
  <c r="AF63" i="33"/>
  <c r="AF47" i="33"/>
  <c r="AF45" i="33"/>
  <c r="AF43" i="33"/>
  <c r="AF40" i="33"/>
  <c r="AF37" i="33"/>
  <c r="AD36" i="33"/>
  <c r="AD34" i="33"/>
  <c r="AD32" i="33"/>
  <c r="AF30" i="33"/>
  <c r="AD29" i="33"/>
  <c r="AD23" i="33"/>
  <c r="AF18" i="33"/>
  <c r="AD12" i="33"/>
  <c r="AD10" i="33"/>
  <c r="U108" i="33"/>
  <c r="U106" i="33"/>
  <c r="W104" i="33"/>
  <c r="W101" i="33"/>
  <c r="U100" i="33"/>
  <c r="U97" i="33"/>
  <c r="U95" i="33"/>
  <c r="U89" i="33"/>
  <c r="U87" i="33"/>
  <c r="U85" i="33"/>
  <c r="W79" i="33"/>
  <c r="AM108" i="33"/>
  <c r="AM106" i="33"/>
  <c r="AO104" i="33"/>
  <c r="AM103" i="33"/>
  <c r="AO101" i="33"/>
  <c r="AO99" i="33"/>
  <c r="AO97" i="33"/>
  <c r="AO95" i="33"/>
  <c r="AM89" i="33"/>
  <c r="AM87" i="33"/>
  <c r="AO85" i="33"/>
  <c r="AO83" i="33"/>
  <c r="AM79" i="33"/>
  <c r="AO70" i="33"/>
  <c r="AO64" i="33"/>
  <c r="AM63" i="33"/>
  <c r="AO47" i="33"/>
  <c r="AO45" i="33"/>
  <c r="AO43" i="33"/>
  <c r="AM40" i="33"/>
  <c r="AM38" i="33"/>
  <c r="AM36" i="33"/>
  <c r="AM34" i="33"/>
  <c r="AM32" i="33"/>
  <c r="AM30" i="33"/>
  <c r="AO28" i="33"/>
  <c r="AM24" i="33"/>
  <c r="AO19" i="33"/>
  <c r="AO17" i="33"/>
  <c r="AO13" i="33"/>
  <c r="AO11" i="33"/>
  <c r="AO9" i="33"/>
  <c r="AD108" i="33"/>
  <c r="AF106" i="33"/>
  <c r="AF103" i="33"/>
  <c r="AF101" i="33"/>
  <c r="AD100" i="33"/>
  <c r="AF97" i="33"/>
  <c r="AD96" i="33"/>
  <c r="AF90" i="33"/>
  <c r="AD89" i="33"/>
  <c r="AF87" i="33"/>
  <c r="AD86" i="33"/>
  <c r="AF84" i="33"/>
  <c r="AF70" i="33"/>
  <c r="AD69" i="33"/>
  <c r="AD63" i="33"/>
  <c r="AD47" i="33"/>
  <c r="AD45" i="33"/>
  <c r="AD43" i="33"/>
  <c r="AF41" i="33"/>
  <c r="AD40" i="33"/>
  <c r="AF38" i="33"/>
  <c r="AD37" i="33"/>
  <c r="AF35" i="33"/>
  <c r="AF33" i="33"/>
  <c r="AF31" i="33"/>
  <c r="AD30" i="33"/>
  <c r="AF24" i="33"/>
  <c r="AD18" i="33"/>
  <c r="AF13" i="33"/>
  <c r="AF11" i="33"/>
  <c r="AF9" i="33"/>
  <c r="W107" i="33"/>
  <c r="W105" i="33"/>
  <c r="U104" i="33"/>
  <c r="W102" i="33"/>
  <c r="U101" i="33"/>
  <c r="W98" i="33"/>
  <c r="W96" i="33"/>
  <c r="W94" i="33"/>
  <c r="W90" i="33"/>
  <c r="W88" i="33"/>
  <c r="W86" i="33"/>
  <c r="W83" i="33"/>
  <c r="U79" i="33"/>
  <c r="AO107" i="33"/>
  <c r="AM104" i="33"/>
  <c r="AM101" i="33"/>
  <c r="AM97" i="33"/>
  <c r="AM88" i="33"/>
  <c r="AO84" i="33"/>
  <c r="AM78" i="33"/>
  <c r="AO71" i="33"/>
  <c r="AM68" i="33"/>
  <c r="AM45" i="33"/>
  <c r="AO41" i="33"/>
  <c r="AO37" i="33"/>
  <c r="AO33" i="33"/>
  <c r="AO23" i="33"/>
  <c r="AO18" i="33"/>
  <c r="AO12" i="33"/>
  <c r="AF105" i="33"/>
  <c r="AF102" i="33"/>
  <c r="AF99" i="33"/>
  <c r="AD94" i="33"/>
  <c r="AF88" i="33"/>
  <c r="AD78" i="33"/>
  <c r="AF71" i="33"/>
  <c r="AF68" i="33"/>
  <c r="AF48" i="33"/>
  <c r="AF44" i="33"/>
  <c r="AD41" i="33"/>
  <c r="AD38" i="33"/>
  <c r="AD35" i="33"/>
  <c r="AD31" i="33"/>
  <c r="AF28" i="33"/>
  <c r="AF23" i="33"/>
  <c r="AF17" i="33"/>
  <c r="AF12" i="33"/>
  <c r="W108" i="33"/>
  <c r="U99" i="33"/>
  <c r="W95" i="33"/>
  <c r="W89" i="33"/>
  <c r="W85" i="33"/>
  <c r="W70" i="33"/>
  <c r="W68" i="33"/>
  <c r="U64" i="33"/>
  <c r="U47" i="33"/>
  <c r="W45" i="33"/>
  <c r="U44" i="33"/>
  <c r="U42" i="33"/>
  <c r="U40" i="33"/>
  <c r="U38" i="33"/>
  <c r="U36" i="33"/>
  <c r="W34" i="33"/>
  <c r="W32" i="33"/>
  <c r="U29" i="33"/>
  <c r="U23" i="33"/>
  <c r="W18" i="33"/>
  <c r="W12" i="33"/>
  <c r="W10" i="33"/>
  <c r="N108" i="33"/>
  <c r="N106" i="33"/>
  <c r="N104" i="33"/>
  <c r="N102" i="33"/>
  <c r="N100" i="33"/>
  <c r="N98" i="33"/>
  <c r="N96" i="33"/>
  <c r="N94" i="33"/>
  <c r="L90" i="33"/>
  <c r="L88" i="33"/>
  <c r="L86" i="33"/>
  <c r="L84" i="33"/>
  <c r="N79" i="33"/>
  <c r="L71" i="33"/>
  <c r="L69" i="33"/>
  <c r="N64" i="33"/>
  <c r="AM107" i="33"/>
  <c r="AO100" i="33"/>
  <c r="AO96" i="33"/>
  <c r="AO90" i="33"/>
  <c r="AO86" i="33"/>
  <c r="AM83" i="33"/>
  <c r="AM70" i="33"/>
  <c r="AO48" i="33"/>
  <c r="AO44" i="33"/>
  <c r="AM41" i="33"/>
  <c r="AM37" i="33"/>
  <c r="AM33" i="33"/>
  <c r="AO29" i="33"/>
  <c r="AM23" i="33"/>
  <c r="AM17" i="33"/>
  <c r="AM11" i="33"/>
  <c r="AF104" i="33"/>
  <c r="AD101" i="33"/>
  <c r="AF98" i="33"/>
  <c r="AD88" i="33"/>
  <c r="AF85" i="33"/>
  <c r="AD70" i="33"/>
  <c r="AD48" i="33"/>
  <c r="AD44" i="33"/>
  <c r="AF34" i="33"/>
  <c r="AD28" i="33"/>
  <c r="AD17" i="33"/>
  <c r="AD11" i="33"/>
  <c r="AH11" i="33"/>
  <c r="U107" i="33"/>
  <c r="W103" i="33"/>
  <c r="U98" i="33"/>
  <c r="U94" i="33"/>
  <c r="U88" i="33"/>
  <c r="W84" i="33"/>
  <c r="W78" i="33"/>
  <c r="U70" i="33"/>
  <c r="U68" i="33"/>
  <c r="W48" i="33"/>
  <c r="U45" i="33"/>
  <c r="W43" i="33"/>
  <c r="W41" i="33"/>
  <c r="W39" i="33"/>
  <c r="W37" i="33"/>
  <c r="W35" i="33"/>
  <c r="U34" i="33"/>
  <c r="U32" i="33"/>
  <c r="W30" i="33"/>
  <c r="W28" i="33"/>
  <c r="W24" i="33"/>
  <c r="U18" i="33"/>
  <c r="W13" i="33"/>
  <c r="U12" i="33"/>
  <c r="U10" i="33"/>
  <c r="L108" i="33"/>
  <c r="L106" i="33"/>
  <c r="L104" i="33"/>
  <c r="L102" i="33"/>
  <c r="L100" i="33"/>
  <c r="L98" i="33"/>
  <c r="L96" i="33"/>
  <c r="L94" i="33"/>
  <c r="N89" i="33"/>
  <c r="N87" i="33"/>
  <c r="N85" i="33"/>
  <c r="N83" i="33"/>
  <c r="L79" i="33"/>
  <c r="N70" i="33"/>
  <c r="N68" i="33"/>
  <c r="L64" i="33"/>
  <c r="L47" i="33"/>
  <c r="L45" i="33"/>
  <c r="L43" i="33"/>
  <c r="L41" i="33"/>
  <c r="AO105" i="33"/>
  <c r="AM105" i="33"/>
  <c r="AO102" i="33"/>
  <c r="AO98" i="33"/>
  <c r="AO94" i="33"/>
  <c r="AO88" i="33"/>
  <c r="AM85" i="33"/>
  <c r="AO78" i="33"/>
  <c r="AO68" i="33"/>
  <c r="AO46" i="33"/>
  <c r="AO42" i="33"/>
  <c r="AM39" i="33"/>
  <c r="AM35" i="33"/>
  <c r="AM31" i="33"/>
  <c r="AM19" i="33"/>
  <c r="AM13" i="33"/>
  <c r="AM9" i="33"/>
  <c r="AD106" i="33"/>
  <c r="AD103" i="33"/>
  <c r="AD97" i="33"/>
  <c r="AF94" i="33"/>
  <c r="AF83" i="33"/>
  <c r="AF78" i="33"/>
  <c r="AD64" i="33"/>
  <c r="AD46" i="33"/>
  <c r="AD42" i="33"/>
  <c r="AD39" i="33"/>
  <c r="AF36" i="33"/>
  <c r="AF32" i="33"/>
  <c r="AF29" i="33"/>
  <c r="AD24" i="33"/>
  <c r="AD19" i="33"/>
  <c r="AD13" i="33"/>
  <c r="AD9" i="33"/>
  <c r="U105" i="33"/>
  <c r="U102" i="33"/>
  <c r="W99" i="33"/>
  <c r="U96" i="33"/>
  <c r="U90" i="33"/>
  <c r="U86" i="33"/>
  <c r="U83" i="33"/>
  <c r="U71" i="33"/>
  <c r="U69" i="33"/>
  <c r="W64" i="33"/>
  <c r="U63" i="33"/>
  <c r="W47" i="33"/>
  <c r="U46" i="33"/>
  <c r="W44" i="33"/>
  <c r="W42" i="33"/>
  <c r="W40" i="33"/>
  <c r="W38" i="33"/>
  <c r="W36" i="33"/>
  <c r="U33" i="33"/>
  <c r="U31" i="33"/>
  <c r="W29" i="33"/>
  <c r="W23" i="33"/>
  <c r="U19" i="33"/>
  <c r="U17" i="33"/>
  <c r="U11" i="33"/>
  <c r="X11" i="33"/>
  <c r="U9" i="33"/>
  <c r="L107" i="33"/>
  <c r="L105" i="33"/>
  <c r="L103" i="33"/>
  <c r="L101" i="33"/>
  <c r="L99" i="33"/>
  <c r="L97" i="33"/>
  <c r="L95" i="33"/>
  <c r="N90" i="33"/>
  <c r="N88" i="33"/>
  <c r="N86" i="33"/>
  <c r="N84" i="33"/>
  <c r="L78" i="33"/>
  <c r="N71" i="33"/>
  <c r="N69" i="33"/>
  <c r="L63" i="33"/>
  <c r="L48" i="33"/>
  <c r="L46" i="33"/>
  <c r="L44" i="33"/>
  <c r="L42" i="33"/>
  <c r="AM90" i="33"/>
  <c r="AM64" i="33"/>
  <c r="AO35" i="33"/>
  <c r="AD104" i="33"/>
  <c r="AF46" i="33"/>
  <c r="AD33" i="33"/>
  <c r="AF19" i="33"/>
  <c r="U103" i="33"/>
  <c r="W87" i="33"/>
  <c r="W69" i="33"/>
  <c r="U48" i="33"/>
  <c r="U41" i="33"/>
  <c r="W33" i="33"/>
  <c r="W17" i="33"/>
  <c r="W9" i="33"/>
  <c r="N101" i="33"/>
  <c r="L83" i="33"/>
  <c r="N48" i="33"/>
  <c r="N44" i="33"/>
  <c r="N40" i="33"/>
  <c r="N38" i="33"/>
  <c r="N36" i="33"/>
  <c r="N34" i="33"/>
  <c r="N32" i="33"/>
  <c r="N30" i="33"/>
  <c r="N28" i="33"/>
  <c r="L24" i="33"/>
  <c r="L18" i="33"/>
  <c r="N13" i="33"/>
  <c r="N11" i="33"/>
  <c r="N9" i="33"/>
  <c r="AM99" i="33"/>
  <c r="AM86" i="33"/>
  <c r="AM47" i="33"/>
  <c r="AO31" i="33"/>
  <c r="AD90" i="33"/>
  <c r="AF79" i="33"/>
  <c r="AF42" i="33"/>
  <c r="W100" i="33"/>
  <c r="U84" i="33"/>
  <c r="W46" i="33"/>
  <c r="U39" i="33"/>
  <c r="W31" i="33"/>
  <c r="U24" i="33"/>
  <c r="N107" i="33"/>
  <c r="N99" i="33"/>
  <c r="L89" i="33"/>
  <c r="N63" i="33"/>
  <c r="N47" i="33"/>
  <c r="N43" i="33"/>
  <c r="L40" i="33"/>
  <c r="L38" i="33"/>
  <c r="L36" i="33"/>
  <c r="L34" i="33"/>
  <c r="L32" i="33"/>
  <c r="L30" i="33"/>
  <c r="L28" i="33"/>
  <c r="N19" i="33"/>
  <c r="N17" i="33"/>
  <c r="L13" i="33"/>
  <c r="P13" i="33"/>
  <c r="L11" i="33"/>
  <c r="L9" i="33"/>
  <c r="AM95" i="33"/>
  <c r="AO69" i="33"/>
  <c r="AM43" i="33"/>
  <c r="AM28" i="33"/>
  <c r="AO10" i="33"/>
  <c r="AD98" i="33"/>
  <c r="AD87" i="33"/>
  <c r="AF39" i="33"/>
  <c r="AF10" i="33"/>
  <c r="W97" i="33"/>
  <c r="W63" i="33"/>
  <c r="U37" i="33"/>
  <c r="U30" i="33"/>
  <c r="U13" i="33"/>
  <c r="N105" i="33"/>
  <c r="N97" i="33"/>
  <c r="L87" i="33"/>
  <c r="N78" i="33"/>
  <c r="L70" i="33"/>
  <c r="N46" i="33"/>
  <c r="N42" i="33"/>
  <c r="N39" i="33"/>
  <c r="N37" i="33"/>
  <c r="N35" i="33"/>
  <c r="N33" i="33"/>
  <c r="N31" i="33"/>
  <c r="N29" i="33"/>
  <c r="N23" i="33"/>
  <c r="L19" i="33"/>
  <c r="L17" i="33"/>
  <c r="N12" i="33"/>
  <c r="N10" i="33"/>
  <c r="C90" i="33"/>
  <c r="C47" i="33"/>
  <c r="E104" i="33"/>
  <c r="E96" i="33"/>
  <c r="E71" i="33"/>
  <c r="E44" i="33"/>
  <c r="E32" i="33"/>
  <c r="E11" i="33"/>
  <c r="AO39" i="33"/>
  <c r="AF107" i="33"/>
  <c r="AF95" i="33"/>
  <c r="AD84" i="33"/>
  <c r="AF64" i="33"/>
  <c r="W106" i="33"/>
  <c r="U78" i="33"/>
  <c r="W71" i="33"/>
  <c r="U43" i="33"/>
  <c r="U35" i="33"/>
  <c r="U28" i="33"/>
  <c r="W19" i="33"/>
  <c r="W11" i="33"/>
  <c r="N103" i="33"/>
  <c r="N95" i="33"/>
  <c r="L85" i="33"/>
  <c r="L68" i="33"/>
  <c r="N45" i="33"/>
  <c r="N41" i="33"/>
  <c r="L39" i="33"/>
  <c r="L37" i="33"/>
  <c r="L35" i="33"/>
  <c r="L33" i="33"/>
  <c r="L31" i="33"/>
  <c r="L29" i="33"/>
  <c r="N24" i="33"/>
  <c r="L23" i="33"/>
  <c r="N18" i="33"/>
  <c r="L12" i="33"/>
  <c r="L10" i="33"/>
  <c r="E108" i="33"/>
  <c r="E48" i="33"/>
  <c r="E107" i="33"/>
  <c r="E103" i="33"/>
  <c r="E99" i="33"/>
  <c r="E95" i="33"/>
  <c r="E87" i="33"/>
  <c r="E83" i="33"/>
  <c r="E70" i="33"/>
  <c r="E63" i="33"/>
  <c r="E43" i="33"/>
  <c r="E39" i="33"/>
  <c r="E35" i="33"/>
  <c r="E31" i="33"/>
  <c r="E24" i="33"/>
  <c r="E17" i="33"/>
  <c r="E10" i="33"/>
  <c r="C108" i="33"/>
  <c r="C48" i="33"/>
  <c r="E106" i="33"/>
  <c r="E102" i="33"/>
  <c r="E98" i="33"/>
  <c r="E94" i="33"/>
  <c r="E86" i="33"/>
  <c r="E79" i="33"/>
  <c r="E69" i="33"/>
  <c r="E46" i="33"/>
  <c r="E42" i="33"/>
  <c r="E38" i="33"/>
  <c r="E34" i="33"/>
  <c r="E30" i="33"/>
  <c r="E23" i="33"/>
  <c r="E13" i="33"/>
  <c r="E9" i="33"/>
  <c r="E90" i="33"/>
  <c r="E47" i="33"/>
  <c r="E105" i="33"/>
  <c r="E101" i="33"/>
  <c r="E97" i="33"/>
  <c r="E89" i="33"/>
  <c r="E85" i="33"/>
  <c r="E78" i="33"/>
  <c r="E68" i="33"/>
  <c r="E45" i="33"/>
  <c r="E41" i="33"/>
  <c r="E37" i="33"/>
  <c r="E33" i="33"/>
  <c r="E29" i="33"/>
  <c r="E19" i="33"/>
  <c r="E12" i="33"/>
  <c r="E100" i="33"/>
  <c r="E88" i="33"/>
  <c r="E84" i="33"/>
  <c r="E64" i="33"/>
  <c r="E40" i="33"/>
  <c r="E36" i="33"/>
  <c r="E28" i="33"/>
  <c r="E18" i="33"/>
  <c r="AK51" i="43"/>
  <c r="AI33" i="43"/>
  <c r="AI32" i="43"/>
  <c r="L51" i="43"/>
  <c r="G51" i="43"/>
  <c r="K35" i="43"/>
  <c r="J37" i="43"/>
  <c r="H38" i="43"/>
  <c r="G39" i="43"/>
  <c r="L39" i="43"/>
  <c r="K40" i="43"/>
  <c r="AH28" i="43"/>
  <c r="AH30" i="43"/>
  <c r="AH31" i="43"/>
  <c r="AH34" i="43"/>
  <c r="G6" i="43"/>
  <c r="L34" i="43"/>
  <c r="G34" i="43"/>
  <c r="H33" i="43"/>
  <c r="J32" i="43"/>
  <c r="AJ51" i="43"/>
  <c r="AH33" i="43"/>
  <c r="AH32" i="43"/>
  <c r="K51" i="43"/>
  <c r="G35" i="43"/>
  <c r="L35" i="43"/>
  <c r="K37" i="43"/>
  <c r="H39" i="43"/>
  <c r="G40" i="43"/>
  <c r="L40" i="43"/>
  <c r="AI28" i="43"/>
  <c r="AI30" i="43"/>
  <c r="AI31" i="43"/>
  <c r="AI34" i="43"/>
  <c r="H6" i="43"/>
  <c r="K34" i="43"/>
  <c r="L33" i="43"/>
  <c r="G33" i="43"/>
  <c r="H32" i="43"/>
  <c r="AI51" i="43"/>
  <c r="AK33" i="43"/>
  <c r="AK32" i="43"/>
  <c r="J51" i="43"/>
  <c r="H35" i="43"/>
  <c r="G37" i="43"/>
  <c r="L37" i="43"/>
  <c r="K38" i="43"/>
  <c r="J39" i="43"/>
  <c r="H40" i="43"/>
  <c r="AJ28" i="43"/>
  <c r="AH29" i="43"/>
  <c r="AJ30" i="43"/>
  <c r="AJ31" i="43"/>
  <c r="AJ34" i="43"/>
  <c r="J6" i="43"/>
  <c r="J34" i="43"/>
  <c r="K33" i="43"/>
  <c r="L32" i="43"/>
  <c r="G32" i="43"/>
  <c r="AH51" i="43"/>
  <c r="AJ33" i="43"/>
  <c r="AJ32" i="43"/>
  <c r="H51" i="43"/>
  <c r="J35" i="43"/>
  <c r="H37" i="43"/>
  <c r="G38" i="43"/>
  <c r="L38" i="43"/>
  <c r="K39" i="43"/>
  <c r="J40" i="43"/>
  <c r="AK28" i="43"/>
  <c r="AI29" i="43"/>
  <c r="AK30" i="43"/>
  <c r="AK31" i="43"/>
  <c r="AK34" i="43"/>
  <c r="K6" i="43"/>
  <c r="H34" i="43"/>
  <c r="J33" i="43"/>
  <c r="K32" i="43"/>
  <c r="AK29" i="43"/>
  <c r="AJ29" i="43"/>
  <c r="B2" i="56"/>
  <c r="B2" i="60"/>
  <c r="B2" i="61"/>
  <c r="B2" i="59"/>
  <c r="B2" i="55"/>
  <c r="A1" i="43"/>
  <c r="AL1" i="33"/>
  <c r="AL3" i="33"/>
  <c r="AC3" i="33"/>
  <c r="T3" i="33"/>
  <c r="K3" i="33"/>
  <c r="B3" i="33"/>
  <c r="C105" i="33"/>
  <c r="C18" i="33"/>
  <c r="AK66" i="43"/>
  <c r="AK62" i="43"/>
  <c r="AK58" i="43"/>
  <c r="AK54" i="43"/>
  <c r="AK49" i="43"/>
  <c r="AK45" i="43"/>
  <c r="AK41" i="43"/>
  <c r="AK37" i="43"/>
  <c r="AK26" i="43"/>
  <c r="AK22" i="43"/>
  <c r="AK18" i="43"/>
  <c r="AK14" i="43"/>
  <c r="AK9" i="43"/>
  <c r="AK5" i="43"/>
  <c r="AJ64" i="43"/>
  <c r="AJ60" i="43"/>
  <c r="AJ56" i="43"/>
  <c r="AJ52" i="43"/>
  <c r="AJ47" i="43"/>
  <c r="AJ43" i="43"/>
  <c r="AJ39" i="43"/>
  <c r="AJ24" i="43"/>
  <c r="AJ20" i="43"/>
  <c r="AJ16" i="43"/>
  <c r="AJ12" i="43"/>
  <c r="AJ8" i="43"/>
  <c r="AI67" i="43"/>
  <c r="AI63" i="43"/>
  <c r="AI59" i="43"/>
  <c r="AI55" i="43"/>
  <c r="AI50" i="43"/>
  <c r="AI46" i="43"/>
  <c r="AI42" i="43"/>
  <c r="AI38" i="43"/>
  <c r="AI27" i="43"/>
  <c r="AI23" i="43"/>
  <c r="AI19" i="43"/>
  <c r="AI15" i="43"/>
  <c r="AI11" i="43"/>
  <c r="AI7" i="43"/>
  <c r="AH66" i="43"/>
  <c r="AK67" i="43"/>
  <c r="AK63" i="43"/>
  <c r="AK59" i="43"/>
  <c r="AK55" i="43"/>
  <c r="AK50" i="43"/>
  <c r="AK46" i="43"/>
  <c r="AK42" i="43"/>
  <c r="AK38" i="43"/>
  <c r="AK27" i="43"/>
  <c r="AK23" i="43"/>
  <c r="AK19" i="43"/>
  <c r="AK15" i="43"/>
  <c r="AK10" i="43"/>
  <c r="AJ65" i="43"/>
  <c r="AJ61" i="43"/>
  <c r="AJ57" i="43"/>
  <c r="AJ53" i="43"/>
  <c r="AJ48" i="43"/>
  <c r="AJ44" i="43"/>
  <c r="AJ40" i="43"/>
  <c r="AJ35" i="43"/>
  <c r="AJ25" i="43"/>
  <c r="AJ21" i="43"/>
  <c r="AJ17" i="43"/>
  <c r="AJ13" i="43"/>
  <c r="AJ9" i="43"/>
  <c r="AJ5" i="43"/>
  <c r="AI64" i="43"/>
  <c r="AI60" i="43"/>
  <c r="AI56" i="43"/>
  <c r="AI52" i="43"/>
  <c r="AI47" i="43"/>
  <c r="AI43" i="43"/>
  <c r="AI39" i="43"/>
  <c r="AI24" i="43"/>
  <c r="AI20" i="43"/>
  <c r="AI16" i="43"/>
  <c r="AI12" i="43"/>
  <c r="AI8" i="43"/>
  <c r="AH67" i="43"/>
  <c r="AK60" i="43"/>
  <c r="AK52" i="43"/>
  <c r="AK43" i="43"/>
  <c r="AK24" i="43"/>
  <c r="AK16" i="43"/>
  <c r="AK7" i="43"/>
  <c r="AJ62" i="43"/>
  <c r="AJ54" i="43"/>
  <c r="AJ45" i="43"/>
  <c r="AJ37" i="43"/>
  <c r="AJ26" i="43"/>
  <c r="AJ18" i="43"/>
  <c r="AJ10" i="43"/>
  <c r="AI65" i="43"/>
  <c r="AI57" i="43"/>
  <c r="AI48" i="43"/>
  <c r="AI40" i="43"/>
  <c r="AI21" i="43"/>
  <c r="AI13" i="43"/>
  <c r="AI5" i="43"/>
  <c r="AH62" i="43"/>
  <c r="AH58" i="43"/>
  <c r="AH54" i="43"/>
  <c r="AH49" i="43"/>
  <c r="AH45" i="43"/>
  <c r="AH41" i="43"/>
  <c r="AH37" i="43"/>
  <c r="AH26" i="43"/>
  <c r="AH22" i="43"/>
  <c r="AH18" i="43"/>
  <c r="AH14" i="43"/>
  <c r="AH10" i="43"/>
  <c r="J67" i="43"/>
  <c r="L65" i="43"/>
  <c r="K64" i="43"/>
  <c r="J63" i="43"/>
  <c r="K61" i="43"/>
  <c r="K59" i="43"/>
  <c r="K57" i="43"/>
  <c r="K55" i="43"/>
  <c r="L53" i="43"/>
  <c r="K52" i="43"/>
  <c r="J50" i="43"/>
  <c r="L48" i="43"/>
  <c r="K47" i="43"/>
  <c r="J46" i="43"/>
  <c r="L44" i="43"/>
  <c r="K43" i="43"/>
  <c r="J42" i="43"/>
  <c r="L30" i="43"/>
  <c r="K29" i="43"/>
  <c r="J28" i="43"/>
  <c r="L26" i="43"/>
  <c r="K25" i="43"/>
  <c r="L22" i="43"/>
  <c r="K21" i="43"/>
  <c r="J20" i="43"/>
  <c r="L18" i="43"/>
  <c r="K17" i="43"/>
  <c r="L15" i="43"/>
  <c r="L14" i="43"/>
  <c r="K13" i="43"/>
  <c r="L11" i="43"/>
  <c r="K10" i="43"/>
  <c r="J9" i="43"/>
  <c r="L7" i="43"/>
  <c r="AK40" i="43"/>
  <c r="AJ67" i="43"/>
  <c r="AI62" i="43"/>
  <c r="AI26" i="43"/>
  <c r="AI10" i="43"/>
  <c r="AH53" i="43"/>
  <c r="AH35" i="43"/>
  <c r="AH17" i="43"/>
  <c r="J62" i="43"/>
  <c r="L62" i="43"/>
  <c r="L54" i="43"/>
  <c r="K48" i="43"/>
  <c r="K44" i="43"/>
  <c r="J29" i="43"/>
  <c r="L23" i="43"/>
  <c r="L19" i="43"/>
  <c r="K14" i="43"/>
  <c r="L8" i="43"/>
  <c r="C107" i="33"/>
  <c r="C19" i="33"/>
  <c r="AK64" i="43"/>
  <c r="AK56" i="43"/>
  <c r="AK47" i="43"/>
  <c r="AK39" i="43"/>
  <c r="AK20" i="43"/>
  <c r="AK11" i="43"/>
  <c r="AJ66" i="43"/>
  <c r="AJ58" i="43"/>
  <c r="AJ49" i="43"/>
  <c r="AJ41" i="43"/>
  <c r="AJ22" i="43"/>
  <c r="AJ14" i="43"/>
  <c r="AI61" i="43"/>
  <c r="AI53" i="43"/>
  <c r="AI44" i="43"/>
  <c r="AI35" i="43"/>
  <c r="AI25" i="43"/>
  <c r="AI17" i="43"/>
  <c r="AI9" i="43"/>
  <c r="AH64" i="43"/>
  <c r="AH60" i="43"/>
  <c r="AH56" i="43"/>
  <c r="AH52" i="43"/>
  <c r="AH47" i="43"/>
  <c r="AH43" i="43"/>
  <c r="AH39" i="43"/>
  <c r="AH24" i="43"/>
  <c r="AH20" i="43"/>
  <c r="AH16" i="43"/>
  <c r="AH12" i="43"/>
  <c r="AH8" i="43"/>
  <c r="L67" i="43"/>
  <c r="K66" i="43"/>
  <c r="J65" i="43"/>
  <c r="L63" i="43"/>
  <c r="K62" i="43"/>
  <c r="K60" i="43"/>
  <c r="K58" i="43"/>
  <c r="K56" i="43"/>
  <c r="K54" i="43"/>
  <c r="J53" i="43"/>
  <c r="L50" i="43"/>
  <c r="K49" i="43"/>
  <c r="J48" i="43"/>
  <c r="L46" i="43"/>
  <c r="K45" i="43"/>
  <c r="J44" i="43"/>
  <c r="L42" i="43"/>
  <c r="K41" i="43"/>
  <c r="K31" i="43"/>
  <c r="J30" i="43"/>
  <c r="L28" i="43"/>
  <c r="K27" i="43"/>
  <c r="J26" i="43"/>
  <c r="L24" i="43"/>
  <c r="K23" i="43"/>
  <c r="J22" i="43"/>
  <c r="L20" i="43"/>
  <c r="K19" i="43"/>
  <c r="J18" i="43"/>
  <c r="K16" i="43"/>
  <c r="J15" i="43"/>
  <c r="L12" i="43"/>
  <c r="J11" i="43"/>
  <c r="L9" i="43"/>
  <c r="K8" i="43"/>
  <c r="H63" i="43"/>
  <c r="AK65" i="43"/>
  <c r="AK48" i="43"/>
  <c r="AK13" i="43"/>
  <c r="AJ59" i="43"/>
  <c r="AJ42" i="43"/>
  <c r="AJ23" i="43"/>
  <c r="AJ7" i="43"/>
  <c r="AI54" i="43"/>
  <c r="AI37" i="43"/>
  <c r="AI18" i="43"/>
  <c r="AH61" i="43"/>
  <c r="AH57" i="43"/>
  <c r="AH44" i="43"/>
  <c r="AH40" i="43"/>
  <c r="AH25" i="43"/>
  <c r="AH21" i="43"/>
  <c r="AH9" i="43"/>
  <c r="L66" i="43"/>
  <c r="J64" i="43"/>
  <c r="L58" i="43"/>
  <c r="L56" i="43"/>
  <c r="J52" i="43"/>
  <c r="J47" i="43"/>
  <c r="L45" i="43"/>
  <c r="L41" i="43"/>
  <c r="L31" i="43"/>
  <c r="L27" i="43"/>
  <c r="J25" i="43"/>
  <c r="K22" i="43"/>
  <c r="K18" i="43"/>
  <c r="K15" i="43"/>
  <c r="J13" i="43"/>
  <c r="J10" i="43"/>
  <c r="K7" i="43"/>
  <c r="C106" i="33"/>
  <c r="AK61" i="43"/>
  <c r="AK53" i="43"/>
  <c r="AK44" i="43"/>
  <c r="AK35" i="43"/>
  <c r="AK25" i="43"/>
  <c r="AK17" i="43"/>
  <c r="AK8" i="43"/>
  <c r="AJ63" i="43"/>
  <c r="AJ55" i="43"/>
  <c r="AJ46" i="43"/>
  <c r="AJ38" i="43"/>
  <c r="AJ27" i="43"/>
  <c r="AJ19" i="43"/>
  <c r="AJ11" i="43"/>
  <c r="AI66" i="43"/>
  <c r="AI58" i="43"/>
  <c r="AI49" i="43"/>
  <c r="AI41" i="43"/>
  <c r="AI22" i="43"/>
  <c r="AI14" i="43"/>
  <c r="AH63" i="43"/>
  <c r="AH59" i="43"/>
  <c r="AH55" i="43"/>
  <c r="AH50" i="43"/>
  <c r="AH46" i="43"/>
  <c r="AH42" i="43"/>
  <c r="AH38" i="43"/>
  <c r="AH27" i="43"/>
  <c r="AH23" i="43"/>
  <c r="AH19" i="43"/>
  <c r="AH15" i="43"/>
  <c r="AH11" i="43"/>
  <c r="AH7" i="43"/>
  <c r="K67" i="43"/>
  <c r="J66" i="43"/>
  <c r="L64" i="43"/>
  <c r="K63" i="43"/>
  <c r="L61" i="43"/>
  <c r="L59" i="43"/>
  <c r="L57" i="43"/>
  <c r="L55" i="43"/>
  <c r="J54" i="43"/>
  <c r="L52" i="43"/>
  <c r="K50" i="43"/>
  <c r="J49" i="43"/>
  <c r="L47" i="43"/>
  <c r="K46" i="43"/>
  <c r="J45" i="43"/>
  <c r="L43" i="43"/>
  <c r="K42" i="43"/>
  <c r="J31" i="43"/>
  <c r="L29" i="43"/>
  <c r="K28" i="43"/>
  <c r="J27" i="43"/>
  <c r="L25" i="43"/>
  <c r="K24" i="43"/>
  <c r="J23" i="43"/>
  <c r="L21" i="43"/>
  <c r="K20" i="43"/>
  <c r="J19" i="43"/>
  <c r="L17" i="43"/>
  <c r="J16" i="43"/>
  <c r="J12" i="43"/>
  <c r="L13" i="43"/>
  <c r="K12" i="43"/>
  <c r="L10" i="43"/>
  <c r="K9" i="43"/>
  <c r="G63" i="43"/>
  <c r="AK57" i="43"/>
  <c r="AK21" i="43"/>
  <c r="AJ50" i="43"/>
  <c r="AJ15" i="43"/>
  <c r="AI45" i="43"/>
  <c r="AH65" i="43"/>
  <c r="AH48" i="43"/>
  <c r="AH13" i="43"/>
  <c r="K65" i="43"/>
  <c r="L60" i="43"/>
  <c r="K53" i="43"/>
  <c r="L49" i="43"/>
  <c r="J43" i="43"/>
  <c r="K30" i="43"/>
  <c r="K26" i="43"/>
  <c r="J21" i="43"/>
  <c r="L16" i="43"/>
  <c r="K11" i="43"/>
  <c r="J41" i="43"/>
  <c r="J17" i="43"/>
  <c r="J61" i="43"/>
  <c r="J55" i="43"/>
  <c r="J58" i="43"/>
  <c r="J57" i="43"/>
  <c r="J56" i="43"/>
  <c r="J60" i="43"/>
  <c r="J59" i="43"/>
  <c r="G67" i="43"/>
  <c r="H65" i="43"/>
  <c r="G64" i="43"/>
  <c r="H61" i="43"/>
  <c r="H58" i="43"/>
  <c r="G57" i="43"/>
  <c r="G55" i="43"/>
  <c r="G53" i="43"/>
  <c r="G50" i="43"/>
  <c r="G48" i="43"/>
  <c r="G46" i="43"/>
  <c r="G44" i="43"/>
  <c r="G42" i="43"/>
  <c r="H30" i="43"/>
  <c r="H28" i="43"/>
  <c r="H26" i="43"/>
  <c r="H24" i="43"/>
  <c r="H22" i="43"/>
  <c r="H20" i="43"/>
  <c r="H18" i="43"/>
  <c r="G17" i="43"/>
  <c r="G15" i="43"/>
  <c r="G13" i="43"/>
  <c r="G9" i="43"/>
  <c r="G7" i="43"/>
  <c r="H12" i="43"/>
  <c r="H66" i="43"/>
  <c r="G65" i="43"/>
  <c r="H62" i="43"/>
  <c r="G61" i="43"/>
  <c r="H59" i="43"/>
  <c r="G58" i="43"/>
  <c r="H56" i="43"/>
  <c r="H54" i="43"/>
  <c r="H52" i="43"/>
  <c r="H49" i="43"/>
  <c r="H47" i="43"/>
  <c r="H45" i="43"/>
  <c r="H43" i="43"/>
  <c r="H41" i="43"/>
  <c r="G30" i="43"/>
  <c r="G28" i="43"/>
  <c r="G26" i="43"/>
  <c r="G24" i="43"/>
  <c r="G22" i="43"/>
  <c r="G20" i="43"/>
  <c r="H67" i="43"/>
  <c r="H64" i="43"/>
  <c r="G60" i="43"/>
  <c r="H57" i="43"/>
  <c r="H53" i="43"/>
  <c r="H48" i="43"/>
  <c r="H44" i="43"/>
  <c r="G29" i="43"/>
  <c r="G25" i="43"/>
  <c r="G21" i="43"/>
  <c r="H15" i="43"/>
  <c r="G10" i="43"/>
  <c r="H7" i="43"/>
  <c r="G66" i="43"/>
  <c r="G62" i="43"/>
  <c r="G59" i="43"/>
  <c r="G56" i="43"/>
  <c r="G52" i="43"/>
  <c r="G47" i="43"/>
  <c r="G43" i="43"/>
  <c r="H31" i="43"/>
  <c r="H27" i="43"/>
  <c r="H23" i="43"/>
  <c r="H19" i="43"/>
  <c r="H17" i="43"/>
  <c r="H14" i="43"/>
  <c r="H9" i="43"/>
  <c r="H55" i="43"/>
  <c r="H50" i="43"/>
  <c r="H46" i="43"/>
  <c r="H42" i="43"/>
  <c r="G41" i="43"/>
  <c r="G27" i="43"/>
  <c r="G19" i="43"/>
  <c r="G14" i="43"/>
  <c r="H8" i="43"/>
  <c r="G12" i="43"/>
  <c r="G54" i="43"/>
  <c r="H25" i="43"/>
  <c r="G18" i="43"/>
  <c r="H13" i="43"/>
  <c r="G8" i="43"/>
  <c r="AQ37" i="33"/>
  <c r="G49" i="43"/>
  <c r="G31" i="43"/>
  <c r="G23" i="43"/>
  <c r="H16" i="43"/>
  <c r="H60" i="43"/>
  <c r="G45" i="43"/>
  <c r="H29" i="43"/>
  <c r="H21" i="43"/>
  <c r="G16" i="43"/>
  <c r="H10" i="43"/>
  <c r="T11" i="60"/>
  <c r="T12" i="60"/>
  <c r="T13" i="60"/>
  <c r="T14" i="60"/>
  <c r="T15" i="60"/>
  <c r="T17" i="60"/>
  <c r="X13" i="43"/>
  <c r="P11" i="60"/>
  <c r="P12" i="60"/>
  <c r="P13" i="60"/>
  <c r="P17" i="60"/>
  <c r="U13" i="43"/>
  <c r="P14" i="60"/>
  <c r="P15" i="60"/>
  <c r="L11" i="60"/>
  <c r="L12" i="60"/>
  <c r="L13" i="60"/>
  <c r="L14" i="60"/>
  <c r="L15" i="60"/>
  <c r="T18" i="61"/>
  <c r="T17" i="61"/>
  <c r="T16" i="61"/>
  <c r="T15" i="61"/>
  <c r="T14" i="61"/>
  <c r="T13" i="61"/>
  <c r="T12" i="61"/>
  <c r="T11" i="61"/>
  <c r="P18" i="61"/>
  <c r="P17" i="61"/>
  <c r="P16" i="61"/>
  <c r="P15" i="61"/>
  <c r="P14" i="61"/>
  <c r="P13" i="61"/>
  <c r="P12" i="61"/>
  <c r="P11" i="61"/>
  <c r="P20" i="61"/>
  <c r="U16" i="43"/>
  <c r="L18" i="61"/>
  <c r="L17" i="61"/>
  <c r="L16" i="61"/>
  <c r="L15" i="61"/>
  <c r="L14" i="61"/>
  <c r="L13" i="61"/>
  <c r="L12" i="61"/>
  <c r="L11" i="61"/>
  <c r="L20" i="61"/>
  <c r="R16" i="43"/>
  <c r="AA16" i="43"/>
  <c r="H18" i="61"/>
  <c r="H17" i="61"/>
  <c r="H16" i="61"/>
  <c r="H15" i="61"/>
  <c r="H14" i="61"/>
  <c r="H13" i="61"/>
  <c r="H12" i="61"/>
  <c r="H11" i="61"/>
  <c r="H20" i="61"/>
  <c r="V9" i="61"/>
  <c r="V9" i="60"/>
  <c r="H15" i="60"/>
  <c r="H14" i="60"/>
  <c r="H17" i="60"/>
  <c r="O13" i="43"/>
  <c r="H13" i="60"/>
  <c r="H12" i="60"/>
  <c r="H11" i="60"/>
  <c r="D11" i="60"/>
  <c r="B20" i="61"/>
  <c r="B17" i="60"/>
  <c r="B17" i="59"/>
  <c r="B14" i="56"/>
  <c r="B13" i="55"/>
  <c r="T20" i="61"/>
  <c r="X16" i="43"/>
  <c r="V5" i="59"/>
  <c r="V5" i="56"/>
  <c r="T12" i="56"/>
  <c r="T11" i="56"/>
  <c r="T10" i="56"/>
  <c r="T14" i="56"/>
  <c r="X11" i="43"/>
  <c r="AA11" i="43"/>
  <c r="T9" i="56"/>
  <c r="T8" i="56"/>
  <c r="T7" i="56"/>
  <c r="R62" i="43"/>
  <c r="D18" i="61"/>
  <c r="D17" i="61"/>
  <c r="D16" i="61"/>
  <c r="D15" i="61"/>
  <c r="D14" i="61"/>
  <c r="D13" i="61"/>
  <c r="D12" i="61"/>
  <c r="D11" i="61"/>
  <c r="D15" i="60"/>
  <c r="D14" i="60"/>
  <c r="D13" i="60"/>
  <c r="D12" i="60"/>
  <c r="D12" i="56"/>
  <c r="D11" i="56"/>
  <c r="D10" i="56"/>
  <c r="D9" i="56"/>
  <c r="D8" i="56"/>
  <c r="D7" i="56"/>
  <c r="D14" i="59"/>
  <c r="D11" i="59"/>
  <c r="D13" i="59"/>
  <c r="D15" i="59"/>
  <c r="D12" i="59"/>
  <c r="V5" i="55"/>
  <c r="D11" i="55"/>
  <c r="D10" i="55"/>
  <c r="D9" i="55"/>
  <c r="D8" i="55"/>
  <c r="D7" i="55"/>
  <c r="T11" i="55"/>
  <c r="T10" i="55"/>
  <c r="T9" i="55"/>
  <c r="T8" i="55"/>
  <c r="T7" i="55"/>
  <c r="T13" i="55"/>
  <c r="X10" i="43"/>
  <c r="AA10" i="43"/>
  <c r="T10" i="54"/>
  <c r="T9" i="54"/>
  <c r="T8" i="54"/>
  <c r="T7" i="54"/>
  <c r="T6" i="54"/>
  <c r="T5" i="54"/>
  <c r="T4" i="54"/>
  <c r="C30" i="33"/>
  <c r="C24" i="33"/>
  <c r="C71" i="33"/>
  <c r="E17" i="43"/>
  <c r="I2" i="43"/>
  <c r="I51" i="43"/>
  <c r="I37" i="43"/>
  <c r="I39" i="43"/>
  <c r="I6" i="43"/>
  <c r="I33" i="43"/>
  <c r="I38" i="43"/>
  <c r="I34" i="43"/>
  <c r="I35" i="43"/>
  <c r="I40" i="43"/>
  <c r="I32" i="43"/>
  <c r="I17" i="43"/>
  <c r="I63" i="43"/>
  <c r="I61" i="43"/>
  <c r="I64" i="43"/>
  <c r="I12" i="43"/>
  <c r="I58" i="43"/>
  <c r="I59" i="43"/>
  <c r="I65" i="43"/>
  <c r="I57" i="43"/>
  <c r="I67" i="43"/>
  <c r="I62" i="43"/>
  <c r="I54" i="43"/>
  <c r="I49" i="43"/>
  <c r="I45" i="43"/>
  <c r="I41" i="43"/>
  <c r="I29" i="43"/>
  <c r="I25" i="43"/>
  <c r="I21" i="43"/>
  <c r="I13" i="43"/>
  <c r="I10" i="43"/>
  <c r="I55" i="43"/>
  <c r="I50" i="43"/>
  <c r="I46" i="43"/>
  <c r="I42" i="43"/>
  <c r="I30" i="43"/>
  <c r="I26" i="43"/>
  <c r="I22" i="43"/>
  <c r="I18" i="43"/>
  <c r="I14" i="43"/>
  <c r="I7" i="43"/>
  <c r="I60" i="43"/>
  <c r="I56" i="43"/>
  <c r="I52" i="43"/>
  <c r="I47" i="43"/>
  <c r="I43" i="43"/>
  <c r="I31" i="43"/>
  <c r="I27" i="43"/>
  <c r="I23" i="43"/>
  <c r="I19" i="43"/>
  <c r="I15" i="43"/>
  <c r="I8" i="43"/>
  <c r="I66" i="43"/>
  <c r="I53" i="43"/>
  <c r="I48" i="43"/>
  <c r="I44" i="43"/>
  <c r="I28" i="43"/>
  <c r="I24" i="43"/>
  <c r="I20" i="43"/>
  <c r="I16" i="43"/>
  <c r="I9" i="43"/>
  <c r="AF93" i="43"/>
  <c r="AF92" i="43"/>
  <c r="AF91" i="43"/>
  <c r="AF90" i="43"/>
  <c r="AF89" i="43"/>
  <c r="AF88" i="43"/>
  <c r="AF87" i="43"/>
  <c r="AF86" i="43"/>
  <c r="AF85" i="43"/>
  <c r="AF84" i="43"/>
  <c r="AF83" i="43"/>
  <c r="AF82" i="43"/>
  <c r="AF81" i="43"/>
  <c r="AF80" i="43"/>
  <c r="AF79" i="43"/>
  <c r="AF78" i="43"/>
  <c r="AF77" i="43"/>
  <c r="AF76" i="43"/>
  <c r="AF75" i="43"/>
  <c r="AF74" i="43"/>
  <c r="AF73" i="43"/>
  <c r="AF72" i="43"/>
  <c r="H55" i="33"/>
  <c r="H53" i="33"/>
  <c r="D92" i="33"/>
  <c r="D81" i="33"/>
  <c r="D76" i="33"/>
  <c r="D66" i="33"/>
  <c r="D53" i="33"/>
  <c r="D26" i="33"/>
  <c r="D21" i="33"/>
  <c r="D61" i="33"/>
  <c r="D15" i="33"/>
  <c r="D7" i="33"/>
  <c r="D74" i="33"/>
  <c r="B74" i="33"/>
  <c r="D59" i="33"/>
  <c r="B59" i="33"/>
  <c r="D51" i="33"/>
  <c r="B51" i="33"/>
  <c r="D5" i="33"/>
  <c r="B5" i="33"/>
  <c r="AN2" i="33"/>
  <c r="AE2" i="33"/>
  <c r="AE40" i="33"/>
  <c r="V2" i="33"/>
  <c r="M2" i="33"/>
  <c r="D2" i="33"/>
  <c r="D108" i="33"/>
  <c r="AN107" i="33"/>
  <c r="AN87" i="33"/>
  <c r="AN64" i="33"/>
  <c r="AN63" i="33"/>
  <c r="AN40" i="33"/>
  <c r="AN34" i="33"/>
  <c r="AN10" i="33"/>
  <c r="AN101" i="33"/>
  <c r="AN38" i="33"/>
  <c r="AN31" i="33"/>
  <c r="AN104" i="33"/>
  <c r="AN103" i="33"/>
  <c r="AN69" i="33"/>
  <c r="AN46" i="33"/>
  <c r="AN17" i="33"/>
  <c r="AN12" i="33"/>
  <c r="AN96" i="33"/>
  <c r="AN95" i="33"/>
  <c r="AN79" i="33"/>
  <c r="AN43" i="33"/>
  <c r="AN100" i="33"/>
  <c r="AN84" i="33"/>
  <c r="AN29" i="33"/>
  <c r="AN23" i="33"/>
  <c r="M104" i="33"/>
  <c r="M100" i="33"/>
  <c r="M88" i="33"/>
  <c r="M71" i="33"/>
  <c r="M45" i="33"/>
  <c r="M41" i="33"/>
  <c r="M29" i="33"/>
  <c r="M12" i="33"/>
  <c r="M105" i="33"/>
  <c r="M64" i="33"/>
  <c r="M38" i="33"/>
  <c r="M97" i="33"/>
  <c r="M85" i="33"/>
  <c r="M42" i="33"/>
  <c r="M34" i="33"/>
  <c r="M98" i="33"/>
  <c r="M94" i="33"/>
  <c r="M90" i="33"/>
  <c r="M69" i="33"/>
  <c r="M47" i="33"/>
  <c r="M39" i="33"/>
  <c r="M31" i="33"/>
  <c r="M10" i="33"/>
  <c r="M107" i="33"/>
  <c r="M95" i="33"/>
  <c r="M87" i="33"/>
  <c r="M70" i="33"/>
  <c r="M13" i="33"/>
  <c r="M36" i="33"/>
  <c r="M83" i="33"/>
  <c r="M48" i="33"/>
  <c r="M9" i="33"/>
  <c r="M44" i="33"/>
  <c r="M23" i="33"/>
  <c r="M19" i="33"/>
  <c r="V105" i="33"/>
  <c r="V104" i="33"/>
  <c r="V85" i="33"/>
  <c r="V84" i="33"/>
  <c r="V83" i="33"/>
  <c r="V78" i="33"/>
  <c r="V48" i="33"/>
  <c r="V47" i="33"/>
  <c r="V46" i="33"/>
  <c r="V39" i="33"/>
  <c r="V38" i="33"/>
  <c r="V96" i="33"/>
  <c r="V87" i="33"/>
  <c r="V79" i="33"/>
  <c r="V71" i="33"/>
  <c r="V41" i="33"/>
  <c r="V40" i="33"/>
  <c r="V37" i="33"/>
  <c r="V36" i="33"/>
  <c r="V29" i="33"/>
  <c r="V28" i="33"/>
  <c r="V23" i="33"/>
  <c r="V19" i="33"/>
  <c r="V18" i="33"/>
  <c r="V97" i="33"/>
  <c r="V88" i="33"/>
  <c r="V68" i="33"/>
  <c r="V64" i="33"/>
  <c r="V63" i="33"/>
  <c r="V42" i="33"/>
  <c r="V31" i="33"/>
  <c r="V30" i="33"/>
  <c r="V24" i="33"/>
  <c r="V9" i="33"/>
  <c r="V108" i="33"/>
  <c r="V107" i="33"/>
  <c r="V106" i="33"/>
  <c r="V103" i="33"/>
  <c r="V102" i="33"/>
  <c r="V101" i="33"/>
  <c r="V100" i="33"/>
  <c r="V99" i="33"/>
  <c r="V98" i="33"/>
  <c r="V94" i="33"/>
  <c r="V89" i="33"/>
  <c r="V69" i="33"/>
  <c r="V43" i="33"/>
  <c r="V33" i="33"/>
  <c r="V32" i="33"/>
  <c r="V11" i="33"/>
  <c r="V10" i="33"/>
  <c r="V95" i="33"/>
  <c r="V90" i="33"/>
  <c r="V86" i="33"/>
  <c r="V70" i="33"/>
  <c r="V45" i="33"/>
  <c r="V44" i="33"/>
  <c r="V35" i="33"/>
  <c r="V34" i="33"/>
  <c r="V17" i="33"/>
  <c r="V13" i="33"/>
  <c r="V12" i="33"/>
  <c r="AE106" i="33"/>
  <c r="AE89" i="33"/>
  <c r="AE71" i="33"/>
  <c r="AE34" i="33"/>
  <c r="AE101" i="33"/>
  <c r="AE96" i="33"/>
  <c r="AE35" i="33"/>
  <c r="AE84" i="33"/>
  <c r="AE38" i="33"/>
  <c r="AE10" i="33"/>
  <c r="AE70" i="33"/>
  <c r="AE12" i="33"/>
  <c r="D18" i="33"/>
  <c r="D19" i="33"/>
  <c r="D9" i="33"/>
  <c r="D85" i="33"/>
  <c r="D68" i="33"/>
  <c r="D86" i="33"/>
  <c r="D87" i="33"/>
  <c r="D46" i="33"/>
  <c r="D32" i="33"/>
  <c r="D34" i="33"/>
  <c r="D96" i="33"/>
  <c r="D36" i="33"/>
  <c r="D95" i="33"/>
  <c r="D33" i="33"/>
  <c r="D100" i="33"/>
  <c r="D44" i="33"/>
  <c r="D97" i="33"/>
  <c r="D64" i="33"/>
  <c r="D78" i="33"/>
  <c r="D37" i="33"/>
  <c r="H5" i="43"/>
  <c r="C45" i="33"/>
  <c r="C64" i="33"/>
  <c r="C46" i="33"/>
  <c r="C44" i="33"/>
  <c r="E38" i="43"/>
  <c r="J5" i="43"/>
  <c r="G5" i="43"/>
  <c r="K5" i="43"/>
  <c r="AH5" i="43"/>
  <c r="L5" i="43"/>
  <c r="I5" i="43"/>
  <c r="AG9" i="33"/>
  <c r="O10" i="33"/>
  <c r="AH9" i="33"/>
  <c r="AA5" i="43"/>
  <c r="AQ9" i="33"/>
  <c r="AG11" i="33"/>
  <c r="O9" i="33"/>
  <c r="Y11" i="33"/>
  <c r="P9" i="33"/>
  <c r="Y9" i="33"/>
  <c r="X10" i="33"/>
  <c r="AH10" i="33"/>
  <c r="Y10" i="33"/>
  <c r="P11" i="33"/>
  <c r="X9" i="33"/>
  <c r="C104" i="33"/>
  <c r="C103" i="33"/>
  <c r="G103" i="33"/>
  <c r="C102" i="33"/>
  <c r="C101" i="33"/>
  <c r="C100" i="33"/>
  <c r="C99" i="33"/>
  <c r="C98" i="33"/>
  <c r="C97" i="33"/>
  <c r="C96" i="33"/>
  <c r="C95" i="33"/>
  <c r="C94" i="33"/>
  <c r="C89" i="33"/>
  <c r="C88" i="33"/>
  <c r="C87" i="33"/>
  <c r="C86" i="33"/>
  <c r="C85" i="33"/>
  <c r="C84" i="33"/>
  <c r="C83" i="33"/>
  <c r="C79" i="33"/>
  <c r="C78" i="33"/>
  <c r="C70" i="33"/>
  <c r="C69" i="33"/>
  <c r="C68" i="33"/>
  <c r="C63" i="33"/>
  <c r="C43" i="33"/>
  <c r="C42" i="33"/>
  <c r="C41" i="33"/>
  <c r="C40" i="33"/>
  <c r="C39" i="33"/>
  <c r="C38" i="33"/>
  <c r="C37" i="33"/>
  <c r="C36" i="33"/>
  <c r="C35" i="33"/>
  <c r="C34" i="33"/>
  <c r="C33" i="33"/>
  <c r="C32" i="33"/>
  <c r="C31" i="33"/>
  <c r="C29" i="33"/>
  <c r="C28" i="33"/>
  <c r="C23" i="33"/>
  <c r="C17" i="33"/>
  <c r="C12" i="33"/>
  <c r="G12" i="33"/>
  <c r="C13" i="33"/>
  <c r="C11" i="33"/>
  <c r="F11" i="33"/>
  <c r="C10" i="33"/>
  <c r="C9" i="33"/>
  <c r="G9" i="33"/>
  <c r="E21" i="43"/>
  <c r="E23" i="43"/>
  <c r="E67" i="43"/>
  <c r="E66" i="43"/>
  <c r="E65" i="43"/>
  <c r="E62" i="43"/>
  <c r="E61" i="43"/>
  <c r="E60" i="43"/>
  <c r="E57" i="43"/>
  <c r="E56" i="43"/>
  <c r="E55" i="43"/>
  <c r="E54" i="43"/>
  <c r="E53" i="43"/>
  <c r="E52" i="43"/>
  <c r="E50" i="43"/>
  <c r="E27" i="43"/>
  <c r="E26" i="43"/>
  <c r="E25" i="43"/>
  <c r="E49" i="43"/>
  <c r="E48" i="43"/>
  <c r="E47" i="43"/>
  <c r="E46" i="43"/>
  <c r="E45" i="43"/>
  <c r="E44" i="43"/>
  <c r="E43" i="43"/>
  <c r="E40" i="43"/>
  <c r="E39" i="43"/>
  <c r="E36" i="43"/>
  <c r="E35" i="43"/>
  <c r="E34" i="43"/>
  <c r="E31" i="43"/>
  <c r="E30" i="43"/>
  <c r="E29" i="43"/>
  <c r="E28" i="43"/>
  <c r="E24" i="43"/>
  <c r="E22" i="43"/>
  <c r="E20" i="43"/>
  <c r="E19" i="43"/>
  <c r="E18" i="43"/>
  <c r="E16" i="43"/>
  <c r="E15" i="43"/>
  <c r="E37" i="43"/>
  <c r="E9" i="43"/>
  <c r="E8" i="43"/>
  <c r="E13" i="43"/>
  <c r="E10" i="43"/>
  <c r="E7" i="43"/>
  <c r="E5" i="43"/>
  <c r="I51" i="33"/>
  <c r="I5" i="33"/>
  <c r="F53" i="33"/>
  <c r="F52" i="33"/>
  <c r="G53" i="33"/>
  <c r="AA17" i="43"/>
  <c r="Z62" i="43"/>
  <c r="Z60" i="43"/>
  <c r="AA60" i="43"/>
  <c r="Z44" i="43"/>
  <c r="Z13" i="43"/>
  <c r="AA18" i="43"/>
  <c r="AQ31" i="33"/>
  <c r="AA7" i="43"/>
  <c r="Z20" i="43"/>
  <c r="AA14" i="43"/>
  <c r="Z42" i="43"/>
  <c r="Z10" i="43"/>
  <c r="AA38" i="43"/>
  <c r="AA15" i="43"/>
  <c r="AA20" i="43"/>
  <c r="Z16" i="43"/>
  <c r="AA8" i="43"/>
  <c r="Z15" i="43"/>
  <c r="AA44" i="43"/>
  <c r="AQ79" i="33"/>
  <c r="AA42" i="43"/>
  <c r="Z5" i="43"/>
  <c r="AP9" i="33"/>
  <c r="D11" i="33"/>
  <c r="H11" i="43"/>
  <c r="E11" i="43"/>
  <c r="I11" i="43"/>
  <c r="Z11" i="43"/>
  <c r="G11" i="43"/>
  <c r="AH6" i="43"/>
  <c r="L6" i="43"/>
  <c r="AI6" i="43"/>
  <c r="E6" i="43"/>
  <c r="AK6" i="43"/>
  <c r="AJ6" i="43"/>
  <c r="G11" i="33"/>
  <c r="F10" i="33"/>
  <c r="O38" i="33"/>
  <c r="O78" i="33"/>
  <c r="F28" i="33"/>
  <c r="H51" i="33"/>
  <c r="F51" i="33"/>
  <c r="AE33" i="33"/>
  <c r="AE97" i="33"/>
  <c r="D48" i="33"/>
  <c r="D106" i="33"/>
  <c r="D71" i="33"/>
  <c r="D38" i="33"/>
  <c r="D39" i="33"/>
  <c r="D17" i="33"/>
  <c r="D35" i="33"/>
  <c r="D99" i="33"/>
  <c r="D45" i="33"/>
  <c r="D63" i="33"/>
  <c r="D41" i="33"/>
  <c r="D23" i="33"/>
  <c r="D29" i="33"/>
  <c r="D102" i="33"/>
  <c r="D84" i="33"/>
  <c r="D12" i="33"/>
  <c r="AG12" i="33"/>
  <c r="AE105" i="33"/>
  <c r="AE90" i="33"/>
  <c r="AE41" i="33"/>
  <c r="AE46" i="33"/>
  <c r="AE23" i="33"/>
  <c r="AE13" i="33"/>
  <c r="AE98" i="33"/>
  <c r="AE94" i="33"/>
  <c r="AE31" i="33"/>
  <c r="AE24" i="33"/>
  <c r="AE63" i="33"/>
  <c r="AE36" i="33"/>
  <c r="AE9" i="33"/>
  <c r="AE85" i="33"/>
  <c r="AE64" i="33"/>
  <c r="AE11" i="33"/>
  <c r="AE48" i="33"/>
  <c r="AE102" i="33"/>
  <c r="AN106" i="33"/>
  <c r="AN70" i="33"/>
  <c r="AN42" i="33"/>
  <c r="AN33" i="33"/>
  <c r="AN9" i="33"/>
  <c r="AN45" i="33"/>
  <c r="AN108" i="33"/>
  <c r="AN102" i="33"/>
  <c r="AN68" i="33"/>
  <c r="AN32" i="33"/>
  <c r="AN98" i="33"/>
  <c r="AN94" i="33"/>
  <c r="AN47" i="33"/>
  <c r="AN13" i="33"/>
  <c r="AN37" i="33"/>
  <c r="AN19" i="33"/>
  <c r="X44" i="33"/>
  <c r="F9" i="33"/>
  <c r="D103" i="33"/>
  <c r="D10" i="33"/>
  <c r="D94" i="33"/>
  <c r="D24" i="33"/>
  <c r="AE68" i="33"/>
  <c r="AE32" i="33"/>
  <c r="AE99" i="33"/>
  <c r="AE103" i="33"/>
  <c r="AN30" i="33"/>
  <c r="AN18" i="33"/>
  <c r="AN83" i="33"/>
  <c r="AN97" i="33"/>
  <c r="AN35" i="33"/>
  <c r="AN78" i="33"/>
  <c r="AN105" i="33"/>
  <c r="AN71" i="33"/>
  <c r="AN24" i="33"/>
  <c r="AN41" i="33"/>
  <c r="AN85" i="33"/>
  <c r="D47" i="33"/>
  <c r="M96" i="33"/>
  <c r="M63" i="33"/>
  <c r="M33" i="33"/>
  <c r="M101" i="33"/>
  <c r="M30" i="33"/>
  <c r="M46" i="33"/>
  <c r="M102" i="33"/>
  <c r="M86" i="33"/>
  <c r="M43" i="33"/>
  <c r="M18" i="33"/>
  <c r="M99" i="33"/>
  <c r="M40" i="33"/>
  <c r="M11" i="33"/>
  <c r="M32" i="33"/>
  <c r="M24" i="33"/>
  <c r="AG70" i="33"/>
  <c r="AE86" i="33"/>
  <c r="AE39" i="33"/>
  <c r="AE28" i="33"/>
  <c r="AE17" i="33"/>
  <c r="AE44" i="33"/>
  <c r="AE107" i="33"/>
  <c r="AH44" i="33"/>
  <c r="F12" i="33"/>
  <c r="P12" i="33"/>
  <c r="AQ10" i="33"/>
  <c r="AP10" i="33"/>
  <c r="D69" i="33"/>
  <c r="D88" i="33"/>
  <c r="D42" i="33"/>
  <c r="D28" i="33"/>
  <c r="D40" i="33"/>
  <c r="D31" i="33"/>
  <c r="D105" i="33"/>
  <c r="AE87" i="33"/>
  <c r="AE78" i="33"/>
  <c r="AE29" i="33"/>
  <c r="AE83" i="33"/>
  <c r="AE18" i="33"/>
  <c r="AE45" i="33"/>
  <c r="AE42" i="33"/>
  <c r="AE108" i="33"/>
  <c r="AP104" i="33"/>
  <c r="AH84" i="33"/>
  <c r="G10" i="33"/>
  <c r="AG10" i="33"/>
  <c r="O11" i="33"/>
  <c r="D104" i="33"/>
  <c r="D43" i="33"/>
  <c r="D89" i="33"/>
  <c r="D70" i="33"/>
  <c r="D83" i="33"/>
  <c r="D101" i="33"/>
  <c r="D79" i="33"/>
  <c r="D98" i="33"/>
  <c r="D13" i="33"/>
  <c r="D30" i="33"/>
  <c r="D107" i="33"/>
  <c r="AE69" i="33"/>
  <c r="AE88" i="33"/>
  <c r="AE37" i="33"/>
  <c r="AE79" i="33"/>
  <c r="AE30" i="33"/>
  <c r="AE95" i="33"/>
  <c r="AE100" i="33"/>
  <c r="AE19" i="33"/>
  <c r="AE47" i="33"/>
  <c r="AE43" i="33"/>
  <c r="AE104" i="33"/>
  <c r="M28" i="33"/>
  <c r="M79" i="33"/>
  <c r="M17" i="33"/>
  <c r="M103" i="33"/>
  <c r="M35" i="33"/>
  <c r="M78" i="33"/>
  <c r="M106" i="33"/>
  <c r="M89" i="33"/>
  <c r="M68" i="33"/>
  <c r="M37" i="33"/>
  <c r="M84" i="33"/>
  <c r="M108" i="33"/>
  <c r="AN44" i="33"/>
  <c r="AN36" i="33"/>
  <c r="AN90" i="33"/>
  <c r="AN99" i="33"/>
  <c r="AN39" i="33"/>
  <c r="AN89" i="33"/>
  <c r="AN11" i="33"/>
  <c r="AN88" i="33"/>
  <c r="AN28" i="33"/>
  <c r="AN48" i="33"/>
  <c r="AN86" i="33"/>
  <c r="D90" i="33"/>
  <c r="L17" i="60"/>
  <c r="R13" i="43"/>
  <c r="P23" i="33"/>
  <c r="Q23" i="33"/>
  <c r="AR51" i="33"/>
  <c r="Q53" i="33"/>
  <c r="O53" i="33"/>
  <c r="O52" i="33"/>
  <c r="P53" i="33"/>
  <c r="AI53" i="33"/>
  <c r="AG53" i="33"/>
  <c r="AG52" i="33"/>
  <c r="AH53" i="33"/>
  <c r="P17" i="59"/>
  <c r="U62" i="43"/>
  <c r="AA62" i="43"/>
  <c r="AG96" i="33"/>
  <c r="P10" i="33"/>
  <c r="Q10" i="33"/>
  <c r="AQ11" i="33"/>
  <c r="F97" i="33"/>
  <c r="O23" i="33"/>
  <c r="AH97" i="33"/>
  <c r="AI97" i="33"/>
  <c r="Y69" i="33"/>
  <c r="AP23" i="33"/>
  <c r="G102" i="33"/>
  <c r="O33" i="33"/>
  <c r="P102" i="33"/>
  <c r="Y38" i="33"/>
  <c r="G19" i="33"/>
  <c r="G104" i="33"/>
  <c r="F30" i="33"/>
  <c r="AP36" i="33"/>
  <c r="AG29" i="33"/>
  <c r="AP29" i="33"/>
  <c r="O45" i="33"/>
  <c r="P98" i="33"/>
  <c r="AP102" i="33"/>
  <c r="AQ102" i="33"/>
  <c r="AR102" i="33"/>
  <c r="F69" i="33"/>
  <c r="G29" i="33"/>
  <c r="F108" i="33"/>
  <c r="AH70" i="33"/>
  <c r="AI70" i="33"/>
  <c r="P78" i="33"/>
  <c r="AH31" i="33"/>
  <c r="O46" i="33"/>
  <c r="O94" i="33"/>
  <c r="Y94" i="33"/>
  <c r="X13" i="33"/>
  <c r="G70" i="33"/>
  <c r="F101" i="33"/>
  <c r="F41" i="33"/>
  <c r="G100" i="33"/>
  <c r="F106" i="33"/>
  <c r="AQ46" i="33"/>
  <c r="AG108" i="33"/>
  <c r="P101" i="33"/>
  <c r="P28" i="33"/>
  <c r="AH23" i="33"/>
  <c r="AI23" i="33"/>
  <c r="Y23" i="33"/>
  <c r="AH46" i="33"/>
  <c r="P106" i="33"/>
  <c r="Y104" i="33"/>
  <c r="X87" i="33"/>
  <c r="O18" i="33"/>
  <c r="AH42" i="33"/>
  <c r="O105" i="33"/>
  <c r="F79" i="33"/>
  <c r="G85" i="33"/>
  <c r="G41" i="33"/>
  <c r="G34" i="33"/>
  <c r="F90" i="33"/>
  <c r="AP68" i="33"/>
  <c r="AP98" i="33"/>
  <c r="X108" i="33"/>
  <c r="AH43" i="33"/>
  <c r="O106" i="33"/>
  <c r="AG95" i="33"/>
  <c r="AQ19" i="33"/>
  <c r="X43" i="33"/>
  <c r="O39" i="33"/>
  <c r="X18" i="33"/>
  <c r="AQ85" i="33"/>
  <c r="AH39" i="33"/>
  <c r="AH101" i="33"/>
  <c r="X63" i="33"/>
  <c r="P44" i="33"/>
  <c r="AG18" i="33"/>
  <c r="AG31" i="33"/>
  <c r="Y43" i="33"/>
  <c r="Z43" i="33"/>
  <c r="AP103" i="33"/>
  <c r="P17" i="33"/>
  <c r="AP97" i="33"/>
  <c r="X42" i="33"/>
  <c r="O89" i="33"/>
  <c r="O42" i="33"/>
  <c r="X40" i="33"/>
  <c r="X69" i="33"/>
  <c r="Z69" i="33"/>
  <c r="O63" i="33"/>
  <c r="AQ96" i="33"/>
  <c r="AQ97" i="33"/>
  <c r="AG90" i="33"/>
  <c r="Y85" i="33"/>
  <c r="Y105" i="33"/>
  <c r="AQ84" i="33"/>
  <c r="AP105" i="33"/>
  <c r="Y84" i="33"/>
  <c r="AQ34" i="33"/>
  <c r="AG99" i="33"/>
  <c r="Y83" i="33"/>
  <c r="AQ95" i="33"/>
  <c r="O31" i="33"/>
  <c r="AG102" i="33"/>
  <c r="P41" i="33"/>
  <c r="AG107" i="33"/>
  <c r="AG63" i="33"/>
  <c r="P103" i="33"/>
  <c r="P32" i="33"/>
  <c r="O100" i="33"/>
  <c r="AP40" i="33"/>
  <c r="P69" i="33"/>
  <c r="O88" i="33"/>
  <c r="O37" i="33"/>
  <c r="O85" i="33"/>
  <c r="AP83" i="33"/>
  <c r="X107" i="33"/>
  <c r="P64" i="33"/>
  <c r="X78" i="33"/>
  <c r="AP100" i="33"/>
  <c r="X28" i="33"/>
  <c r="AQ35" i="33"/>
  <c r="AQ89" i="33"/>
  <c r="Y78" i="33"/>
  <c r="AH100" i="33"/>
  <c r="AG87" i="33"/>
  <c r="AQ30" i="33"/>
  <c r="Y108" i="33"/>
  <c r="Y32" i="33"/>
  <c r="AG64" i="33"/>
  <c r="AP38" i="33"/>
  <c r="AG97" i="33"/>
  <c r="AQ71" i="33"/>
  <c r="AQ39" i="33"/>
  <c r="AH108" i="33"/>
  <c r="AH89" i="33"/>
  <c r="AH34" i="33"/>
  <c r="AP46" i="33"/>
  <c r="O101" i="33"/>
  <c r="X64" i="33"/>
  <c r="O64" i="33"/>
  <c r="AH29" i="33"/>
  <c r="AI29" i="33"/>
  <c r="AH64" i="33"/>
  <c r="G44" i="33"/>
  <c r="G105" i="33"/>
  <c r="G90" i="33"/>
  <c r="G45" i="33"/>
  <c r="F36" i="33"/>
  <c r="F86" i="33"/>
  <c r="G32" i="33"/>
  <c r="F40" i="33"/>
  <c r="F38" i="33"/>
  <c r="F35" i="33"/>
  <c r="F98" i="33"/>
  <c r="G97" i="33"/>
  <c r="G96" i="33"/>
  <c r="F42" i="33"/>
  <c r="G28" i="33"/>
  <c r="H28" i="33"/>
  <c r="F95" i="33"/>
  <c r="F68" i="33"/>
  <c r="F18" i="33"/>
  <c r="G68" i="33"/>
  <c r="G78" i="33"/>
  <c r="F23" i="33"/>
  <c r="O86" i="33"/>
  <c r="AG17" i="33"/>
  <c r="AP17" i="33"/>
  <c r="AP48" i="33"/>
  <c r="AH37" i="33"/>
  <c r="O98" i="33"/>
  <c r="X105" i="33"/>
  <c r="AQ24" i="33"/>
  <c r="AH88" i="33"/>
  <c r="AG24" i="33"/>
  <c r="O34" i="33"/>
  <c r="O19" i="33"/>
  <c r="O95" i="33"/>
  <c r="P31" i="33"/>
  <c r="AP33" i="33"/>
  <c r="P107" i="33"/>
  <c r="AQ78" i="33"/>
  <c r="AH24" i="33"/>
  <c r="AP96" i="33"/>
  <c r="AR96" i="33"/>
  <c r="P37" i="33"/>
  <c r="AQ83" i="33"/>
  <c r="AR83" i="33"/>
  <c r="P105" i="33"/>
  <c r="X33" i="33"/>
  <c r="X102" i="33"/>
  <c r="Y41" i="33"/>
  <c r="O68" i="33"/>
  <c r="AQ64" i="33"/>
  <c r="X94" i="33"/>
  <c r="AQ105" i="33"/>
  <c r="AR105" i="33"/>
  <c r="O30" i="33"/>
  <c r="AP18" i="33"/>
  <c r="AG79" i="33"/>
  <c r="P18" i="33"/>
  <c r="P40" i="33"/>
  <c r="AG33" i="33"/>
  <c r="P70" i="33"/>
  <c r="AQ106" i="33"/>
  <c r="AP107" i="33"/>
  <c r="AH19" i="33"/>
  <c r="X68" i="33"/>
  <c r="AP86" i="33"/>
  <c r="AP87" i="33"/>
  <c r="AQ108" i="33"/>
  <c r="P83" i="33"/>
  <c r="AP89" i="33"/>
  <c r="P48" i="33"/>
  <c r="AH36" i="33"/>
  <c r="O70" i="33"/>
  <c r="Q70" i="33"/>
  <c r="O71" i="33"/>
  <c r="Y68" i="33"/>
  <c r="AG23" i="33"/>
  <c r="X34" i="33"/>
  <c r="AQ36" i="33"/>
  <c r="AQ68" i="33"/>
  <c r="AH69" i="33"/>
  <c r="AH86" i="33"/>
  <c r="AQ90" i="33"/>
  <c r="AH85" i="33"/>
  <c r="AP39" i="33"/>
  <c r="AH95" i="33"/>
  <c r="AQ107" i="33"/>
  <c r="AQ87" i="33"/>
  <c r="F48" i="33"/>
  <c r="G30" i="33"/>
  <c r="F107" i="33"/>
  <c r="F105" i="33"/>
  <c r="G46" i="33"/>
  <c r="F85" i="33"/>
  <c r="G38" i="33"/>
  <c r="F34" i="33"/>
  <c r="G89" i="33"/>
  <c r="F100" i="33"/>
  <c r="F88" i="33"/>
  <c r="G87" i="33"/>
  <c r="F87" i="33"/>
  <c r="G31" i="33"/>
  <c r="G43" i="33"/>
  <c r="F104" i="33"/>
  <c r="F63" i="33"/>
  <c r="F78" i="33"/>
  <c r="G95" i="33"/>
  <c r="G83" i="33"/>
  <c r="G79" i="33"/>
  <c r="AQ13" i="33"/>
  <c r="F71" i="33"/>
  <c r="H71" i="33"/>
  <c r="G64" i="33"/>
  <c r="F31" i="33"/>
  <c r="G98" i="33"/>
  <c r="F43" i="33"/>
  <c r="H43" i="33"/>
  <c r="G47" i="33"/>
  <c r="AP79" i="33"/>
  <c r="AR79" i="33"/>
  <c r="AP43" i="33"/>
  <c r="AH87" i="33"/>
  <c r="X104" i="33"/>
  <c r="Y100" i="33"/>
  <c r="X37" i="33"/>
  <c r="X86" i="33"/>
  <c r="Y99" i="33"/>
  <c r="AQ47" i="33"/>
  <c r="AG38" i="33"/>
  <c r="Y70" i="33"/>
  <c r="P100" i="33"/>
  <c r="P38" i="33"/>
  <c r="Q38" i="33"/>
  <c r="O24" i="33"/>
  <c r="P87" i="33"/>
  <c r="AH38" i="33"/>
  <c r="F94" i="33"/>
  <c r="G71" i="33"/>
  <c r="F96" i="33"/>
  <c r="H96" i="33"/>
  <c r="G40" i="33"/>
  <c r="F84" i="33"/>
  <c r="F46" i="33"/>
  <c r="AG45" i="33"/>
  <c r="Y107" i="33"/>
  <c r="AG34" i="33"/>
  <c r="AP44" i="33"/>
  <c r="X36" i="33"/>
  <c r="AG35" i="33"/>
  <c r="O102" i="33"/>
  <c r="AH79" i="33"/>
  <c r="G24" i="33"/>
  <c r="F83" i="33"/>
  <c r="H83" i="33"/>
  <c r="F70" i="33"/>
  <c r="H70" i="33"/>
  <c r="G99" i="33"/>
  <c r="F29" i="33"/>
  <c r="F32" i="33"/>
  <c r="H32" i="33"/>
  <c r="G88" i="33"/>
  <c r="G37" i="33"/>
  <c r="F44" i="33"/>
  <c r="H44" i="33"/>
  <c r="F47" i="33"/>
  <c r="H47" i="33"/>
  <c r="O28" i="33"/>
  <c r="Q28" i="33"/>
  <c r="P36" i="33"/>
  <c r="AQ98" i="33"/>
  <c r="AH30" i="33"/>
  <c r="AH105" i="33"/>
  <c r="AQ100" i="33"/>
  <c r="AG36" i="33"/>
  <c r="O90" i="33"/>
  <c r="Y44" i="33"/>
  <c r="Z44" i="33"/>
  <c r="X23" i="33"/>
  <c r="AQ43" i="33"/>
  <c r="AH102" i="33"/>
  <c r="AI102" i="33"/>
  <c r="X100" i="33"/>
  <c r="Y36" i="33"/>
  <c r="AQ101" i="33"/>
  <c r="AR101" i="33"/>
  <c r="X32" i="33"/>
  <c r="P43" i="33"/>
  <c r="O29" i="33"/>
  <c r="AP70" i="33"/>
  <c r="P90" i="33"/>
  <c r="X85" i="33"/>
  <c r="AP101" i="33"/>
  <c r="Y30" i="33"/>
  <c r="AG40" i="33"/>
  <c r="AH78" i="33"/>
  <c r="AQ42" i="33"/>
  <c r="O97" i="33"/>
  <c r="Y64" i="33"/>
  <c r="Z64" i="33"/>
  <c r="AP64" i="33"/>
  <c r="AP42" i="33"/>
  <c r="AI10" i="33"/>
  <c r="AQ103" i="33"/>
  <c r="O13" i="33"/>
  <c r="Q13" i="33"/>
  <c r="AH17" i="33"/>
  <c r="AH12" i="33"/>
  <c r="AI12" i="33"/>
  <c r="AP12" i="33"/>
  <c r="AP13" i="33"/>
  <c r="AR13" i="33"/>
  <c r="G17" i="33"/>
  <c r="F17" i="33"/>
  <c r="X90" i="33"/>
  <c r="P19" i="33"/>
  <c r="Q19" i="33"/>
  <c r="AH96" i="33"/>
  <c r="AI96" i="33"/>
  <c r="AG28" i="33"/>
  <c r="Y46" i="33"/>
  <c r="AQ32" i="33"/>
  <c r="X71" i="33"/>
  <c r="AH32" i="33"/>
  <c r="P35" i="33"/>
  <c r="P104" i="33"/>
  <c r="AQ94" i="33"/>
  <c r="Y98" i="33"/>
  <c r="O107" i="33"/>
  <c r="AG43" i="33"/>
  <c r="O43" i="33"/>
  <c r="AQ18" i="33"/>
  <c r="X35" i="33"/>
  <c r="O84" i="33"/>
  <c r="X30" i="33"/>
  <c r="AP34" i="33"/>
  <c r="P47" i="33"/>
  <c r="AG104" i="33"/>
  <c r="AQ63" i="33"/>
  <c r="P86" i="33"/>
  <c r="P99" i="33"/>
  <c r="AG39" i="33"/>
  <c r="AI39" i="33"/>
  <c r="AP95" i="33"/>
  <c r="AH41" i="33"/>
  <c r="Y33" i="33"/>
  <c r="O35" i="33"/>
  <c r="O104" i="33"/>
  <c r="O87" i="33"/>
  <c r="Y40" i="33"/>
  <c r="Z40" i="33"/>
  <c r="AP99" i="33"/>
  <c r="X38" i="33"/>
  <c r="Z38" i="33"/>
  <c r="O32" i="33"/>
  <c r="P39" i="33"/>
  <c r="AQ41" i="33"/>
  <c r="P63" i="33"/>
  <c r="Y95" i="33"/>
  <c r="AG106" i="33"/>
  <c r="P34" i="33"/>
  <c r="Q34" i="33"/>
  <c r="AH98" i="33"/>
  <c r="AG47" i="33"/>
  <c r="X31" i="33"/>
  <c r="Y106" i="33"/>
  <c r="P108" i="33"/>
  <c r="P95" i="33"/>
  <c r="AH18" i="33"/>
  <c r="AH48" i="33"/>
  <c r="Y39" i="33"/>
  <c r="AG78" i="33"/>
  <c r="AQ86" i="33"/>
  <c r="AG89" i="33"/>
  <c r="AI89" i="33"/>
  <c r="X46" i="33"/>
  <c r="AP32" i="33"/>
  <c r="Y71" i="33"/>
  <c r="AG32" i="33"/>
  <c r="P71" i="33"/>
  <c r="AH103" i="33"/>
  <c r="AG71" i="33"/>
  <c r="AP78" i="33"/>
  <c r="Y63" i="33"/>
  <c r="X103" i="33"/>
  <c r="AH94" i="33"/>
  <c r="P24" i="33"/>
  <c r="Q24" i="33"/>
  <c r="AG86" i="33"/>
  <c r="AG46" i="33"/>
  <c r="AG98" i="33"/>
  <c r="AH47" i="33"/>
  <c r="Y31" i="33"/>
  <c r="X106" i="33"/>
  <c r="O108" i="33"/>
  <c r="AG69" i="33"/>
  <c r="AI69" i="33"/>
  <c r="O41" i="33"/>
  <c r="Y42" i="33"/>
  <c r="Z42" i="33"/>
  <c r="O36" i="33"/>
  <c r="AH45" i="33"/>
  <c r="Y12" i="33"/>
  <c r="AQ17" i="33"/>
  <c r="X12" i="33"/>
  <c r="AH13" i="33"/>
  <c r="O17" i="33"/>
  <c r="O12" i="33"/>
  <c r="Q12" i="33"/>
  <c r="AQ12" i="33"/>
  <c r="G13" i="33"/>
  <c r="AH104" i="33"/>
  <c r="X48" i="33"/>
  <c r="AP28" i="33"/>
  <c r="X41" i="33"/>
  <c r="AH107" i="33"/>
  <c r="AQ70" i="33"/>
  <c r="Y18" i="33"/>
  <c r="Z18" i="33"/>
  <c r="AQ33" i="33"/>
  <c r="AR33" i="33"/>
  <c r="O44" i="33"/>
  <c r="AP84" i="33"/>
  <c r="AR84" i="33"/>
  <c r="P30" i="33"/>
  <c r="AG94" i="33"/>
  <c r="Y96" i="33"/>
  <c r="X101" i="33"/>
  <c r="AH106" i="33"/>
  <c r="AI106" i="33"/>
  <c r="X19" i="33"/>
  <c r="Y90" i="33"/>
  <c r="Y48" i="33"/>
  <c r="AQ28" i="33"/>
  <c r="X70" i="33"/>
  <c r="AP31" i="33"/>
  <c r="AR31" i="33"/>
  <c r="X39" i="33"/>
  <c r="X24" i="33"/>
  <c r="Y79" i="33"/>
  <c r="X98" i="33"/>
  <c r="O103" i="33"/>
  <c r="Q103" i="33"/>
  <c r="AH71" i="33"/>
  <c r="X97" i="33"/>
  <c r="AQ45" i="33"/>
  <c r="P84" i="33"/>
  <c r="P97" i="33"/>
  <c r="Y19" i="33"/>
  <c r="AP19" i="33"/>
  <c r="O40" i="33"/>
  <c r="P85" i="33"/>
  <c r="AQ104" i="33"/>
  <c r="AR104" i="33"/>
  <c r="X29" i="33"/>
  <c r="AG41" i="33"/>
  <c r="AI41" i="33"/>
  <c r="P79" i="33"/>
  <c r="Y28" i="33"/>
  <c r="X89" i="33"/>
  <c r="AG44" i="33"/>
  <c r="AI44" i="33"/>
  <c r="P89" i="33"/>
  <c r="AG84" i="33"/>
  <c r="AI84" i="33"/>
  <c r="AQ99" i="33"/>
  <c r="AH40" i="33"/>
  <c r="Y97" i="33"/>
  <c r="AP41" i="33"/>
  <c r="AR41" i="33"/>
  <c r="AG88" i="33"/>
  <c r="X96" i="33"/>
  <c r="Y37" i="33"/>
  <c r="AG30" i="33"/>
  <c r="AH99" i="33"/>
  <c r="AI99" i="33"/>
  <c r="AP37" i="33"/>
  <c r="X83" i="33"/>
  <c r="AG83" i="33"/>
  <c r="AQ38" i="33"/>
  <c r="P33" i="33"/>
  <c r="Q33" i="33"/>
  <c r="AP88" i="33"/>
  <c r="O83" i="33"/>
  <c r="Q83" i="33"/>
  <c r="AG100" i="33"/>
  <c r="Y87" i="33"/>
  <c r="P94" i="33"/>
  <c r="P88" i="33"/>
  <c r="AH35" i="33"/>
  <c r="AP45" i="33"/>
  <c r="AG19" i="33"/>
  <c r="AG105" i="33"/>
  <c r="AI105" i="33"/>
  <c r="AQ44" i="33"/>
  <c r="AR44" i="33"/>
  <c r="Y34" i="33"/>
  <c r="Z34" i="33"/>
  <c r="AP90" i="33"/>
  <c r="AQ29" i="33"/>
  <c r="O69" i="33"/>
  <c r="Q69" i="33"/>
  <c r="AP69" i="33"/>
  <c r="AQ88" i="33"/>
  <c r="AR88" i="33"/>
  <c r="AG37" i="33"/>
  <c r="O48" i="33"/>
  <c r="AP30" i="33"/>
  <c r="AH68" i="33"/>
  <c r="X88" i="33"/>
  <c r="Y102" i="33"/>
  <c r="Z102" i="33"/>
  <c r="AQ69" i="33"/>
  <c r="P46" i="33"/>
  <c r="AG85" i="33"/>
  <c r="AG68" i="33"/>
  <c r="Y88" i="33"/>
  <c r="AP106" i="33"/>
  <c r="Y86" i="33"/>
  <c r="AP108" i="33"/>
  <c r="AH83" i="33"/>
  <c r="Y89" i="33"/>
  <c r="G106" i="33"/>
  <c r="H106" i="33"/>
  <c r="G108" i="33"/>
  <c r="H108" i="33"/>
  <c r="F45" i="33"/>
  <c r="H45" i="33"/>
  <c r="G48" i="33"/>
  <c r="H48" i="33"/>
  <c r="G107" i="33"/>
  <c r="F103" i="33"/>
  <c r="H103" i="33"/>
  <c r="G101" i="33"/>
  <c r="F102" i="33"/>
  <c r="H102" i="33"/>
  <c r="F99" i="33"/>
  <c r="H99" i="33"/>
  <c r="G35" i="33"/>
  <c r="H35" i="33"/>
  <c r="G33" i="33"/>
  <c r="G84" i="33"/>
  <c r="G42" i="33"/>
  <c r="F89" i="33"/>
  <c r="G39" i="33"/>
  <c r="G86" i="33"/>
  <c r="F33" i="33"/>
  <c r="F39" i="33"/>
  <c r="G36" i="33"/>
  <c r="H36" i="33"/>
  <c r="F37" i="33"/>
  <c r="H37" i="33"/>
  <c r="G69" i="33"/>
  <c r="G94" i="33"/>
  <c r="F19" i="33"/>
  <c r="H19" i="33"/>
  <c r="F64" i="33"/>
  <c r="G18" i="33"/>
  <c r="G23" i="33"/>
  <c r="H23" i="33"/>
  <c r="F24" i="33"/>
  <c r="G63" i="33"/>
  <c r="H63" i="33"/>
  <c r="Y17" i="33"/>
  <c r="AG13" i="33"/>
  <c r="X17" i="33"/>
  <c r="F13" i="33"/>
  <c r="H13" i="33"/>
  <c r="P96" i="33"/>
  <c r="Y45" i="33"/>
  <c r="O99" i="33"/>
  <c r="Q99" i="33"/>
  <c r="AP85" i="33"/>
  <c r="P68" i="33"/>
  <c r="AH63" i="33"/>
  <c r="Y24" i="33"/>
  <c r="X79" i="33"/>
  <c r="Z79" i="33"/>
  <c r="AG42" i="33"/>
  <c r="AI42" i="33"/>
  <c r="AP35" i="33"/>
  <c r="Y103" i="33"/>
  <c r="AQ40" i="33"/>
  <c r="AR40" i="33"/>
  <c r="X84" i="33"/>
  <c r="X95" i="33"/>
  <c r="Z95" i="33"/>
  <c r="Y47" i="33"/>
  <c r="AG101" i="33"/>
  <c r="AI101" i="33"/>
  <c r="O96" i="33"/>
  <c r="Q96" i="33"/>
  <c r="X45" i="33"/>
  <c r="Z45" i="33"/>
  <c r="AH28" i="33"/>
  <c r="Y29" i="33"/>
  <c r="AG48" i="33"/>
  <c r="O79" i="33"/>
  <c r="P42" i="33"/>
  <c r="AP94" i="33"/>
  <c r="AR94" i="33"/>
  <c r="AP24" i="33"/>
  <c r="AR24" i="33"/>
  <c r="AG103" i="33"/>
  <c r="AI103" i="33"/>
  <c r="P29" i="33"/>
  <c r="AP47" i="33"/>
  <c r="AR47" i="33"/>
  <c r="Y35" i="33"/>
  <c r="Y101" i="33"/>
  <c r="Z101" i="33"/>
  <c r="X47" i="33"/>
  <c r="O47" i="33"/>
  <c r="Q47" i="33"/>
  <c r="X99" i="33"/>
  <c r="P45" i="33"/>
  <c r="AH33" i="33"/>
  <c r="AH90" i="33"/>
  <c r="AP71" i="33"/>
  <c r="Z9" i="33"/>
  <c r="AP63" i="33"/>
  <c r="AQ48" i="33"/>
  <c r="AR48" i="33"/>
  <c r="Y13" i="33"/>
  <c r="AP11" i="33"/>
  <c r="AR11" i="33"/>
  <c r="Q78" i="33"/>
  <c r="H12" i="33"/>
  <c r="AI38" i="33"/>
  <c r="AI24" i="33"/>
  <c r="Z105" i="33"/>
  <c r="H10" i="33"/>
  <c r="AR37" i="33"/>
  <c r="Q101" i="33"/>
  <c r="Z47" i="33"/>
  <c r="AI33" i="33"/>
  <c r="Z85" i="33"/>
  <c r="H11" i="33"/>
  <c r="AR100" i="33"/>
  <c r="Q43" i="33"/>
  <c r="AI79" i="33"/>
  <c r="AR42" i="33"/>
  <c r="AR97" i="33"/>
  <c r="Q29" i="33"/>
  <c r="Z94" i="33"/>
  <c r="Q9" i="33"/>
  <c r="AR64" i="33"/>
  <c r="AI95" i="33"/>
  <c r="Q85" i="33"/>
  <c r="AI11" i="33"/>
  <c r="Q32" i="33"/>
  <c r="AR98" i="33"/>
  <c r="Z100" i="33"/>
  <c r="Z10" i="33"/>
  <c r="Q97" i="33"/>
  <c r="Z11" i="33"/>
  <c r="AI9" i="33"/>
  <c r="Q11" i="33"/>
  <c r="Q46" i="33"/>
  <c r="Q107" i="33"/>
  <c r="AR9" i="33"/>
  <c r="H97" i="33"/>
  <c r="H9" i="33"/>
  <c r="AI86" i="33"/>
  <c r="H38" i="33"/>
  <c r="AI100" i="33"/>
  <c r="AR19" i="33"/>
  <c r="Q41" i="33"/>
  <c r="Z63" i="33"/>
  <c r="Z61" i="33"/>
  <c r="AA13" i="43"/>
  <c r="AQ23" i="33"/>
  <c r="AR23" i="33"/>
  <c r="AR71" i="33"/>
  <c r="H18" i="33"/>
  <c r="AI88" i="33"/>
  <c r="AR85" i="33"/>
  <c r="AR29" i="33"/>
  <c r="Z28" i="33"/>
  <c r="Z41" i="33"/>
  <c r="H88" i="33"/>
  <c r="AI34" i="33"/>
  <c r="Q51" i="33"/>
  <c r="O51" i="33"/>
  <c r="AI51" i="33"/>
  <c r="AG51" i="33"/>
  <c r="H42" i="33"/>
  <c r="H107" i="33"/>
  <c r="AI90" i="33"/>
  <c r="H86" i="33"/>
  <c r="AR106" i="33"/>
  <c r="AI37" i="33"/>
  <c r="Q88" i="33"/>
  <c r="Z70" i="33"/>
  <c r="AR78" i="33"/>
  <c r="H24" i="33"/>
  <c r="H21" i="33"/>
  <c r="H101" i="33"/>
  <c r="Q94" i="33"/>
  <c r="Z83" i="33"/>
  <c r="Z37" i="33"/>
  <c r="Q36" i="33"/>
  <c r="Z46" i="33"/>
  <c r="AI40" i="33"/>
  <c r="Z32" i="33"/>
  <c r="Q90" i="33"/>
  <c r="Z107" i="33"/>
  <c r="Z104" i="33"/>
  <c r="H104" i="33"/>
  <c r="H34" i="33"/>
  <c r="Z68" i="33"/>
  <c r="AR107" i="33"/>
  <c r="Q105" i="33"/>
  <c r="AI17" i="33"/>
  <c r="H68" i="33"/>
  <c r="AR46" i="33"/>
  <c r="AI87" i="33"/>
  <c r="Q64" i="33"/>
  <c r="Q37" i="33"/>
  <c r="Z87" i="33"/>
  <c r="Z23" i="33"/>
  <c r="X21" i="33"/>
  <c r="H41" i="33"/>
  <c r="Q45" i="33"/>
  <c r="AR10" i="33"/>
  <c r="Z24" i="33"/>
  <c r="AR28" i="33"/>
  <c r="AR12" i="33"/>
  <c r="H90" i="33"/>
  <c r="H17" i="33"/>
  <c r="F15" i="33"/>
  <c r="AR43" i="33"/>
  <c r="Z88" i="33"/>
  <c r="AI83" i="33"/>
  <c r="Z97" i="33"/>
  <c r="AI94" i="33"/>
  <c r="Q35" i="33"/>
  <c r="AI104" i="33"/>
  <c r="Q102" i="33"/>
  <c r="H84" i="33"/>
  <c r="H31" i="33"/>
  <c r="H89" i="33"/>
  <c r="H46" i="33"/>
  <c r="Z33" i="33"/>
  <c r="H78" i="33"/>
  <c r="H95" i="33"/>
  <c r="AI108" i="33"/>
  <c r="AR30" i="33"/>
  <c r="Z78" i="33"/>
  <c r="Q42" i="33"/>
  <c r="AI18" i="33"/>
  <c r="Q39" i="33"/>
  <c r="H85" i="33"/>
  <c r="Q18" i="33"/>
  <c r="H100" i="33"/>
  <c r="AI31" i="33"/>
  <c r="AR36" i="33"/>
  <c r="H87" i="33"/>
  <c r="F81" i="33"/>
  <c r="AR87" i="33"/>
  <c r="Q31" i="33"/>
  <c r="AR39" i="33"/>
  <c r="Q100" i="33"/>
  <c r="Q89" i="33"/>
  <c r="H79" i="33"/>
  <c r="AI63" i="33"/>
  <c r="H94" i="33"/>
  <c r="AR108" i="33"/>
  <c r="AR69" i="33"/>
  <c r="Q40" i="33"/>
  <c r="Z48" i="33"/>
  <c r="AR17" i="33"/>
  <c r="AR15" i="33"/>
  <c r="Z106" i="33"/>
  <c r="AI46" i="33"/>
  <c r="Z103" i="33"/>
  <c r="AI78" i="33"/>
  <c r="AG76" i="33"/>
  <c r="AR34" i="33"/>
  <c r="AR18" i="33"/>
  <c r="AI28" i="33"/>
  <c r="AI36" i="33"/>
  <c r="H29" i="33"/>
  <c r="AR89" i="33"/>
  <c r="AI19" i="33"/>
  <c r="H40" i="33"/>
  <c r="AR68" i="33"/>
  <c r="Q30" i="33"/>
  <c r="Q98" i="33"/>
  <c r="AI64" i="33"/>
  <c r="AR103" i="33"/>
  <c r="AR35" i="33"/>
  <c r="H39" i="33"/>
  <c r="AI68" i="33"/>
  <c r="Z13" i="33"/>
  <c r="Z35" i="33"/>
  <c r="AI48" i="33"/>
  <c r="Z17" i="33"/>
  <c r="H69" i="33"/>
  <c r="H66" i="33"/>
  <c r="H33" i="33"/>
  <c r="AR38" i="33"/>
  <c r="Z90" i="33"/>
  <c r="Q17" i="33"/>
  <c r="Z31" i="33"/>
  <c r="H30" i="33"/>
  <c r="Z99" i="33"/>
  <c r="Z84" i="33"/>
  <c r="Q68" i="33"/>
  <c r="AI85" i="33"/>
  <c r="Q48" i="33"/>
  <c r="AI35" i="33"/>
  <c r="AR45" i="33"/>
  <c r="Z98" i="33"/>
  <c r="Z96" i="33"/>
  <c r="Z92" i="33"/>
  <c r="Q44" i="33"/>
  <c r="AI107" i="33"/>
  <c r="Z12" i="33"/>
  <c r="Z39" i="33"/>
  <c r="Q108" i="33"/>
  <c r="AI98" i="33"/>
  <c r="Q63" i="33"/>
  <c r="Q61" i="33"/>
  <c r="AR95" i="33"/>
  <c r="AR92" i="33"/>
  <c r="Z71" i="33"/>
  <c r="Z66" i="33"/>
  <c r="AR70" i="33"/>
  <c r="AR66" i="33"/>
  <c r="Z36" i="33"/>
  <c r="AI45" i="33"/>
  <c r="Q87" i="33"/>
  <c r="Z86" i="33"/>
  <c r="AR86" i="33"/>
  <c r="Q95" i="33"/>
  <c r="Q86" i="33"/>
  <c r="H105" i="33"/>
  <c r="Z108" i="33"/>
  <c r="H64" i="33"/>
  <c r="F61" i="33"/>
  <c r="AI30" i="33"/>
  <c r="AI13" i="33"/>
  <c r="AI7" i="33"/>
  <c r="AI47" i="33"/>
  <c r="AI32" i="33"/>
  <c r="AR99" i="33"/>
  <c r="Q84" i="33"/>
  <c r="AI43" i="33"/>
  <c r="AR32" i="33"/>
  <c r="Q106" i="33"/>
  <c r="Z19" i="33"/>
  <c r="AR90" i="33"/>
  <c r="Q79" i="33"/>
  <c r="O76" i="33"/>
  <c r="AI71" i="33"/>
  <c r="Z89" i="33"/>
  <c r="Z29" i="33"/>
  <c r="Q71" i="33"/>
  <c r="Q104" i="33"/>
  <c r="AR63" i="33"/>
  <c r="AP61" i="33"/>
  <c r="Z30" i="33"/>
  <c r="H98" i="33"/>
  <c r="AR76" i="33"/>
  <c r="AP21" i="33"/>
  <c r="AI21" i="33"/>
  <c r="H15" i="33"/>
  <c r="AR21" i="33"/>
  <c r="F76" i="33"/>
  <c r="AG21" i="33"/>
  <c r="Z76" i="33"/>
  <c r="X76" i="33"/>
  <c r="H7" i="33"/>
  <c r="AP76" i="33"/>
  <c r="O7" i="33"/>
  <c r="AR61" i="33"/>
  <c r="F21" i="33"/>
  <c r="Q7" i="33"/>
  <c r="O21" i="33"/>
  <c r="Q21" i="33"/>
  <c r="F66" i="33"/>
  <c r="AR7" i="33"/>
  <c r="F7" i="33"/>
  <c r="AP7" i="33"/>
  <c r="Z81" i="33"/>
  <c r="H76" i="33"/>
  <c r="H61" i="33"/>
  <c r="AP15" i="33"/>
  <c r="AI81" i="33"/>
  <c r="AR26" i="33"/>
  <c r="AP5" i="33"/>
  <c r="AI15" i="33"/>
  <c r="AG61" i="33"/>
  <c r="X61" i="33"/>
  <c r="X15" i="33"/>
  <c r="Z21" i="33"/>
  <c r="AI76" i="33"/>
  <c r="AG66" i="33"/>
  <c r="AP92" i="33"/>
  <c r="AG15" i="33"/>
  <c r="Q81" i="33"/>
  <c r="X81" i="33"/>
  <c r="AI92" i="33"/>
  <c r="AG74" i="33"/>
  <c r="H26" i="33"/>
  <c r="AP26" i="33"/>
  <c r="O26" i="33"/>
  <c r="AR81" i="33"/>
  <c r="AP74" i="33"/>
  <c r="Q92" i="33"/>
  <c r="AP66" i="33"/>
  <c r="AG26" i="33"/>
  <c r="O15" i="33"/>
  <c r="O6" i="33"/>
  <c r="P7" i="33"/>
  <c r="H81" i="33"/>
  <c r="Q15" i="33"/>
  <c r="Z15" i="33"/>
  <c r="O81" i="33"/>
  <c r="AG92" i="33"/>
  <c r="F59" i="33"/>
  <c r="AG7" i="33"/>
  <c r="Q26" i="33"/>
  <c r="O5" i="33"/>
  <c r="X66" i="33"/>
  <c r="X60" i="33"/>
  <c r="Y66" i="33"/>
  <c r="AI61" i="33"/>
  <c r="F26" i="33"/>
  <c r="F6" i="33"/>
  <c r="G61" i="33"/>
  <c r="AI26" i="33"/>
  <c r="AG5" i="33"/>
  <c r="X26" i="33"/>
  <c r="AP81" i="33"/>
  <c r="Z7" i="33"/>
  <c r="X92" i="33"/>
  <c r="O61" i="33"/>
  <c r="Z26" i="33"/>
  <c r="AG81" i="33"/>
  <c r="X7" i="33"/>
  <c r="X6" i="33"/>
  <c r="H92" i="33"/>
  <c r="F74" i="33"/>
  <c r="Q66" i="33"/>
  <c r="O59" i="33"/>
  <c r="Q76" i="33"/>
  <c r="O74" i="33"/>
  <c r="O66" i="33"/>
  <c r="O60" i="33"/>
  <c r="P66" i="33"/>
  <c r="AI66" i="33"/>
  <c r="AG59" i="33"/>
  <c r="O92" i="33"/>
  <c r="F92" i="33"/>
  <c r="F75" i="33"/>
  <c r="G81" i="33"/>
  <c r="AP60" i="33"/>
  <c r="AQ66" i="33"/>
  <c r="F60" i="33"/>
  <c r="G66" i="33"/>
  <c r="AG60" i="33"/>
  <c r="AH66" i="33"/>
  <c r="X59" i="33"/>
  <c r="F5" i="33"/>
  <c r="AG6" i="33"/>
  <c r="AH61" i="33"/>
  <c r="AP6" i="33"/>
  <c r="AQ21" i="33"/>
  <c r="X74" i="33"/>
  <c r="AP59" i="33"/>
  <c r="X75" i="33"/>
  <c r="Y92" i="33"/>
  <c r="AP75" i="33"/>
  <c r="AQ92" i="33"/>
  <c r="O75" i="33"/>
  <c r="P76" i="33"/>
  <c r="X5" i="33"/>
  <c r="AG75" i="33"/>
  <c r="AH92" i="33"/>
  <c r="AH26" i="33"/>
  <c r="G92" i="33"/>
  <c r="G26" i="33"/>
  <c r="AQ76" i="33"/>
  <c r="AQ81" i="33"/>
  <c r="P21" i="33"/>
  <c r="AH15" i="33"/>
  <c r="Y81" i="33"/>
  <c r="H59" i="33"/>
  <c r="AI59" i="33"/>
  <c r="Y76" i="33"/>
  <c r="P92" i="33"/>
  <c r="P81" i="33"/>
  <c r="AQ61" i="33"/>
  <c r="AR59" i="33"/>
  <c r="F4" i="33"/>
  <c r="G51" i="33"/>
  <c r="G76" i="33"/>
  <c r="P61" i="33"/>
  <c r="Q59" i="33"/>
  <c r="P26" i="33"/>
  <c r="AH7" i="33"/>
  <c r="O4" i="33"/>
  <c r="P51" i="33"/>
  <c r="AG4" i="33"/>
  <c r="AH74" i="33"/>
  <c r="AQ7" i="33"/>
  <c r="AQ26" i="33"/>
  <c r="P15" i="33"/>
  <c r="AH21" i="33"/>
  <c r="AQ15" i="33"/>
  <c r="X4" i="33"/>
  <c r="Y51" i="33"/>
  <c r="G21" i="33"/>
  <c r="G15" i="33"/>
  <c r="G7" i="33"/>
  <c r="Y21" i="33"/>
  <c r="Y61" i="33"/>
  <c r="Z59" i="33"/>
  <c r="Y7" i="33"/>
  <c r="Y15" i="33"/>
  <c r="Y26" i="33"/>
  <c r="AP4" i="33"/>
  <c r="AH76" i="33"/>
  <c r="AH81" i="33"/>
  <c r="AI74" i="33"/>
  <c r="H74" i="33"/>
  <c r="AR74" i="33"/>
  <c r="Z74" i="33"/>
  <c r="G74" i="33"/>
  <c r="Q74" i="33"/>
  <c r="G5" i="33"/>
  <c r="G59" i="33"/>
  <c r="AH59" i="33"/>
  <c r="AH51" i="33"/>
  <c r="AI5" i="33"/>
  <c r="AH5" i="33"/>
  <c r="P59" i="33"/>
  <c r="P74" i="33"/>
  <c r="P5" i="33"/>
  <c r="Q5" i="33"/>
  <c r="Y74" i="33"/>
  <c r="AR5" i="33"/>
  <c r="Y59" i="33"/>
  <c r="H5" i="33"/>
  <c r="Y5" i="33"/>
  <c r="Z5" i="33"/>
  <c r="AQ51" i="33"/>
  <c r="AQ74" i="33"/>
  <c r="AQ59" i="33"/>
  <c r="AQ5" i="33"/>
  <c r="F3" i="33"/>
  <c r="AG3" i="33"/>
  <c r="O3" i="33"/>
  <c r="X3" i="33"/>
  <c r="AP3" i="33"/>
</calcChain>
</file>

<file path=xl/comments1.xml><?xml version="1.0" encoding="utf-8"?>
<comments xmlns="http://schemas.openxmlformats.org/spreadsheetml/2006/main">
  <authors>
    <author>Author</author>
  </authors>
  <commentList>
    <comment ref="Z26" authorId="0">
      <text>
        <r>
          <rPr>
            <b/>
            <sz val="9"/>
            <color indexed="81"/>
            <rFont val="Tahoma"/>
            <family val="2"/>
          </rPr>
          <t>[1] Sustantivas: Queda a criterio del Especialista de Adquisiciones evaluar y responder SI o NO, acerca del grado de importancia (sustancialidad) de la enmienda.</t>
        </r>
      </text>
    </comment>
  </commentList>
</comments>
</file>

<file path=xl/comments2.xml><?xml version="1.0" encoding="utf-8"?>
<comments xmlns="http://schemas.openxmlformats.org/spreadsheetml/2006/main">
  <authors>
    <author>Meniw, Andres Edgardo</author>
  </authors>
  <commentList>
    <comment ref="D13" authorId="0">
      <text>
        <r>
          <rPr>
            <b/>
            <sz val="9"/>
            <color indexed="81"/>
            <rFont val="Tahoma"/>
            <family val="2"/>
          </rPr>
          <t>[1] Sustantivas: Queda a criterio del Especialista de Adquisiciones evaluar y responder SI o NO, acerca del grado de importancia (sustancialidad) de la enmienda.</t>
        </r>
      </text>
    </comment>
  </commentList>
</comments>
</file>

<file path=xl/sharedStrings.xml><?xml version="1.0" encoding="utf-8"?>
<sst xmlns="http://schemas.openxmlformats.org/spreadsheetml/2006/main" count="1608" uniqueCount="604">
  <si>
    <t>ID</t>
  </si>
  <si>
    <t>GOAL</t>
  </si>
  <si>
    <t>MBF</t>
  </si>
  <si>
    <t>#</t>
  </si>
  <si>
    <t>FMP Task</t>
  </si>
  <si>
    <t>Objetivo FMP</t>
  </si>
  <si>
    <t>Team</t>
  </si>
  <si>
    <t>Indicator name</t>
  </si>
  <si>
    <t>Nombre del Indicador</t>
  </si>
  <si>
    <t>Short name</t>
  </si>
  <si>
    <t>Nombre Corto</t>
  </si>
  <si>
    <t>Notes</t>
  </si>
  <si>
    <t>Contact</t>
  </si>
  <si>
    <t>Respons</t>
  </si>
  <si>
    <t>Frequency</t>
  </si>
  <si>
    <t>Format</t>
  </si>
  <si>
    <t>Annual calculation</t>
  </si>
  <si>
    <t>Plan</t>
  </si>
  <si>
    <t>zz</t>
  </si>
  <si>
    <t>Checklist answers</t>
  </si>
  <si>
    <t>ES Checklists</t>
  </si>
  <si>
    <t>EN Checklists</t>
  </si>
  <si>
    <t>I</t>
  </si>
  <si>
    <t>A01</t>
  </si>
  <si>
    <t>I.1.1</t>
  </si>
  <si>
    <t>FMP#1 - Be recognized as a trusted and knowledgeable advisor on public FM &amp; PRM matters 
(A0101 Stakeholder Mgmt.)</t>
  </si>
  <si>
    <t>FMP#1 - Ser reconicidos como  asesores confiables e informados sobre asuntos públicos de gestión financiera y adquisiciones
(A0101 Stakeholder Management)</t>
  </si>
  <si>
    <t>Target</t>
  </si>
  <si>
    <t xml:space="preserve">% Partners satisfied with IDBG development solutions -CRF (VPC) </t>
  </si>
  <si>
    <t>% Socios satisfechos con las soluciones de desarrollo IDBG -CRF (VPC)</t>
  </si>
  <si>
    <t>% Partners satisfaction</t>
  </si>
  <si>
    <t>% Satisfacción Socios</t>
  </si>
  <si>
    <t>Metodology TBD</t>
  </si>
  <si>
    <t>FO Team</t>
  </si>
  <si>
    <t>COF Team</t>
  </si>
  <si>
    <t>4Q</t>
  </si>
  <si>
    <t>%</t>
  </si>
  <si>
    <t>COF</t>
  </si>
  <si>
    <t>Yes/No</t>
  </si>
  <si>
    <t>% de Calidad en insumos a la EBP</t>
  </si>
  <si>
    <t xml:space="preserve"> % of quality CS inputs </t>
  </si>
  <si>
    <t>I.1.2</t>
  </si>
  <si>
    <t>% Client and Operational Support TCs approved (VPC)</t>
  </si>
  <si>
    <t>% TCs de Clientes y Soporte Operacional aprobadas (VPC)</t>
  </si>
  <si>
    <t>% Client and OperSupp TCs Aproved</t>
  </si>
  <si>
    <t>% TCs Clientes y Soport Op aprob.</t>
  </si>
  <si>
    <t xml:space="preserve"> </t>
  </si>
  <si>
    <t>HQ Team</t>
  </si>
  <si>
    <t>HQ</t>
  </si>
  <si>
    <t>Yes</t>
  </si>
  <si>
    <t>¿La entrega del insumo fiduciario fue oportuna?</t>
  </si>
  <si>
    <t>Was the delivery of the fiduciary input on time?</t>
  </si>
  <si>
    <t>I.1.3</t>
  </si>
  <si>
    <t>FYI</t>
  </si>
  <si>
    <t xml:space="preserve"> # of projects where the Bank leads the fiduciary management on behalf of the co-financiers </t>
  </si>
  <si>
    <t># de Proyectos donde el Banco lidera la gestión financiera en nombre de los co-financiadores</t>
  </si>
  <si>
    <t># Projects on behalf of co-financiers</t>
  </si>
  <si>
    <t># Projectos en nombre de co-financiadores</t>
  </si>
  <si>
    <t>Each Q</t>
  </si>
  <si>
    <t>Last informed</t>
  </si>
  <si>
    <t>No</t>
  </si>
  <si>
    <t>¿Coordinó una propuesta de cronograma interno (FMP) para la elaboración del insumo fiduciario?</t>
  </si>
  <si>
    <t>Did you coordinate a proposal for an internal schedule (FMP) for the preparation of the fiduciary input?</t>
  </si>
  <si>
    <t>I.1.4</t>
  </si>
  <si>
    <t># FMP harmonization events</t>
  </si>
  <si>
    <t># Eventos de armonización de FMP</t>
  </si>
  <si>
    <t>UCS Team</t>
  </si>
  <si>
    <t>COF Team / HQ Team</t>
  </si>
  <si>
    <t>SUM</t>
  </si>
  <si>
    <t>¿Los insumos fiduciarios cumplen con los parámetros de la Guía? (inclusive la consistencia con la información cargada en Convergencia)</t>
  </si>
  <si>
    <t>Do the fiduciary inputs meet the parameters of the Guide? (including consistency with the information loaded in Convergence)</t>
  </si>
  <si>
    <t>I.1.5</t>
  </si>
  <si>
    <t xml:space="preserve"># of participations in VPS studies and research </t>
  </si>
  <si>
    <t># de participaciones en estudios e investigaciones de VPS</t>
  </si>
  <si>
    <t xml:space="preserve"># of participations in VPS studies </t>
  </si>
  <si>
    <t># de participaciones en estudios VPS</t>
  </si>
  <si>
    <t>TMs</t>
  </si>
  <si>
    <t>QUARTER</t>
  </si>
  <si>
    <t>¿Los insumos fiduciarios fueron preparados en forma integral y consistente entre FM y PRM?</t>
  </si>
  <si>
    <t>Were fiduciary inputs prepared in an inclusive manner between FM and PRM?</t>
  </si>
  <si>
    <t>A02</t>
  </si>
  <si>
    <t>I.2.1</t>
  </si>
  <si>
    <t xml:space="preserve">FMP#2 - Provide quality FM &amp; PRM fiduciary advice on CPD and Country Ctrategy  
(A0201 CS) </t>
  </si>
  <si>
    <t>FMP#2 - Proveer asesoramiento fiduciario de calidad en en CPD y estrategias de país
(A0201 Country Strategies)</t>
  </si>
  <si>
    <t>Checklist</t>
  </si>
  <si>
    <t>Go to Check List</t>
  </si>
  <si>
    <t>CS TM</t>
  </si>
  <si>
    <t>¿La información es consistente con otros documentos relacionados (CPD, Dashboard, ¿Perfil fiduciario, etc.)?</t>
  </si>
  <si>
    <t>Is the information consistent with other related documents (CPD, Dashboard, Fiduciary Profile, etc.)?</t>
  </si>
  <si>
    <t>I.2.2.1</t>
  </si>
  <si>
    <t>FMP#2.2 - Provide quality FM &amp; PRM fiduciary advice on CPD and Country Strategy
(A0202 CPD)</t>
  </si>
  <si>
    <t>FMP#2 - Proveer asesoramiento fiduciario de calidad en en CPD y estrategias de país
(A0202 CPD)</t>
  </si>
  <si>
    <t xml:space="preserve"> % of quality CPD inputs</t>
  </si>
  <si>
    <t>% de Calidad en insumos a los CPD</t>
  </si>
  <si>
    <t>CPD TM</t>
  </si>
  <si>
    <t>Q1</t>
  </si>
  <si>
    <t>I.2.2.2</t>
  </si>
  <si>
    <t>% OPR and CPDs submitted to the Board (VPC)</t>
  </si>
  <si>
    <t>% OPR y CPD enviados al Directorio (VPC)</t>
  </si>
  <si>
    <t>% of CPD submitted</t>
  </si>
  <si>
    <t>% de CPDs enviadas</t>
  </si>
  <si>
    <t>COF/HQ</t>
  </si>
  <si>
    <t>Q2</t>
  </si>
  <si>
    <t>¿Se cumplió oportunamente con el cronograma interno de entrega de insumos fiduciarios a FMP?</t>
  </si>
  <si>
    <t>Did the submission of the fidicuary imputs to FMP comply with the internal timeline that was given?</t>
  </si>
  <si>
    <t>A05</t>
  </si>
  <si>
    <t>I.3.1.1</t>
  </si>
  <si>
    <t xml:space="preserve">FMP#3 -Delivery quality advice during loan preparation
(A0501 Public Sector) </t>
  </si>
  <si>
    <t xml:space="preserve">FMP#3 - Ofrecer asesoramiento de calidad durante el diseño de los proyectos
(A0501 Public Sector) </t>
  </si>
  <si>
    <t>% of quality designs as reflected in the Annex III</t>
  </si>
  <si>
    <t>% de diseño de calidad reflejado en los Anexos III</t>
  </si>
  <si>
    <t xml:space="preserve">% of quality in Annex III </t>
  </si>
  <si>
    <t>% diseño de calidad en Anexos III</t>
  </si>
  <si>
    <t>Ops Team</t>
  </si>
  <si>
    <t>% average</t>
  </si>
  <si>
    <t>Q3</t>
  </si>
  <si>
    <t>¿La información presentada es consistente con otros documentos relacionados (Reporte anual de uso de sistemas nacionales, perfil fiduciario, Estrategia Banco Pais, etc.)?</t>
  </si>
  <si>
    <t>Is the presented information consistent with other related documents?(Annual Report of use of country system, fiduciary profile, CS, etc.)</t>
  </si>
  <si>
    <t>I.3.1.2</t>
  </si>
  <si>
    <t># of Annex III</t>
  </si>
  <si>
    <t># de Anexos III</t>
  </si>
  <si>
    <t># de Annex III</t>
  </si>
  <si>
    <t>Q4</t>
  </si>
  <si>
    <t>¿Se cargó en Convergencia la información fiduciaria completa (incluso aquellas intervenciones que “no tienen acciones previstas”, anexos, etc.)</t>
  </si>
  <si>
    <t>Was the completed fidicuary information charged to Covergence?</t>
  </si>
  <si>
    <t>A06</t>
  </si>
  <si>
    <t>I.4.1</t>
  </si>
  <si>
    <t>FMP#4 - Increase efficiency and effectiveness of fiduciary oversight
(A0601 Portfolio Management)
(A0602 Loan Supervision)</t>
  </si>
  <si>
    <t>FMP#4 - Incrementar la eficiencia y efectividad en el control fiduciario
(A0601 Portfolio Management)
(A0602 Loan Supervision)
(A060201 Loan, 
A060203 Small Projects)</t>
  </si>
  <si>
    <t>% Audited Financial Reports on time (VPC)</t>
  </si>
  <si>
    <t>% Reportes Financieros auditados en tiempo (VPC)</t>
  </si>
  <si>
    <t>% Audited Financial Reports on time</t>
  </si>
  <si>
    <t>% Reportes Fcieros audit en tiempo</t>
  </si>
  <si>
    <t>BI Team</t>
  </si>
  <si>
    <t>2Q</t>
  </si>
  <si>
    <t>Select Q</t>
  </si>
  <si>
    <t>¿Se coordinaron las recomendaciones con el/los TMs?</t>
  </si>
  <si>
    <t>Were the recommendations coordinated with the TM/s?</t>
  </si>
  <si>
    <t>I.42.1</t>
  </si>
  <si>
    <t xml:space="preserve">% of Quality International Competitive Bidding (ICB) Processes </t>
  </si>
  <si>
    <t>% de calidad de los procesos de licitación pública internacional (LPI)</t>
  </si>
  <si>
    <t>% Quality ICB Processes</t>
  </si>
  <si>
    <t>% calidad procesos LPI</t>
  </si>
  <si>
    <t>¿El CPD cumple con los lineamientos establecidos en la Guía (inclusive la consistencia con la información cargada en Convergencia)?</t>
  </si>
  <si>
    <t>Does the CPD meet the guidelines established in the guide? (including consistency with the information loaded in Convergence)</t>
  </si>
  <si>
    <t>I.4.2.2</t>
  </si>
  <si>
    <t xml:space="preserve"># of International Competitive Bidding (ICB) Processes </t>
  </si>
  <si>
    <t># de procesos de licitación pública internacional (LPI)</t>
  </si>
  <si>
    <t># of ICB Processes</t>
  </si>
  <si>
    <t># de procesos LPI</t>
  </si>
  <si>
    <t>¿Los insumos fiduciarios fueron preparados en forma integral entre FM y PRM?</t>
  </si>
  <si>
    <t>Were the fidicuary imputs prepared in an inclusive manner between FM and PRM?</t>
  </si>
  <si>
    <t>I.4.3</t>
  </si>
  <si>
    <t># of average days of prm processes &gt;200K (ICB, SBCC)</t>
  </si>
  <si>
    <t># días promedio de duración de procesos &gt;200K (ICB, SBCC)</t>
  </si>
  <si>
    <t># average days &gt;200K (ICB,SBCC)</t>
  </si>
  <si>
    <t># días prom &gt;200K (ICB,SBCC)</t>
  </si>
  <si>
    <t>I.4.4</t>
  </si>
  <si>
    <t>% of financial plans with aging &gt; 180 days or planned</t>
  </si>
  <si>
    <t>% de planes financieros con antigüedad &gt; 180 días o planificada</t>
  </si>
  <si>
    <t>% of Financial Plans &gt;180</t>
  </si>
  <si>
    <t>% de Planes Financieros &gt;180</t>
  </si>
  <si>
    <t>La información presentada es consistente con el párrafo de UCS y el de CPD correspondiente?</t>
  </si>
  <si>
    <t>Is the information presented consistent with the UCS paragraph and the corresponding CPD paragraph?</t>
  </si>
  <si>
    <t>I.4.5</t>
  </si>
  <si>
    <t>% of projects that meet the disbursement projections and that have an updated procurement and financial plan (VPC)</t>
  </si>
  <si>
    <t>% de proyectos que cumplen las proyecciones de desembolso y tienen actualizado el plan financiero y de adquisiciones (VPC)</t>
  </si>
  <si>
    <t>% Projects with updated FMP plan</t>
  </si>
  <si>
    <t>% Proyectos con plan FMP actualizado</t>
  </si>
  <si>
    <t>¿Son consistentes la evaluación de la capacidad institucional y los riesgos fiduciarios con las medidas de mitigación propuestas?</t>
  </si>
  <si>
    <t xml:space="preserve">Are the institutional capacity assessment and fiduciary risks identified consistent with the mitigation measures proposed? </t>
  </si>
  <si>
    <t>I.4.6</t>
  </si>
  <si>
    <t>% ex ante v. ex post and national systems</t>
  </si>
  <si>
    <t>% ex ante v. ex post y sistema nacionales</t>
  </si>
  <si>
    <t>% ex ante v. ex post &amp; Nac Sys</t>
  </si>
  <si>
    <t>% ex ante v. ex post y sist nac</t>
  </si>
  <si>
    <t>¿En caso de Contratación Directa, se justificó y sustentó la misma conforme a las políticas de Adquisiciones?</t>
  </si>
  <si>
    <t>In case of Direct Contracting, was it justified and supported according to the Procurement policies?</t>
  </si>
  <si>
    <t>I.4.7</t>
  </si>
  <si>
    <t># of personal (staff/DTC) certified</t>
  </si>
  <si>
    <t># de personal certificado (Staff o DTC)</t>
  </si>
  <si>
    <t># personal certif (Staff o DTC)</t>
  </si>
  <si>
    <t>Certif. TM</t>
  </si>
  <si>
    <t>¿Las condiciones del primer desembolso cumplen con las políticas del Banco?</t>
  </si>
  <si>
    <t>Do the conditions of the first disbursement comply with the Bank's policies?</t>
  </si>
  <si>
    <t>I.4.8</t>
  </si>
  <si>
    <t xml:space="preserve">% of level 1 expert opinions issued by certified staff  </t>
  </si>
  <si>
    <t>% de opiniones expertas de nivel 1 emitidas por personal certificado</t>
  </si>
  <si>
    <t>% Lvl 1 expert opinions by certified</t>
  </si>
  <si>
    <t>% opiniones expertas nivel 1 certif</t>
  </si>
  <si>
    <t>Los subsistemas de gestión financiera han sido discutidos y confirmados con la UE y el gobierno?</t>
  </si>
  <si>
    <t>The financial management subsystems have been discussed and confirmed with the EA and the government?</t>
  </si>
  <si>
    <t>I.4.9</t>
  </si>
  <si>
    <t># of operations in alert</t>
  </si>
  <si>
    <t># de operaciones en alerta</t>
  </si>
  <si>
    <t># operations in alert</t>
  </si>
  <si>
    <t># operaciones en alerta</t>
  </si>
  <si>
    <t>I.4.10</t>
  </si>
  <si>
    <t>% of updated procurement plan</t>
  </si>
  <si>
    <t>% de actualización de plan de adquisiciones</t>
  </si>
  <si>
    <t>% actualización plan adquisiciones</t>
  </si>
  <si>
    <t xml:space="preserve">¿El proceso de adquisiciones se completó (incluyendo contrato firmado) después de 210 días continuos? </t>
  </si>
  <si>
    <t xml:space="preserve">Was the procurement process, including the signing of the contract, completed after 210 in a row? </t>
  </si>
  <si>
    <t>I.4.11</t>
  </si>
  <si>
    <t xml:space="preserve">
FMP#9 - Modernize and update FM&amp; PRM policy, guidelines processes and systems 
(B0302 Policies, Guidelines, Reports &amp; Advice)
FMP#10 - Fine-tune and implement BI strategy for effective decision making 
(B0304 Corporate Management) </t>
  </si>
  <si>
    <t xml:space="preserve">
FMP#9 - Modernizar y actualizar la política fiduciaria, guías de procesos y sistemas 
(B0302 Policies, Guidelines, Reports &amp; Advice)
FMP#10 - Ajustar e implemetar la estrategia de BI para la efectividad en la toma de decisiones
(B0304 Corporate Management) </t>
  </si>
  <si>
    <t># Level 1 Audit Firms reviewed</t>
  </si>
  <si>
    <t># de revisiones de firmas de auditoría de nivel 1</t>
  </si>
  <si>
    <t># revisiones firmas auditoria de nivel 1</t>
  </si>
  <si>
    <t>FAIS TM</t>
  </si>
  <si>
    <t xml:space="preserve">¿El número de ofertas recibidas fue de al menos 3 participantes? </t>
  </si>
  <si>
    <t>Were the number of offers received at least from 3 participants?</t>
  </si>
  <si>
    <t>I.4.12</t>
  </si>
  <si>
    <t>% of loans using e-disbursement</t>
  </si>
  <si>
    <t>% de préstamos utilizando e-Disbursement</t>
  </si>
  <si>
    <t>% prestamos usan e-disbursment</t>
  </si>
  <si>
    <t>New. Now measures %</t>
  </si>
  <si>
    <t>e-disb TM</t>
  </si>
  <si>
    <t>¿Hubo ausencia de enmiendas sustantivas[1] a los pliegos de la LPI? Por ejemplo, con ocasión de preguntas aclaratorias o por debilidades en las especificaciones técnicas</t>
  </si>
  <si>
    <t>Were there any substantive amendments [1] to the ICB sheets? For example, on the occasion of clarifying questions or weaknesses in technical specifications</t>
  </si>
  <si>
    <t>I.4.13</t>
  </si>
  <si>
    <t>% of loans using SEPA</t>
  </si>
  <si>
    <t>% de préstamos usando SEPA</t>
  </si>
  <si>
    <t>% de prestamos usando SEPA</t>
  </si>
  <si>
    <t>SEPA TM</t>
  </si>
  <si>
    <t xml:space="preserve">¿Hubo ausencia de protestas/quejas/reclamos durante el proceso de la LPI? </t>
  </si>
  <si>
    <t>Were there no protests nor complaints during the ICB process?</t>
  </si>
  <si>
    <t>I.4.14</t>
  </si>
  <si>
    <t>% Protest Electronic Registry</t>
  </si>
  <si>
    <t>% Registro Electrónico de Protestas</t>
  </si>
  <si>
    <t>Protest Electronic Registry</t>
  </si>
  <si>
    <t>Registro-e Protestas</t>
  </si>
  <si>
    <t>TM Protests</t>
  </si>
  <si>
    <t>2Q &amp; 4Q</t>
  </si>
  <si>
    <t>La diferencia entre el precio estimado y el precio final adjudicado fue menor al 20%? (Es indiferente si hubo incremento o disminución, solo se quiere saber si hubo una brecha entre lo estimado y lo adjudicado)</t>
  </si>
  <si>
    <t>Was the difference between the estimated price and the final price awarded less than 20%? (It is indifferent if there was an increase or decrease, you only want to know if there was a gap between the estimated and the awarded)</t>
  </si>
  <si>
    <t>I.4.15</t>
  </si>
  <si>
    <t xml:space="preserve">FMP#5 -Meet 2019 expected UCS results  
(A0606 Use of Country Systems)
</t>
  </si>
  <si>
    <t>FMP#5 - Alcanzar los resultados de UCS esperados para 2019
(A0606 Use of Country Systems)</t>
  </si>
  <si>
    <t>% of Projects that use fiduciary country systems in operations financed by the Bank (VPC)</t>
  </si>
  <si>
    <t>% de operaciones que el Banco financia que se gestionan por sistemas nacionales fiduciarios (VPC)</t>
  </si>
  <si>
    <t>% Projects using country systems</t>
  </si>
  <si>
    <t>% ops por sistemas nacionales</t>
  </si>
  <si>
    <t xml:space="preserve">¿El proceso de licitación fue declarado nulo o desierto? </t>
  </si>
  <si>
    <t>Was the bidding process declared null or void?</t>
  </si>
  <si>
    <t>I.4.16</t>
  </si>
  <si>
    <t>% of Countries that use fiduciary country systems in operations financed by the Bank (VPC)</t>
  </si>
  <si>
    <t>% de países de usan sistemas fiduciarios nacionales en operaciones financiadas por el Banco (VPC)</t>
  </si>
  <si>
    <t>% Countries using country systems</t>
  </si>
  <si>
    <t>% países usan sistemas nacionales</t>
  </si>
  <si>
    <t xml:space="preserve">¿Hubo ausencia de adendas/enmiendas en el precio del contrato mayores al 15%? </t>
  </si>
  <si>
    <t>Were there no additions / amendments to the contract price greater than 15%?</t>
  </si>
  <si>
    <t>I.4.17</t>
  </si>
  <si>
    <t># of Countries that have adopted, or are in the process of adopting, international standards in their country</t>
  </si>
  <si>
    <t># de países que han adoptado o están en proceso de adopción de estándares internacionales</t>
  </si>
  <si>
    <t># of Countries adopting intern stand</t>
  </si>
  <si>
    <t># paises adoptando estánds intern.</t>
  </si>
  <si>
    <t>¿Hubo ausencia de adendas/enmiendas al plazo de ejecución del contrato? (En tanto se requirió CO del Especialista de Adquisiciones para ello)</t>
  </si>
  <si>
    <t>Were there no additions / amendments to the contract execution period? (While CO of the Procurement Specialist was required for this)</t>
  </si>
  <si>
    <t>I.4.18</t>
  </si>
  <si>
    <t># of diagnostics/ assessments of fiduciary systems</t>
  </si>
  <si>
    <t># de evaluaciones de diagnósticos de sistemas fiduciarios</t>
  </si>
  <si>
    <t># of diagnostics of fiduciary systems</t>
  </si>
  <si>
    <t># evaluaciones diagnósticos sist fiduciars</t>
  </si>
  <si>
    <t>% de cumplimiento del T&amp;L &amp; mejora en la calidad del reporte</t>
  </si>
  <si>
    <t>% T&amp;L compliance &amp; improve quality of time reported (VPC aligned)</t>
  </si>
  <si>
    <t>I.4.19</t>
  </si>
  <si>
    <t xml:space="preserve"># of fiduciary systems validated for use </t>
  </si>
  <si>
    <t># de sistemas fiduciarios validados para uso</t>
  </si>
  <si>
    <t xml:space="preserve"># Systems Validated for Use </t>
  </si>
  <si>
    <t># validaciones sistemas fiduciarios</t>
  </si>
  <si>
    <t xml:space="preserve">  </t>
  </si>
  <si>
    <t>¿Completé el 100 % de mi tiempo en el sistema del T&amp;L?</t>
  </si>
  <si>
    <t>Did I complete 100% of my time in the T&amp;L system?</t>
  </si>
  <si>
    <t>I.4.20</t>
  </si>
  <si>
    <t># of strengthening Interventions to use of country systems</t>
  </si>
  <si>
    <t># de intervenciones de fortalecimiento para el uso de sistemas nacionales</t>
  </si>
  <si>
    <t># of strengthening Interventions</t>
  </si>
  <si>
    <t># de intervenciones de fortalecimiento</t>
  </si>
  <si>
    <t>¿Realicé yo mismo la carga sin ayuda del administrador del sistema?</t>
  </si>
  <si>
    <t>Did I complete the submission myself without the help of the system administrator?</t>
  </si>
  <si>
    <t>III</t>
  </si>
  <si>
    <t>A03</t>
  </si>
  <si>
    <t>III.1.1</t>
  </si>
  <si>
    <t>FMP#7 - Create an environment that promotes innovation and engagement
(A0TBD)</t>
  </si>
  <si>
    <t>FMP#7 - Crear un ambiente que promueva la innovación y el compromiso
(A0301 Country work; A0302 Sector Work); (A030202 Research TC) (Collaborate CS)</t>
  </si>
  <si>
    <t># Innovative initiatives in operational or fiduciary processes or innovation included in projects (VPC)</t>
  </si>
  <si>
    <t># de iniciativas innovadoras en procesos operacionales o fiduciarios o innovaciones incluidas en proyectos (VPC)</t>
  </si>
  <si>
    <t># of innovative initiatives OP</t>
  </si>
  <si>
    <t># iniciativas innovadoras OP</t>
  </si>
  <si>
    <t>Innovation Team</t>
  </si>
  <si>
    <t xml:space="preserve">¿Registré de la mejor manera posible y según mi mejor conocimiento correctamente el tiempo a cada actividad en la que estuve trabajando? </t>
  </si>
  <si>
    <t>Was my time registered in the best way possible and to the best of my knowledge correctly to each activity I worked on?</t>
  </si>
  <si>
    <t>III.1.2</t>
  </si>
  <si>
    <t>FMP#6 - Increase project implementation proficiency of Executing Agency 
(B0103 Knowledge Dissemination)
(B0104 Internal Knowledge)</t>
  </si>
  <si>
    <t>FMP#6 - Incrementar la competencia de las Agencias Ejecutoras para la ejecución de proyectos
(B0103 Knowledge Dissemination)
(B0104 Internal Knowledge)</t>
  </si>
  <si>
    <t># FMP technical training to EA on fiduciary issues</t>
  </si>
  <si>
    <t># de capacitaciones técnicas de FMP a las AE en temas fiduciarios</t>
  </si>
  <si>
    <t># FMP technical training to EA</t>
  </si>
  <si>
    <t># capacitaciones técnicas a las AE</t>
  </si>
  <si>
    <t>¿Registré correctamente las horas en las que tomé licencias, el banco estuvo cerrado, hice teleworking, etc.?</t>
  </si>
  <si>
    <t>Did I register correctly the time that I took off, the bank closures, teleworking, etc.?</t>
  </si>
  <si>
    <t>B01</t>
  </si>
  <si>
    <t>III.2.1</t>
  </si>
  <si>
    <t>FMP#7 - Create an environment that promotes innovation and engagement 
(B0101 Staff Training)</t>
  </si>
  <si>
    <t>FMP#7 - Crear un ambiente que promueva la innovación y el compromiso
(B0101 Staff Training)</t>
  </si>
  <si>
    <t>% of KNL plan completed (VPC)</t>
  </si>
  <si>
    <t>% de cumplimiento del plan de KNL (VPC)</t>
  </si>
  <si>
    <t>% of KNL plan completed</t>
  </si>
  <si>
    <t>% de cumplimiento del plan de KNL</t>
  </si>
  <si>
    <t>KNL TM</t>
  </si>
  <si>
    <t>¿Considero que la distribución de mi tiempo registrado en las diferentes tareas tiene cierta lógica con mi rol en FMP?</t>
  </si>
  <si>
    <t>Do I consider that the distibution of my registered time in the different tasks has a logica consistenct with my role in FMP?</t>
  </si>
  <si>
    <t>III.2.2</t>
  </si>
  <si>
    <t># Technical workshops</t>
  </si>
  <si>
    <t># de talleres técnicos</t>
  </si>
  <si>
    <t>III.2.3</t>
  </si>
  <si>
    <t>% of HQ &amp; COFs submitting D&amp;I Action plans (VPC)</t>
  </si>
  <si>
    <t>% de HQ &amp; COFs que presentan planes de acción de D&amp;I (VPC)</t>
  </si>
  <si>
    <t>% of submitting D&amp;I Action plans</t>
  </si>
  <si>
    <t>% HQ &amp; COFs presentan PA de D&amp;I</t>
  </si>
  <si>
    <t>RPA team</t>
  </si>
  <si>
    <t>III.2.4</t>
  </si>
  <si>
    <t xml:space="preserve">FMP#12 - Fine-tune planning and budgeting process and culture
 (B0402 Budgeting) </t>
  </si>
  <si>
    <t xml:space="preserve">FMP#12 - Fortalecer los procesos y la cultura de planificación y presupuesto
 (B0402 Budgeting) </t>
  </si>
  <si>
    <t>Internal Knowledge Sharing - time reported % (VPC)</t>
  </si>
  <si>
    <t>Compartir Conocimiento - tiempo reportado  % (VPC)</t>
  </si>
  <si>
    <t>% time in Knowledge Sharing</t>
  </si>
  <si>
    <t>% tiempo compartir conocimiento</t>
  </si>
  <si>
    <t>T&amp;L</t>
  </si>
  <si>
    <t>IV</t>
  </si>
  <si>
    <t>B02</t>
  </si>
  <si>
    <t>IV.1.1</t>
  </si>
  <si>
    <t>FMP#8 - Promote operational efficiencies through the design of IT solutions</t>
  </si>
  <si>
    <t>FMP#8 - Promover eficiencia operacional a través de soluciones tecnológicas</t>
  </si>
  <si>
    <t>Contribute to the implementation of an updated Convergence governance structure and resource plan in collaboration with VPF and VPS (VPC)</t>
  </si>
  <si>
    <t>Contribuir a la implementación de una estructura de gobierno de Convergencia actualizada y un plan de recursos en colaboración con VPF y VPS (VPC)</t>
  </si>
  <si>
    <t>% Contribution in Convergence</t>
  </si>
  <si>
    <t>% Contribución en Convergencia</t>
  </si>
  <si>
    <t>IV.1.2</t>
  </si>
  <si>
    <t xml:space="preserve">FMP#9 - Modernize and update FM&amp; PRM policy, guidelines processes and systems 
B0202 ITE support
</t>
  </si>
  <si>
    <t>promover eficiencia operacional a traves de soluciones tecnologicas</t>
  </si>
  <si>
    <t># of IT modules designed to support and streamline the fiduciary function</t>
  </si>
  <si>
    <t># de módulos de IT diseñados para apoyar y agilizar la función fiduciaria</t>
  </si>
  <si>
    <t># IT modules</t>
  </si>
  <si>
    <t># módulos IT diseñados</t>
  </si>
  <si>
    <t>Ileana Pinto y Roberto Laguado</t>
  </si>
  <si>
    <t>Porcentaje de Calidad</t>
  </si>
  <si>
    <t>% of Quality</t>
  </si>
  <si>
    <t>B03</t>
  </si>
  <si>
    <t>IV.2.1</t>
  </si>
  <si>
    <t># of innovative proposals in the corporate area (VPC)</t>
  </si>
  <si>
    <t># de propuestas innovadoras en el área corporativa (VPC)</t>
  </si>
  <si>
    <t># innovative corporate proposals</t>
  </si>
  <si>
    <t># propuestas innovadoras corporativas</t>
  </si>
  <si>
    <t>IV.2.2</t>
  </si>
  <si>
    <t xml:space="preserve"># of certification exams completed </t>
  </si>
  <si>
    <t># de exámenes de certificación realizados</t>
  </si>
  <si>
    <t># examenes certificacion realizados</t>
  </si>
  <si>
    <t>Certif. Team</t>
  </si>
  <si>
    <t>IV.2.3</t>
  </si>
  <si>
    <t># of update porposals for UCS strategy</t>
  </si>
  <si>
    <t># propuestas de actualización estrategia UCS</t>
  </si>
  <si>
    <t># outlines updating UCS strategy</t>
  </si>
  <si>
    <t># outlines actualización estrategia UCS</t>
  </si>
  <si>
    <t>IV.2.4</t>
  </si>
  <si>
    <t># indicators added to the On-line BI tool</t>
  </si>
  <si>
    <t># de indicadores agregados al on-line BI</t>
  </si>
  <si>
    <t># of On-line BI tool implemented</t>
  </si>
  <si>
    <t># herramientas on-line BI</t>
  </si>
  <si>
    <t>IV.2.5</t>
  </si>
  <si>
    <t># of On-line dashboard redesigned</t>
  </si>
  <si>
    <t># de Tablero on-line rediseñado</t>
  </si>
  <si>
    <t># of On-line dashboard implemented</t>
  </si>
  <si>
    <t># de Tablero on-line implementado</t>
  </si>
  <si>
    <t>IV.2.6</t>
  </si>
  <si>
    <t># donor agreements / negotiations</t>
  </si>
  <si>
    <t># de acuerdos /negociaciones con donantes</t>
  </si>
  <si>
    <t># negociaciones con donantes</t>
  </si>
  <si>
    <t>TM</t>
  </si>
  <si>
    <t>IV.2.7</t>
  </si>
  <si>
    <t>#FMP Guidelines and Toolkits streamlined</t>
  </si>
  <si>
    <t># de Guías y Toolkits de FMP actualizados</t>
  </si>
  <si>
    <t>#FMP Guidelines and Toolkits ok</t>
  </si>
  <si>
    <t># Guías y Toolkits FMP actualizados</t>
  </si>
  <si>
    <t>IV.2.8</t>
  </si>
  <si>
    <t># Procurement Fairs in COF</t>
  </si>
  <si>
    <t># Ferias de Adquisiciones en COF</t>
  </si>
  <si>
    <t># Procurement Fairs</t>
  </si>
  <si>
    <t># Ferias de Adquisiciones</t>
  </si>
  <si>
    <t>B04</t>
  </si>
  <si>
    <t>IV.3.1</t>
  </si>
  <si>
    <t xml:space="preserve">FMP#11 - Enhance FMP staffing and skill profile 
(B0401 Human Resources) </t>
  </si>
  <si>
    <t xml:space="preserve">FMP#11 - Fortalecer el perfil y las habilidades del personal de FMP
(B0401 Human Resources) </t>
  </si>
  <si>
    <t>% of G4 and above staff who are women keeping focus on hires and promotions (VPC)</t>
  </si>
  <si>
    <t>% de personal de G4 y superior que son mujeres enfocadando en mas contrataciones y promociones (VPC)</t>
  </si>
  <si>
    <t>% of G4 staff who are women</t>
  </si>
  <si>
    <t>% de mujeres grado 4 o mayor</t>
  </si>
  <si>
    <t>IV.3.2</t>
  </si>
  <si>
    <t># of FMP Sr. Associate Program designed and implemented</t>
  </si>
  <si>
    <t># de Programa de Asociado Señor de FMP diseñado e implementado</t>
  </si>
  <si>
    <t># Sr. Associate Program implemented</t>
  </si>
  <si>
    <t># Programa Asociado Señor de FMP</t>
  </si>
  <si>
    <t>IV.3.3</t>
  </si>
  <si>
    <t xml:space="preserve"># of work assignments </t>
  </si>
  <si>
    <t># de asignaciones temporales (WA)</t>
  </si>
  <si>
    <t>IV.3.4</t>
  </si>
  <si>
    <t># Managerial and core competency training</t>
  </si>
  <si>
    <t># de capacitaciones gerenciales y "core"</t>
  </si>
  <si>
    <t># Managerial and core comp training</t>
  </si>
  <si>
    <t>IV.3.5</t>
  </si>
  <si>
    <t>At least X% of diverse candidates who make it to the interview stage (VPC)</t>
  </si>
  <si>
    <t>Al menos X% de candidatos diversos que llegan a etapa de entrevista (VPC)</t>
  </si>
  <si>
    <t>% of diverse candidates</t>
  </si>
  <si>
    <t>% candidatos diversos</t>
  </si>
  <si>
    <t>IV.3.6</t>
  </si>
  <si>
    <t>% of Managers and above using flexible work arrangements &amp; for managers: % of staff time in flexible work arrangements (VPC)</t>
  </si>
  <si>
    <t>% de gerentes y superiores que utilizan arreglos de trabajo flexibles y para gerentes:% del tiempo del personal en arreglos de trabajo flexible (VPC)</t>
  </si>
  <si>
    <t>% staff time FWA</t>
  </si>
  <si>
    <t>% tiempo staff en horarios flexibles</t>
  </si>
  <si>
    <t>IV.3.7</t>
  </si>
  <si>
    <t>% Vacancies (VPC)</t>
  </si>
  <si>
    <t>% Vacantes (VPC)</t>
  </si>
  <si>
    <t>% Vacancies</t>
  </si>
  <si>
    <t>% Vacantes</t>
  </si>
  <si>
    <t>IV.4.1</t>
  </si>
  <si>
    <t>% NPC Budget execution from January to November (VPC)</t>
  </si>
  <si>
    <t>% de ejecución del presupuesto NPC desde enero a noviembre (VPC)</t>
  </si>
  <si>
    <t>% NPC  Budget execution</t>
  </si>
  <si>
    <t>% de ejecucion del presupuesto NPC</t>
  </si>
  <si>
    <t>Maximum</t>
  </si>
  <si>
    <t>IV.4.2</t>
  </si>
  <si>
    <t>5% (up to 10%) of real savings on 2018 approved administrative budget (VPC)</t>
  </si>
  <si>
    <t>5% (hasta 10%) de ahorros reales en el presupuesto administrativo aprobado 2018 (VPC)</t>
  </si>
  <si>
    <t>%5 to 10% of 2018 savings</t>
  </si>
  <si>
    <t>%5 a 10% de ahorros</t>
  </si>
  <si>
    <t>IV.4.3.1</t>
  </si>
  <si>
    <t>% T&amp;L compliance &amp; improve quality of time reported (Checklist)</t>
  </si>
  <si>
    <t>% de cumplimiento del T&amp;L &amp; mejora en la calidad del reporte (Checklist)</t>
  </si>
  <si>
    <t>% T&amp;L compliance &amp; quality of time</t>
  </si>
  <si>
    <t>% cumplimiento T&amp;L &amp; calidad reporte</t>
  </si>
  <si>
    <t>IV.4.3.2</t>
  </si>
  <si>
    <t>% T&amp;L compliance (VPC)</t>
  </si>
  <si>
    <t>% de cumplimiento del T&amp;L(VPC)</t>
  </si>
  <si>
    <t>% T&amp;L compliance</t>
  </si>
  <si>
    <t>% cumplimiento T&amp;L</t>
  </si>
  <si>
    <t>IV.4.4</t>
  </si>
  <si>
    <t>% of time dedicated to administrative activities</t>
  </si>
  <si>
    <t>% del tiempo dedicado a las actividades administrativas</t>
  </si>
  <si>
    <t>% time in administrative activities</t>
  </si>
  <si>
    <t>% tiempo actividades administrativas</t>
  </si>
  <si>
    <t>IV.5.1</t>
  </si>
  <si>
    <t>FMP#13 - Close gaps and improve communication among staff 
(B0406 Institutional Services)</t>
  </si>
  <si>
    <t>FMP#13 - Acortar brechas y mejorar la comunicación entre el personal
(B0406 Institutional Services)</t>
  </si>
  <si>
    <t># of initiatives that foster communication</t>
  </si>
  <si>
    <t># de iniciativas que fomentan la comunicación</t>
  </si>
  <si>
    <t># initiatives fostering communication</t>
  </si>
  <si>
    <t># iniciativas fomentan comunicación</t>
  </si>
  <si>
    <t>Cumunication Team</t>
  </si>
  <si>
    <t>IV.5.2</t>
  </si>
  <si>
    <t>% of overall satisfaction for FMP 2018 retreat</t>
  </si>
  <si>
    <t>% de satisfacción en general por la reunión anual de FMP 2018</t>
  </si>
  <si>
    <t>% of overall satisfaction for retreat</t>
  </si>
  <si>
    <t>% de satisfacción retiro FMP 2017</t>
  </si>
  <si>
    <t>IV.5.3</t>
  </si>
  <si>
    <t># of Contractuals at end of period - ea Q (VPC)</t>
  </si>
  <si>
    <t># de Consultores al final de cada período (VPC)</t>
  </si>
  <si>
    <t># of Contractuals at end of period</t>
  </si>
  <si>
    <t># Consultores al final de cada período</t>
  </si>
  <si>
    <t>ES</t>
  </si>
  <si>
    <t>EN</t>
  </si>
  <si>
    <t>ESPAÑOL</t>
  </si>
  <si>
    <t>ENGLISH</t>
  </si>
  <si>
    <t>OBJ. I</t>
  </si>
  <si>
    <t>GOAL I</t>
  </si>
  <si>
    <t>OBJ. II</t>
  </si>
  <si>
    <t>GOAL II</t>
  </si>
  <si>
    <t>OBJ. III</t>
  </si>
  <si>
    <t>GOAL III</t>
  </si>
  <si>
    <t>OBJ. IV</t>
  </si>
  <si>
    <t>GOAL IV</t>
  </si>
  <si>
    <t>(Operaciones c/Gtía Soberana)</t>
  </si>
  <si>
    <t>(SG Operations)</t>
  </si>
  <si>
    <t>(Operaciones sin Gtía Sob.)</t>
  </si>
  <si>
    <t>(NSG Operations)</t>
  </si>
  <si>
    <t>(Corporativo)</t>
  </si>
  <si>
    <t>(Corporate)</t>
  </si>
  <si>
    <t>(Recursos)</t>
  </si>
  <si>
    <t>(Resources)</t>
  </si>
  <si>
    <t>A01- Gestión Clientes</t>
  </si>
  <si>
    <t>A01- Stakeholder &amp; Donor Mgmt.</t>
  </si>
  <si>
    <t>A02- Estrategia y Programación</t>
  </si>
  <si>
    <t>A02- Strategy &amp; Programing</t>
  </si>
  <si>
    <t>A03- Desarrollo de Conocimiento</t>
  </si>
  <si>
    <t>A03- Knowledge Development</t>
  </si>
  <si>
    <t>A05- Preparación</t>
  </si>
  <si>
    <t>A05- Preparation</t>
  </si>
  <si>
    <t>A06- Supervisión</t>
  </si>
  <si>
    <t>A06- Supervision</t>
  </si>
  <si>
    <t>A04 Originación</t>
  </si>
  <si>
    <t>A04 Origination</t>
  </si>
  <si>
    <t>B01 Aprendizaje y Conocimiento</t>
  </si>
  <si>
    <t>B01 Learning &amp; Knowledge</t>
  </si>
  <si>
    <t>B02- Gestión Proyectos Capital</t>
  </si>
  <si>
    <t>B02- Capital Management</t>
  </si>
  <si>
    <t>B03- Governanza Corporativa</t>
  </si>
  <si>
    <t>B03- Corporate Governance</t>
  </si>
  <si>
    <t>B04- Servicios Corporativos</t>
  </si>
  <si>
    <t>B04- Corporate Services</t>
  </si>
  <si>
    <t>CES</t>
  </si>
  <si>
    <t>El Salvador</t>
  </si>
  <si>
    <t>I.1</t>
  </si>
  <si>
    <t>Meta</t>
  </si>
  <si>
    <t>Actual</t>
  </si>
  <si>
    <t>I.2</t>
  </si>
  <si>
    <t>I.3</t>
  </si>
  <si>
    <t>I.4</t>
  </si>
  <si>
    <t>II.1.1</t>
  </si>
  <si>
    <t>IV.1</t>
  </si>
  <si>
    <t>IV.2</t>
  </si>
  <si>
    <t>IV.3</t>
  </si>
  <si>
    <t>Obj. Banco</t>
  </si>
  <si>
    <t>Main Business Functions</t>
  </si>
  <si>
    <t>Actividades FMP</t>
  </si>
  <si>
    <t>Tipo</t>
  </si>
  <si>
    <t>Metas</t>
  </si>
  <si>
    <t>Notas</t>
  </si>
  <si>
    <t>Responsable</t>
  </si>
  <si>
    <t>Contacto</t>
  </si>
  <si>
    <t>Tablero</t>
  </si>
  <si>
    <t>COMMENTS</t>
  </si>
  <si>
    <t>Freq.</t>
  </si>
  <si>
    <t>Go to Manual de Indicadores</t>
  </si>
  <si>
    <t>1Q</t>
  </si>
  <si>
    <t>3Q</t>
  </si>
  <si>
    <r>
      <t xml:space="preserve">Objetivo I
</t>
    </r>
    <r>
      <rPr>
        <sz val="12"/>
        <color theme="0"/>
        <rFont val="Calibri"/>
        <family val="2"/>
        <scheme val="minor"/>
      </rPr>
      <t>Operaciones con garantía soberana</t>
    </r>
  </si>
  <si>
    <r>
      <rPr>
        <b/>
        <sz val="11"/>
        <rFont val="Calibri"/>
        <family val="2"/>
      </rPr>
      <t>A01</t>
    </r>
    <r>
      <rPr>
        <sz val="11"/>
        <rFont val="Calibri"/>
        <family val="2"/>
      </rPr>
      <t xml:space="preserve"> Gestión de Clientes y Donantes</t>
    </r>
  </si>
  <si>
    <r>
      <rPr>
        <b/>
        <sz val="10"/>
        <rFont val="Calibri"/>
        <family val="2"/>
      </rPr>
      <t xml:space="preserve">FMP#1 - </t>
    </r>
    <r>
      <rPr>
        <sz val="10"/>
        <rFont val="Calibri"/>
        <family val="2"/>
      </rPr>
      <t>Ser reconicidos como  asesores confiables e informados sobre asuntos públicos de gestión financiera y adquisiciones</t>
    </r>
    <r>
      <rPr>
        <b/>
        <sz val="10"/>
        <rFont val="Calibri"/>
        <family val="2"/>
      </rPr>
      <t xml:space="preserve">
(A0101 Stakeholder Management)</t>
    </r>
    <r>
      <rPr>
        <sz val="10"/>
        <rFont val="Calibri"/>
        <family val="2"/>
      </rPr>
      <t xml:space="preserve">
</t>
    </r>
  </si>
  <si>
    <t>No aplica a la cartera CES en 2018</t>
  </si>
  <si>
    <r>
      <rPr>
        <b/>
        <sz val="11"/>
        <rFont val="Calibri"/>
        <family val="2"/>
      </rPr>
      <t>A02</t>
    </r>
    <r>
      <rPr>
        <sz val="11"/>
        <rFont val="Calibri"/>
        <family val="2"/>
      </rPr>
      <t xml:space="preserve"> Estrategia &amp; Programación</t>
    </r>
  </si>
  <si>
    <r>
      <t>FMP#2 -</t>
    </r>
    <r>
      <rPr>
        <sz val="10"/>
        <rFont val="Calibri"/>
        <family val="2"/>
      </rPr>
      <t xml:space="preserve"> Proveer asesoramiento fiduciario de calidad en en CPD y estrategias de país</t>
    </r>
    <r>
      <rPr>
        <b/>
        <sz val="10"/>
        <rFont val="Calibri"/>
        <family val="2"/>
      </rPr>
      <t xml:space="preserve">
(A0201 Country Strategies)</t>
    </r>
  </si>
  <si>
    <r>
      <t>FMP#2 -</t>
    </r>
    <r>
      <rPr>
        <sz val="10"/>
        <rFont val="Calibri"/>
        <family val="2"/>
      </rPr>
      <t xml:space="preserve"> Proveer asesoramiento fiduciario de calidad en en CPD y estrategias de país</t>
    </r>
    <r>
      <rPr>
        <b/>
        <sz val="10"/>
        <rFont val="Calibri"/>
        <family val="2"/>
      </rPr>
      <t xml:space="preserve">
(A0202 CPD)</t>
    </r>
  </si>
  <si>
    <r>
      <rPr>
        <b/>
        <sz val="11"/>
        <rFont val="Calibri"/>
        <family val="2"/>
      </rPr>
      <t>A05</t>
    </r>
    <r>
      <rPr>
        <sz val="11"/>
        <rFont val="Calibri"/>
        <family val="2"/>
      </rPr>
      <t xml:space="preserve"> Preparación </t>
    </r>
  </si>
  <si>
    <r>
      <t>FMP#3</t>
    </r>
    <r>
      <rPr>
        <sz val="10"/>
        <rFont val="Calibri"/>
        <family val="2"/>
        <scheme val="minor"/>
      </rPr>
      <t xml:space="preserve"> - Ofrecer asesoramiento de calidad durante el diseño de los proyectos
</t>
    </r>
    <r>
      <rPr>
        <b/>
        <sz val="10"/>
        <rFont val="Calibri"/>
        <family val="2"/>
        <scheme val="minor"/>
      </rPr>
      <t xml:space="preserve">(A0501 Public Sector) </t>
    </r>
  </si>
  <si>
    <t>Anexos III de prestamos de inversion en pipeline 2018 fueron realizado s en 2016 y actualizados en 2017.</t>
  </si>
  <si>
    <r>
      <rPr>
        <b/>
        <sz val="11"/>
        <rFont val="Calibri"/>
        <family val="2"/>
      </rPr>
      <t>A06</t>
    </r>
    <r>
      <rPr>
        <sz val="11"/>
        <rFont val="Calibri"/>
        <family val="2"/>
      </rPr>
      <t xml:space="preserve"> Supervision</t>
    </r>
  </si>
  <si>
    <r>
      <rPr>
        <b/>
        <sz val="10"/>
        <rFont val="Calibri"/>
        <family val="2"/>
      </rPr>
      <t xml:space="preserve">FMP#4 - </t>
    </r>
    <r>
      <rPr>
        <sz val="10"/>
        <rFont val="Calibri"/>
        <family val="2"/>
      </rPr>
      <t>Incrementar la eficiencia y efectividad en el control fiduciario</t>
    </r>
    <r>
      <rPr>
        <b/>
        <sz val="10"/>
        <rFont val="Calibri"/>
        <family val="2"/>
      </rPr>
      <t xml:space="preserve">
(A0601 Portfolio Management)
(A0602 Loan Supervision)
(A060201 Loan, 
A060203 Small Projects)</t>
    </r>
  </si>
  <si>
    <t>2966/OC-ES</t>
  </si>
  <si>
    <r>
      <t>FMP#5</t>
    </r>
    <r>
      <rPr>
        <sz val="10"/>
        <rFont val="Calibri"/>
        <family val="2"/>
      </rPr>
      <t xml:space="preserve"> - Alcanzar los resultados de UCS esperados para 2019</t>
    </r>
    <r>
      <rPr>
        <b/>
        <sz val="10"/>
        <rFont val="Calibri"/>
        <family val="2"/>
      </rPr>
      <t xml:space="preserve">
(A0606 Use of Country Systems)
</t>
    </r>
  </si>
  <si>
    <t>Gestión Financiera</t>
  </si>
  <si>
    <t>GUS Subsistema Tesoreria</t>
  </si>
  <si>
    <t>Tesoreria y Control Interno</t>
  </si>
  <si>
    <t>Aprobacion nuevas NAG basadas en ISSAI y Guia de auditoria financiera de proyectos de inversion financiados por multilaterales (CCR).</t>
  </si>
  <si>
    <t>Evaluacion de medio termino y actualizacion de plan estrategico institucional de la CCR; Taller de capacitación en temas de control interno para Auditores Internos de EE y CCR.</t>
  </si>
  <si>
    <t xml:space="preserve">Auditoria Interna: Evaluacion de calidad de informes auditoria interna de proyectos financiados por el Banco y papeles de trabajo. </t>
  </si>
  <si>
    <t xml:space="preserve">Modelo conceptual para el modulo de gestion financiera de proyectos financiados por multilateras del SAFI II elaborado. </t>
  </si>
  <si>
    <r>
      <rPr>
        <b/>
        <sz val="15"/>
        <color theme="0"/>
        <rFont val="Calibri"/>
        <family val="2"/>
        <scheme val="minor"/>
      </rPr>
      <t>Objetivo II</t>
    </r>
    <r>
      <rPr>
        <sz val="18"/>
        <color theme="0"/>
        <rFont val="Calibri"/>
        <family val="2"/>
        <scheme val="minor"/>
      </rPr>
      <t xml:space="preserve">
</t>
    </r>
    <r>
      <rPr>
        <sz val="10"/>
        <color theme="0"/>
        <rFont val="Calibri"/>
        <family val="2"/>
        <scheme val="minor"/>
      </rPr>
      <t>Operaciones sin garantía soberana</t>
    </r>
  </si>
  <si>
    <r>
      <rPr>
        <b/>
        <sz val="11"/>
        <rFont val="Calibri"/>
        <family val="2"/>
        <scheme val="minor"/>
      </rPr>
      <t>A04</t>
    </r>
    <r>
      <rPr>
        <sz val="11"/>
        <rFont val="Calibri"/>
        <family val="2"/>
        <scheme val="minor"/>
      </rPr>
      <t xml:space="preserve"> Originación</t>
    </r>
  </si>
  <si>
    <t>II.1</t>
  </si>
  <si>
    <r>
      <rPr>
        <b/>
        <sz val="10"/>
        <rFont val="Calibri"/>
        <family val="2"/>
        <scheme val="minor"/>
      </rPr>
      <t>FMP# 14</t>
    </r>
    <r>
      <rPr>
        <sz val="10"/>
        <rFont val="Calibri"/>
        <family val="2"/>
        <scheme val="minor"/>
      </rPr>
      <t xml:space="preserve"> - Identificar posbles areas de sinergias o contribución con el sector privado</t>
    </r>
  </si>
  <si>
    <r>
      <rPr>
        <b/>
        <sz val="15"/>
        <color theme="0"/>
        <rFont val="Calibri"/>
        <family val="2"/>
        <scheme val="minor"/>
      </rPr>
      <t>Objetivo III</t>
    </r>
    <r>
      <rPr>
        <sz val="18"/>
        <color theme="0"/>
        <rFont val="Calibri"/>
        <family val="2"/>
        <scheme val="minor"/>
      </rPr>
      <t xml:space="preserve">
</t>
    </r>
    <r>
      <rPr>
        <sz val="10"/>
        <color theme="0"/>
        <rFont val="Calibri"/>
        <family val="2"/>
        <scheme val="minor"/>
      </rPr>
      <t>Corporativo</t>
    </r>
  </si>
  <si>
    <r>
      <rPr>
        <b/>
        <sz val="11"/>
        <rFont val="Calibri"/>
        <family val="2"/>
      </rPr>
      <t>A03</t>
    </r>
    <r>
      <rPr>
        <sz val="11"/>
        <rFont val="Calibri"/>
        <family val="2"/>
      </rPr>
      <t xml:space="preserve"> Desarrollo de Conocimiento</t>
    </r>
  </si>
  <si>
    <t>III.1</t>
  </si>
  <si>
    <r>
      <t xml:space="preserve">FMP#7 - </t>
    </r>
    <r>
      <rPr>
        <sz val="10"/>
        <rFont val="Calibri"/>
        <family val="2"/>
      </rPr>
      <t>Crear un ambiente que promueva la innovación y el compromiso</t>
    </r>
    <r>
      <rPr>
        <b/>
        <sz val="10"/>
        <rFont val="Calibri"/>
        <family val="2"/>
      </rPr>
      <t xml:space="preserve">
(A0301 Country work; A0302 Sector Work); </t>
    </r>
    <r>
      <rPr>
        <sz val="10"/>
        <rFont val="Calibri"/>
        <family val="2"/>
      </rPr>
      <t>(A030202 Research TC) (Collaborate CS)</t>
    </r>
  </si>
  <si>
    <t>Liderar uso de MS Teams como erramienta de trabajo colaborativo en FMP.</t>
  </si>
  <si>
    <t>Liderar implementacion de SIRH II para pago electrónico de nómina en entidades ejecutoras de proyectos BID del gobierno central de El Salvador.</t>
  </si>
  <si>
    <r>
      <t>FMP#6</t>
    </r>
    <r>
      <rPr>
        <sz val="10"/>
        <color rgb="FF000000"/>
        <rFont val="Calibri"/>
        <family val="2"/>
      </rPr>
      <t xml:space="preserve"> - Incrementar la competencia de las Agencias Ejecutoras para la ejecución de proyectos</t>
    </r>
    <r>
      <rPr>
        <b/>
        <sz val="10"/>
        <color rgb="FF000000"/>
        <rFont val="Calibri"/>
        <family val="2"/>
      </rPr>
      <t xml:space="preserve">
(A0301 Country work; A0302 Sector Work); (A030202 Research TC) (Collaborate CS)</t>
    </r>
  </si>
  <si>
    <t>Taller de planificacion financiera y desembolos (F18); Taller Nuevo instructivo de Desembolsos (A18); Taller Auditoria y Control Interno para Proyectos (Jl18) Capacitaciones Adquisiciones</t>
  </si>
  <si>
    <t>FM: Taller de planificacion financiera y desembolsos (9Feb18); taller induccion gestión financiera ES-T1260.</t>
  </si>
  <si>
    <t>Planificado: FM; Taller Actualización Gestion financiera e intructivo de desembolsos para EE.</t>
  </si>
  <si>
    <t>Planificado: FM; Taller Auditoria y Control Interno para Proyectos y CCR; Taller Presupuesto por Resultados para proyectos y planificacion de flujo de caja.</t>
  </si>
  <si>
    <r>
      <rPr>
        <b/>
        <sz val="11"/>
        <rFont val="Calibri"/>
        <family val="2"/>
      </rPr>
      <t>B01</t>
    </r>
    <r>
      <rPr>
        <sz val="11"/>
        <rFont val="Calibri"/>
        <family val="2"/>
      </rPr>
      <t xml:space="preserve"> Aprendizaje y Conocimiento Colaborativo</t>
    </r>
  </si>
  <si>
    <t>III.2</t>
  </si>
  <si>
    <r>
      <t xml:space="preserve">FMP#7 - </t>
    </r>
    <r>
      <rPr>
        <sz val="10"/>
        <rFont val="Calibri"/>
        <family val="2"/>
      </rPr>
      <t>Crear un ambiente que promueva la innovación y el compromiso</t>
    </r>
    <r>
      <rPr>
        <b/>
        <sz val="10"/>
        <rFont val="Calibri"/>
        <family val="2"/>
      </rPr>
      <t xml:space="preserve">
(B0101 Staff Training)</t>
    </r>
  </si>
  <si>
    <r>
      <rPr>
        <b/>
        <sz val="15"/>
        <color theme="0"/>
        <rFont val="Calibri"/>
        <family val="2"/>
        <scheme val="minor"/>
      </rPr>
      <t>Objetivo IV</t>
    </r>
    <r>
      <rPr>
        <sz val="12"/>
        <color theme="0"/>
        <rFont val="Calibri"/>
        <family val="2"/>
        <scheme val="minor"/>
      </rPr>
      <t xml:space="preserve">
</t>
    </r>
    <r>
      <rPr>
        <sz val="10"/>
        <color theme="0"/>
        <rFont val="Calibri"/>
        <family val="2"/>
        <scheme val="minor"/>
      </rPr>
      <t>Recursos</t>
    </r>
  </si>
  <si>
    <r>
      <rPr>
        <b/>
        <sz val="11"/>
        <rFont val="Calibri"/>
        <family val="2"/>
      </rPr>
      <t>B02</t>
    </r>
    <r>
      <rPr>
        <sz val="11"/>
        <rFont val="Calibri"/>
        <family val="2"/>
      </rPr>
      <t xml:space="preserve"> Gestión de Mejoras de Capital</t>
    </r>
  </si>
  <si>
    <r>
      <rPr>
        <b/>
        <sz val="10"/>
        <rFont val="Calibri"/>
        <family val="2"/>
      </rPr>
      <t xml:space="preserve">FMP#9 - </t>
    </r>
    <r>
      <rPr>
        <sz val="10"/>
        <rFont val="Calibri"/>
        <family val="2"/>
      </rPr>
      <t xml:space="preserve">Modernizar y actualizar la política fiduciaria, guías de procesos y sistemas </t>
    </r>
    <r>
      <rPr>
        <b/>
        <sz val="10"/>
        <rFont val="Calibri"/>
        <family val="2"/>
      </rPr>
      <t xml:space="preserve">
(B0202 ITE support)</t>
    </r>
  </si>
  <si>
    <r>
      <rPr>
        <b/>
        <sz val="11"/>
        <rFont val="Calibri"/>
        <family val="2"/>
      </rPr>
      <t xml:space="preserve">B03 </t>
    </r>
    <r>
      <rPr>
        <sz val="11"/>
        <rFont val="Calibri"/>
        <family val="2"/>
      </rPr>
      <t>Governanza Corporativa</t>
    </r>
  </si>
  <si>
    <r>
      <t xml:space="preserve">
</t>
    </r>
    <r>
      <rPr>
        <b/>
        <sz val="10"/>
        <rFont val="Calibri"/>
        <family val="2"/>
      </rPr>
      <t>FMP#9</t>
    </r>
    <r>
      <rPr>
        <sz val="10"/>
        <rFont val="Calibri"/>
        <family val="2"/>
      </rPr>
      <t xml:space="preserve"> - Modernizar y actualizar la política fiduciaria, guías de procesos y sistemas 
</t>
    </r>
    <r>
      <rPr>
        <b/>
        <sz val="10"/>
        <rFont val="Calibri"/>
        <family val="2"/>
      </rPr>
      <t>(B0302 Policies, Guidelines, Reports &amp; Advice)</t>
    </r>
    <r>
      <rPr>
        <sz val="10"/>
        <rFont val="Calibri"/>
        <family val="2"/>
      </rPr>
      <t xml:space="preserve">
</t>
    </r>
    <r>
      <rPr>
        <b/>
        <sz val="10"/>
        <rFont val="Calibri"/>
        <family val="2"/>
      </rPr>
      <t>FMP#10</t>
    </r>
    <r>
      <rPr>
        <sz val="10"/>
        <rFont val="Calibri"/>
        <family val="2"/>
      </rPr>
      <t xml:space="preserve"> - Ajustar e implemetar la estrategia de BI para la efectividad en la toma de decisiones
</t>
    </r>
    <r>
      <rPr>
        <b/>
        <sz val="10"/>
        <rFont val="Calibri"/>
        <family val="2"/>
      </rPr>
      <t xml:space="preserve">(B0304 Corporate Management) </t>
    </r>
  </si>
  <si>
    <t>Apoyar la formulacion de la nueva estrategia de sistemas nacionales fiduciarios FM.</t>
  </si>
  <si>
    <r>
      <rPr>
        <b/>
        <sz val="11"/>
        <rFont val="Calibri"/>
        <family val="2"/>
      </rPr>
      <t xml:space="preserve">B04 </t>
    </r>
    <r>
      <rPr>
        <sz val="11"/>
        <rFont val="Calibri"/>
        <family val="2"/>
      </rPr>
      <t>Servicios Corporativos</t>
    </r>
  </si>
  <si>
    <r>
      <rPr>
        <b/>
        <sz val="10"/>
        <rFont val="Calibri"/>
        <family val="2"/>
      </rPr>
      <t>FMP#11</t>
    </r>
    <r>
      <rPr>
        <sz val="10"/>
        <rFont val="Calibri"/>
        <family val="2"/>
      </rPr>
      <t xml:space="preserve"> - Fortalecer el perfil y las habilidades del personal de FMP</t>
    </r>
    <r>
      <rPr>
        <b/>
        <sz val="10"/>
        <rFont val="Calibri"/>
        <family val="2"/>
      </rPr>
      <t xml:space="preserve">
(B0401 Human Resources) </t>
    </r>
  </si>
  <si>
    <t>IV.4</t>
  </si>
  <si>
    <r>
      <rPr>
        <b/>
        <sz val="10"/>
        <rFont val="Calibri"/>
        <family val="2"/>
      </rPr>
      <t>FMP#12</t>
    </r>
    <r>
      <rPr>
        <sz val="10"/>
        <rFont val="Calibri"/>
        <family val="2"/>
      </rPr>
      <t xml:space="preserve"> - Fortalecer los procesos y la cultura de planificación y presupuesto</t>
    </r>
    <r>
      <rPr>
        <b/>
        <sz val="10"/>
        <rFont val="Calibri"/>
        <family val="2"/>
      </rPr>
      <t xml:space="preserve">
 (B0402 Budgeting) </t>
    </r>
  </si>
  <si>
    <t>IV.5</t>
  </si>
  <si>
    <r>
      <rPr>
        <b/>
        <sz val="10"/>
        <rFont val="Calibri"/>
        <family val="2"/>
      </rPr>
      <t>FMP#13</t>
    </r>
    <r>
      <rPr>
        <sz val="10"/>
        <rFont val="Calibri"/>
        <family val="2"/>
      </rPr>
      <t xml:space="preserve"> - Acortar brechas y mejorar la comunicación entre el personal</t>
    </r>
    <r>
      <rPr>
        <b/>
        <sz val="10"/>
        <rFont val="Calibri"/>
        <family val="2"/>
      </rPr>
      <t xml:space="preserve">
(B0406 Institutional Services)</t>
    </r>
  </si>
  <si>
    <t>Other Targets</t>
  </si>
  <si>
    <t>Equipo</t>
  </si>
  <si>
    <t>Consultores</t>
  </si>
  <si>
    <t>Viajes</t>
  </si>
  <si>
    <t>Otros</t>
  </si>
  <si>
    <t>Subtotal</t>
  </si>
  <si>
    <t>Fuente</t>
  </si>
  <si>
    <t>Goal I</t>
  </si>
  <si>
    <t>A06 Supervisión</t>
  </si>
  <si>
    <t>Goal III</t>
  </si>
  <si>
    <t>B01 Learning &amp; Collaborative Knowledge</t>
  </si>
  <si>
    <t>Goal?</t>
  </si>
  <si>
    <t>Go to Manual de Checklists</t>
  </si>
  <si>
    <t>Cuantos Anexos III realizó en el Trimestre?</t>
  </si>
  <si>
    <t>Cuantos Anexos III responden Yes?</t>
  </si>
  <si>
    <t>Cuantos ICB realizó en el Trimestre?</t>
  </si>
  <si>
    <t>Cantidad de Colegas que completan el T&amp;L en el prensente Plan</t>
  </si>
  <si>
    <t>Cuantos Colegas responden Yes?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</si>
</sst>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0">
    <numFmt numFmtId="164" formatCode="&quot;$&quot;#,##0_);\(&quot;$&quot;#,##0\)"/>
    <numFmt numFmtId="165" formatCode="&quot;$&quot;#,##0_);[Red]\(&quot;$&quot;#,##0\)"/>
    <numFmt numFmtId="166" formatCode="&quot;$&quot;#,##0.00_);[Red]\(&quot;$&quot;#,##0.00\)"/>
    <numFmt numFmtId="167" formatCode="_(&quot;$&quot;* #,##0_);_(&quot;$&quot;* \(#,##0\);_(&quot;$&quot;* &quot;-&quot;_);_(@_)"/>
    <numFmt numFmtId="168" formatCode="_(* #,##0_);_(* \(#,##0\);_(* &quot;-&quot;_);_(@_)"/>
    <numFmt numFmtId="169" formatCode="_(&quot;$&quot;* #,##0.00_);_(&quot;$&quot;* \(#,##0.00\);_(&quot;$&quot;* &quot;-&quot;??_);_(@_)"/>
    <numFmt numFmtId="170" formatCode="_(* #,##0.00_);_(* \(#,##0.00\);_(* &quot;-&quot;??_);_(@_)"/>
    <numFmt numFmtId="171" formatCode="_-* #,##0.00_-;\-* #,##0.00_-;_-* &quot;-&quot;??_-;_-@_-"/>
    <numFmt numFmtId="172" formatCode="_(&quot;$&quot;* #,##0_);_(&quot;$&quot;* \(#,##0\);_(&quot;$&quot;* &quot;-&quot;??_);_(@_)"/>
    <numFmt numFmtId="173" formatCode="[$-F800]dddd\,\ mmmm\ dd\,\ yyyy"/>
    <numFmt numFmtId="174" formatCode="0.0"/>
    <numFmt numFmtId="175" formatCode="#,##0.0000_);\(#,##0.0000\)"/>
    <numFmt numFmtId="176" formatCode="0.0%"/>
    <numFmt numFmtId="177" formatCode="0.000"/>
    <numFmt numFmtId="178" formatCode="dd\-mmm\-yy_)"/>
    <numFmt numFmtId="179" formatCode="00\-0000\-00\-0000\-000"/>
    <numFmt numFmtId="180" formatCode="00\-0000\-00\-0000"/>
    <numFmt numFmtId="181" formatCode="0.000_)"/>
    <numFmt numFmtId="182" formatCode="0.00_)"/>
    <numFmt numFmtId="183" formatCode="_([$€-2]* #,##0.00_);_([$€-2]* \(#,##0.00\);_([$€-2]* &quot;-&quot;??_)"/>
    <numFmt numFmtId="184" formatCode="#,##0.0_);\(#,##0.0\)"/>
    <numFmt numFmtId="185" formatCode="0.00_);[Red]\(0.00\)"/>
    <numFmt numFmtId="186" formatCode="\£\ #,##0.00;\(\€\ #,##0.00\)"/>
    <numFmt numFmtId="187" formatCode="0.000000"/>
    <numFmt numFmtId="188" formatCode="dd\-mmm\-yyyy"/>
    <numFmt numFmtId="189" formatCode="#,##0_);\(#,##0\);&quot;- &quot;"/>
    <numFmt numFmtId="190" formatCode=";;;"/>
    <numFmt numFmtId="191" formatCode="&quot;$&quot;#,##0.0_);[Red]\(&quot;$&quot;#,##0.0\)"/>
    <numFmt numFmtId="192" formatCode="&quot;$&quot;#,##0.0,_);[Red]\(&quot;$&quot;#,##0.0,\)"/>
    <numFmt numFmtId="193" formatCode="#,##0.00\ &quot;DM&quot;;\-#,##0.00\ &quot;DM&quot;"/>
    <numFmt numFmtId="194" formatCode="#,##0,_);[Red]\(#,##0,\)"/>
    <numFmt numFmtId="195" formatCode="#,##0.00_);[Red]\(#,##0.00\);\-\-__"/>
    <numFmt numFmtId="196" formatCode="#,##0.0_);[Red]\(#,##0.0\)"/>
    <numFmt numFmtId="197" formatCode="_(* #,##0.000000_);_(* \(#,##0.000000\);_(* &quot;-&quot;??_);_(@_)"/>
    <numFmt numFmtId="198" formatCode="#,##0.00_);[Red]\(#,##0.00\);&quot;-  &quot;"/>
    <numFmt numFmtId="199" formatCode="00"/>
    <numFmt numFmtId="200" formatCode="000000"/>
    <numFmt numFmtId="201" formatCode="#,##0.0000_);[Red]\(#,##0.0000\)"/>
    <numFmt numFmtId="202" formatCode="#,##0.0;[Red]\-#,##0.0"/>
    <numFmt numFmtId="203" formatCode="m/d/yy\ h:mm\ AM/PM"/>
    <numFmt numFmtId="204" formatCode="m/d/yy_)"/>
    <numFmt numFmtId="205" formatCode="_-* #,##0.0_-;\-* #,##0.0_-;_-* &quot;-&quot;??_-;_-@_-"/>
    <numFmt numFmtId="206" formatCode="#,##0.00&quot; $&quot;;\-#,##0.00&quot; $&quot;"/>
    <numFmt numFmtId="207" formatCode="_-* #,##0_-;[Magenta]\(* #,##0\)"/>
    <numFmt numFmtId="208" formatCode="&quot;R$&quot;#,##0_);[Red]\(&quot;R$&quot;#,##0\)"/>
    <numFmt numFmtId="209" formatCode="&quot;R$&quot;#,##0.00_);[Red]\(&quot;R$&quot;#,##0.00\)"/>
    <numFmt numFmtId="210" formatCode="mmm\-yy_)"/>
    <numFmt numFmtId="211" formatCode="mmm_)"/>
    <numFmt numFmtId="212" formatCode="#,##0;[Red]\(#,##0\)"/>
    <numFmt numFmtId="213" formatCode="0%;[Red]\-0%"/>
    <numFmt numFmtId="214" formatCode="0.0%;[Red]\-0.0%"/>
    <numFmt numFmtId="215" formatCode="0.00%;[Red]\-0.00%"/>
    <numFmt numFmtId="216" formatCode="0.0000%;[Red]\-0.0000%"/>
    <numFmt numFmtId="217" formatCode="_-* #,##0_-;[Red]\(* #,##0\)"/>
    <numFmt numFmtId="218" formatCode="dd\-mmm\-yyyy\ h:mm\ AM/PM"/>
    <numFmt numFmtId="219" formatCode="&quot;£&quot;#,##0;[Red]\-&quot;£&quot;#,##0"/>
    <numFmt numFmtId="220" formatCode="&quot;£&quot;#,##0.00;[Red]\-&quot;£&quot;#,##0.00"/>
    <numFmt numFmtId="221" formatCode="###0_);[Red]\(###0\)"/>
    <numFmt numFmtId="222" formatCode="&quot;$&quot;#,##0.0000"/>
    <numFmt numFmtId="223" formatCode="#,##0.000_);[Red]\(#,##0.000\)"/>
    <numFmt numFmtId="224" formatCode="#,##0;#,##0;;"/>
    <numFmt numFmtId="225" formatCode="_(* #,##0_);_(* \(#,##0\);_(* &quot;0&quot;??_);_(@_)"/>
    <numFmt numFmtId="226" formatCode="_(&quot;$&quot;* #,##0,_);[Red]_(&quot;$&quot;* \(#,##0,\)"/>
    <numFmt numFmtId="227" formatCode="_(&quot;$&quot;* #,##0,,_);[Red]_(&quot;$&quot;* \(#,##0,,\);_(&quot;$&quot;* &quot;-&quot;_);_(@_)"/>
    <numFmt numFmtId="228" formatCode="#,##0.0,;[Red]\(#,##0.0,\);"/>
    <numFmt numFmtId="229" formatCode="#,##0.0,,;[Red]\(#,##0.0,,\);"/>
    <numFmt numFmtId="230" formatCode="00.000%"/>
    <numFmt numFmtId="231" formatCode="#"/>
    <numFmt numFmtId="232" formatCode="_-* #,##0.00\ [$€-1]_-;\-* #,##0.00\ [$€-1]_-;_-* &quot;-&quot;??\ [$€-1]_-"/>
    <numFmt numFmtId="233" formatCode="0.00000000000%"/>
  </numFmts>
  <fonts count="233">
    <font>
      <sz val="10"/>
      <name val="Verdana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Verdana"/>
      <family val="2"/>
    </font>
    <font>
      <sz val="10"/>
      <name val="Calibri"/>
      <family val="2"/>
      <scheme val="minor"/>
    </font>
    <font>
      <sz val="12"/>
      <name val="Calibri"/>
      <family val="2"/>
      <scheme val="minor"/>
    </font>
    <font>
      <sz val="14"/>
      <name val="Calibri"/>
      <family val="2"/>
      <scheme val="minor"/>
    </font>
    <font>
      <sz val="18"/>
      <name val="Calibri"/>
      <family val="2"/>
      <scheme val="minor"/>
    </font>
    <font>
      <sz val="10"/>
      <name val="Arial Unicode MS"/>
      <family val="2"/>
    </font>
    <font>
      <b/>
      <sz val="10"/>
      <name val="Arial Unicode MS"/>
      <family val="2"/>
    </font>
    <font>
      <sz val="10"/>
      <name val="Arial Unicode MS"/>
      <family val="2"/>
    </font>
    <font>
      <sz val="22"/>
      <name val="Calibri"/>
      <family val="2"/>
      <scheme val="minor"/>
    </font>
    <font>
      <sz val="10"/>
      <name val="Verdana"/>
      <family val="2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2"/>
      <name val="Calibri"/>
      <family val="2"/>
    </font>
    <font>
      <sz val="10"/>
      <color theme="0"/>
      <name val="Calibri"/>
      <family val="2"/>
      <scheme val="minor"/>
    </font>
    <font>
      <b/>
      <sz val="10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Tahoma"/>
      <family val="2"/>
    </font>
    <font>
      <b/>
      <sz val="18"/>
      <color theme="3"/>
      <name val="Cambria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u/>
      <sz val="11"/>
      <color theme="10"/>
      <name val="Calibri"/>
      <family val="2"/>
    </font>
    <font>
      <sz val="12"/>
      <color theme="0"/>
      <name val="Calibri"/>
      <family val="2"/>
      <scheme val="minor"/>
    </font>
    <font>
      <sz val="18"/>
      <color theme="0"/>
      <name val="Calibri"/>
      <family val="2"/>
      <scheme val="minor"/>
    </font>
    <font>
      <sz val="10"/>
      <color theme="0" tint="-0.499984740745262"/>
      <name val="Calibri"/>
      <family val="2"/>
      <scheme val="minor"/>
    </font>
    <font>
      <sz val="14"/>
      <name val="Calibri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2"/>
      <name val="????"/>
      <family val="2"/>
    </font>
    <font>
      <sz val="10"/>
      <name val="Times New Roman"/>
      <family val="1"/>
    </font>
    <font>
      <sz val="12"/>
      <name val="바탕체"/>
      <family val="1"/>
      <charset val="255"/>
    </font>
    <font>
      <sz val="12"/>
      <name val="???"/>
      <family val="1"/>
      <charset val="129"/>
    </font>
    <font>
      <sz val="12"/>
      <name val="Times New Roman"/>
      <family val="1"/>
    </font>
    <font>
      <sz val="10"/>
      <name val="Helv"/>
      <family val="2"/>
    </font>
    <font>
      <sz val="10"/>
      <color indexed="8"/>
      <name val="MS Sans Serif"/>
      <family val="2"/>
    </font>
    <font>
      <sz val="10"/>
      <name val="Helv"/>
    </font>
    <font>
      <sz val="12"/>
      <name val="Helv"/>
      <family val="2"/>
    </font>
    <font>
      <sz val="8"/>
      <name val="Arial"/>
      <family val="2"/>
    </font>
    <font>
      <sz val="8"/>
      <name val="Times New Roman"/>
      <family val="1"/>
    </font>
    <font>
      <sz val="7"/>
      <name val="Ariel"/>
      <family val="2"/>
    </font>
    <font>
      <sz val="10"/>
      <name val="Courier"/>
      <family val="3"/>
    </font>
    <font>
      <sz val="12"/>
      <name val="Tms Rmn"/>
      <family val="1"/>
    </font>
    <font>
      <b/>
      <sz val="11"/>
      <name val="Arial"/>
      <family val="2"/>
    </font>
    <font>
      <b/>
      <sz val="10"/>
      <name val="Helv"/>
      <family val="2"/>
    </font>
    <font>
      <b/>
      <sz val="10"/>
      <name val="Arial"/>
      <family val="2"/>
    </font>
    <font>
      <sz val="10"/>
      <color indexed="12"/>
      <name val="Arial"/>
      <family val="2"/>
    </font>
    <font>
      <sz val="10"/>
      <color indexed="12"/>
      <name val="Times New Roman"/>
      <family val="1"/>
    </font>
    <font>
      <sz val="10"/>
      <color indexed="11"/>
      <name val="Times New Roman"/>
      <family val="1"/>
    </font>
    <font>
      <b/>
      <sz val="10"/>
      <name val="MS Sans Serif"/>
      <family val="2"/>
    </font>
    <font>
      <sz val="10"/>
      <color indexed="10"/>
      <name val="Times New Roman"/>
      <family val="1"/>
    </font>
    <font>
      <sz val="11"/>
      <name val="Tms Rmn"/>
    </font>
    <font>
      <sz val="10"/>
      <name val="Univers (E1)"/>
      <family val="2"/>
    </font>
    <font>
      <sz val="10"/>
      <name val="MS Serif"/>
      <family val="1"/>
    </font>
    <font>
      <sz val="8"/>
      <color indexed="17"/>
      <name val="Arial"/>
      <family val="2"/>
    </font>
    <font>
      <sz val="10"/>
      <color indexed="16"/>
      <name val="MS Serif"/>
      <family val="1"/>
    </font>
    <font>
      <b/>
      <u/>
      <sz val="11"/>
      <color indexed="37"/>
      <name val="Arial"/>
      <family val="2"/>
    </font>
    <font>
      <b/>
      <sz val="12"/>
      <name val="Arial"/>
      <family val="2"/>
    </font>
    <font>
      <b/>
      <sz val="8"/>
      <name val="MS Sans Serif"/>
      <family val="2"/>
    </font>
    <font>
      <sz val="9"/>
      <name val="Helv"/>
      <family val="2"/>
    </font>
    <font>
      <b/>
      <sz val="10"/>
      <name val="Times New Roman"/>
      <family val="1"/>
    </font>
    <font>
      <sz val="11"/>
      <color indexed="12"/>
      <name val="Arial"/>
      <family val="2"/>
    </font>
    <font>
      <b/>
      <sz val="11"/>
      <color indexed="39"/>
      <name val="Arial"/>
      <family val="2"/>
    </font>
    <font>
      <sz val="9"/>
      <color indexed="12"/>
      <name val="Arial"/>
      <family val="2"/>
    </font>
    <font>
      <b/>
      <i/>
      <sz val="18"/>
      <name val="Geneva"/>
      <family val="2"/>
    </font>
    <font>
      <b/>
      <i/>
      <u/>
      <sz val="14"/>
      <name val="Arial"/>
      <family val="2"/>
    </font>
    <font>
      <b/>
      <sz val="11"/>
      <name val="Helv"/>
      <family val="2"/>
    </font>
    <font>
      <sz val="10"/>
      <name val="MS Sans Serif"/>
      <family val="2"/>
    </font>
    <font>
      <sz val="7"/>
      <name val="Small Fonts"/>
      <family val="2"/>
    </font>
    <font>
      <b/>
      <i/>
      <sz val="16"/>
      <name val="Helv"/>
    </font>
    <font>
      <sz val="11"/>
      <name val="Arial"/>
      <family val="2"/>
    </font>
    <font>
      <sz val="12"/>
      <name val="Arial"/>
      <family val="2"/>
    </font>
    <font>
      <sz val="12"/>
      <color indexed="8"/>
      <name val="Tms Rmn"/>
      <family val="1"/>
    </font>
    <font>
      <sz val="9"/>
      <name val="Arial"/>
      <family val="2"/>
    </font>
    <font>
      <sz val="10"/>
      <name val="Arial MT"/>
      <family val="2"/>
    </font>
    <font>
      <b/>
      <sz val="9"/>
      <name val="Arial Narrow"/>
      <family val="2"/>
    </font>
    <font>
      <b/>
      <sz val="9"/>
      <name val="Arial"/>
      <family val="2"/>
    </font>
    <font>
      <sz val="8"/>
      <name val="Wingdings"/>
      <charset val="2"/>
    </font>
    <font>
      <sz val="8"/>
      <name val="Helv"/>
      <family val="2"/>
    </font>
    <font>
      <b/>
      <sz val="8"/>
      <name val="Arial"/>
      <family val="2"/>
    </font>
    <font>
      <b/>
      <sz val="11"/>
      <name val="Geneva"/>
      <family val="2"/>
    </font>
    <font>
      <sz val="8"/>
      <name val="MS Sans Serif"/>
      <family val="2"/>
    </font>
    <font>
      <b/>
      <sz val="8"/>
      <name val="Times New Roman"/>
      <family val="1"/>
    </font>
    <font>
      <b/>
      <sz val="8"/>
      <color indexed="8"/>
      <name val="Helv"/>
      <family val="2"/>
    </font>
    <font>
      <b/>
      <sz val="12"/>
      <name val="Univers (WN)"/>
      <family val="2"/>
    </font>
    <font>
      <b/>
      <sz val="10"/>
      <name val="Univers (WN)"/>
      <family val="2"/>
    </font>
    <font>
      <sz val="8"/>
      <color indexed="12"/>
      <name val="Arial"/>
      <family val="2"/>
    </font>
    <font>
      <sz val="8"/>
      <color indexed="10"/>
      <name val="Arial Narrow"/>
      <family val="2"/>
    </font>
    <font>
      <sz val="10"/>
      <name val="Helv"/>
      <charset val="204"/>
    </font>
    <font>
      <sz val="12"/>
      <color indexed="8"/>
      <name val="Arial"/>
      <family val="2"/>
    </font>
    <font>
      <sz val="14"/>
      <color indexed="8"/>
      <name val="Arial"/>
      <family val="2"/>
    </font>
    <font>
      <b/>
      <sz val="12"/>
      <name val="Helv"/>
    </font>
    <font>
      <sz val="10"/>
      <name val="Univers (WN)"/>
    </font>
    <font>
      <sz val="8"/>
      <color indexed="8"/>
      <name val="Arial"/>
      <family val="2"/>
    </font>
    <font>
      <b/>
      <u/>
      <sz val="8"/>
      <color indexed="8"/>
      <name val="Arial"/>
      <family val="2"/>
    </font>
    <font>
      <b/>
      <u/>
      <sz val="9"/>
      <color indexed="8"/>
      <name val="Arial"/>
      <family val="2"/>
    </font>
    <font>
      <i/>
      <sz val="9"/>
      <name val="Helv"/>
    </font>
    <font>
      <b/>
      <sz val="10"/>
      <color indexed="9"/>
      <name val="Times New Roman"/>
      <family val="1"/>
    </font>
    <font>
      <sz val="12"/>
      <name val="Helv"/>
    </font>
    <font>
      <sz val="8"/>
      <name val="Ohi"/>
    </font>
    <font>
      <sz val="12"/>
      <color indexed="9"/>
      <name val="Helv"/>
    </font>
    <font>
      <sz val="10"/>
      <name val="PragmaticaCTT"/>
    </font>
    <font>
      <sz val="9"/>
      <name val="Helv"/>
    </font>
    <font>
      <b/>
      <i/>
      <sz val="10"/>
      <color indexed="8"/>
      <name val="Arial"/>
      <family val="2"/>
    </font>
    <font>
      <b/>
      <sz val="10"/>
      <color indexed="8"/>
      <name val="Arial"/>
      <family val="2"/>
    </font>
    <font>
      <b/>
      <i/>
      <sz val="22"/>
      <color indexed="8"/>
      <name val="Times New Roman"/>
      <family val="1"/>
    </font>
    <font>
      <sz val="10"/>
      <color indexed="48"/>
      <name val="Times New Roman"/>
      <family val="1"/>
    </font>
    <font>
      <b/>
      <sz val="12"/>
      <name val="Courier"/>
      <family val="3"/>
    </font>
    <font>
      <b/>
      <sz val="12"/>
      <name val="Univers (WN)"/>
    </font>
    <font>
      <b/>
      <sz val="20"/>
      <name val="Univers (WN)"/>
    </font>
    <font>
      <b/>
      <sz val="18"/>
      <name val="Univers (WN)"/>
    </font>
    <font>
      <sz val="10"/>
      <name val="Arial Black"/>
      <family val="2"/>
    </font>
    <font>
      <sz val="11"/>
      <name val="Verdana"/>
      <family val="2"/>
    </font>
    <font>
      <b/>
      <sz val="9"/>
      <name val="Geneva"/>
    </font>
    <font>
      <sz val="10"/>
      <name val="Geneva"/>
    </font>
    <font>
      <sz val="12"/>
      <name val="新細明體"/>
      <family val="1"/>
      <charset val="136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17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sz val="11"/>
      <color indexed="62"/>
      <name val="Calibri"/>
      <family val="2"/>
    </font>
    <font>
      <b/>
      <sz val="11"/>
      <color indexed="52"/>
      <name val="Calibri"/>
      <family val="2"/>
    </font>
    <font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9"/>
      <name val="Calibri"/>
      <family val="2"/>
    </font>
    <font>
      <sz val="11"/>
      <name val="ＭＳ ゴシック"/>
      <family val="3"/>
      <charset val="128"/>
    </font>
    <font>
      <u/>
      <sz val="10"/>
      <color indexed="12"/>
      <name val="Arial"/>
      <family val="2"/>
    </font>
    <font>
      <u/>
      <sz val="11"/>
      <color indexed="12"/>
      <name val="Calibri"/>
      <family val="2"/>
    </font>
    <font>
      <sz val="10"/>
      <color indexed="8"/>
      <name val="Verdana"/>
      <family val="2"/>
    </font>
    <font>
      <sz val="11"/>
      <name val="Calibri"/>
      <family val="2"/>
    </font>
    <font>
      <b/>
      <sz val="11"/>
      <name val="Calibri"/>
      <family val="2"/>
      <scheme val="minor"/>
    </font>
    <font>
      <b/>
      <sz val="24"/>
      <name val="Calibri"/>
      <family val="2"/>
      <scheme val="minor"/>
    </font>
    <font>
      <sz val="10"/>
      <color theme="1" tint="0.499984740745262"/>
      <name val="Calibri"/>
      <family val="2"/>
      <scheme val="minor"/>
    </font>
    <font>
      <sz val="12"/>
      <name val="Verdana"/>
      <family val="2"/>
    </font>
    <font>
      <b/>
      <sz val="12"/>
      <name val="Calibri"/>
      <family val="2"/>
      <scheme val="minor"/>
    </font>
    <font>
      <sz val="10"/>
      <color theme="1" tint="0.34998626667073579"/>
      <name val="Calibri"/>
      <family val="2"/>
      <scheme val="minor"/>
    </font>
    <font>
      <b/>
      <sz val="20"/>
      <color theme="0"/>
      <name val="Calibri"/>
      <family val="2"/>
      <scheme val="minor"/>
    </font>
    <font>
      <sz val="9"/>
      <name val="Times New Roman"/>
      <family val="1"/>
    </font>
    <font>
      <sz val="9"/>
      <name val="Book Antiqua"/>
      <family val="1"/>
    </font>
    <font>
      <sz val="8"/>
      <name val="Arial Unicode MS"/>
      <family val="2"/>
    </font>
    <font>
      <sz val="11"/>
      <color rgb="FF000000"/>
      <name val="Calibri"/>
      <family val="2"/>
      <scheme val="minor"/>
    </font>
    <font>
      <u/>
      <sz val="9"/>
      <color indexed="12"/>
      <name val="Arial"/>
      <family val="2"/>
    </font>
    <font>
      <sz val="9"/>
      <name val="Calibri"/>
      <family val="2"/>
    </font>
    <font>
      <sz val="10"/>
      <name val="Calibri"/>
      <family val="2"/>
    </font>
    <font>
      <sz val="10"/>
      <name val="Webdings"/>
      <family val="1"/>
      <charset val="2"/>
    </font>
    <font>
      <sz val="9"/>
      <name val="Calibri"/>
      <family val="2"/>
      <scheme val="minor"/>
    </font>
    <font>
      <sz val="9"/>
      <color theme="0"/>
      <name val="Calibri"/>
      <family val="2"/>
      <scheme val="minor"/>
    </font>
    <font>
      <sz val="9"/>
      <color indexed="9"/>
      <name val="Calibri"/>
      <family val="2"/>
    </font>
    <font>
      <sz val="8"/>
      <name val="Calibri"/>
      <family val="2"/>
    </font>
    <font>
      <sz val="13"/>
      <name val="Calibri"/>
      <family val="2"/>
    </font>
    <font>
      <b/>
      <sz val="15"/>
      <color theme="0"/>
      <name val="Calibri"/>
      <family val="2"/>
      <scheme val="minor"/>
    </font>
    <font>
      <sz val="7"/>
      <name val="Calibri"/>
      <family val="2"/>
      <scheme val="minor"/>
    </font>
    <font>
      <sz val="13"/>
      <color theme="1"/>
      <name val="Calibri"/>
      <family val="2"/>
    </font>
    <font>
      <sz val="8.5"/>
      <name val="Calibri"/>
      <family val="2"/>
    </font>
    <font>
      <b/>
      <sz val="10"/>
      <color rgb="FF000000"/>
      <name val="Calibri"/>
      <family val="2"/>
    </font>
    <font>
      <b/>
      <sz val="11"/>
      <name val="Calibri"/>
      <family val="2"/>
    </font>
    <font>
      <b/>
      <sz val="10"/>
      <name val="Calibri"/>
      <family val="2"/>
    </font>
    <font>
      <sz val="10"/>
      <color theme="0" tint="-0.14999847407452621"/>
      <name val="Calibri"/>
      <family val="2"/>
      <scheme val="minor"/>
    </font>
    <font>
      <sz val="6"/>
      <color theme="5" tint="0.39997558519241921"/>
      <name val="Calibri"/>
      <family val="2"/>
      <scheme val="minor"/>
    </font>
    <font>
      <b/>
      <sz val="10"/>
      <color theme="0" tint="-0.14999847407452621"/>
      <name val="Calibri"/>
      <family val="2"/>
      <scheme val="minor"/>
    </font>
    <font>
      <sz val="8"/>
      <color theme="5" tint="0.39997558519241921"/>
      <name val="Calibri"/>
      <family val="2"/>
      <scheme val="minor"/>
    </font>
    <font>
      <sz val="10"/>
      <color theme="0" tint="-0.249977111117893"/>
      <name val="Verdana"/>
      <family val="2"/>
    </font>
    <font>
      <sz val="10"/>
      <color theme="0" tint="-0.249977111117893"/>
      <name val="Calibri"/>
      <family val="2"/>
      <scheme val="minor"/>
    </font>
    <font>
      <sz val="18"/>
      <color theme="0" tint="-0.249977111117893"/>
      <name val="Calibri"/>
      <family val="2"/>
      <scheme val="minor"/>
    </font>
    <font>
      <sz val="12"/>
      <color theme="0" tint="-0.249977111117893"/>
      <name val="Calibri"/>
      <family val="2"/>
      <scheme val="minor"/>
    </font>
    <font>
      <sz val="10"/>
      <color theme="0" tint="-4.9989318521683403E-2"/>
      <name val="Verdana"/>
      <family val="2"/>
    </font>
    <font>
      <sz val="32"/>
      <color theme="0" tint="-4.9989318521683403E-2"/>
      <name val="Calibri"/>
      <family val="2"/>
      <scheme val="minor"/>
    </font>
    <font>
      <sz val="10"/>
      <color theme="0" tint="-4.9989318521683403E-2"/>
      <name val="Calibri"/>
      <family val="2"/>
      <scheme val="minor"/>
    </font>
    <font>
      <sz val="36"/>
      <color theme="0" tint="-4.9989318521683403E-2"/>
      <name val="Calibri"/>
      <family val="2"/>
      <scheme val="minor"/>
    </font>
    <font>
      <sz val="10"/>
      <color theme="0"/>
      <name val="Verdana"/>
      <family val="2"/>
    </font>
    <font>
      <b/>
      <sz val="20"/>
      <color theme="3"/>
      <name val="Calibri"/>
      <family val="2"/>
      <scheme val="minor"/>
    </font>
    <font>
      <b/>
      <sz val="22"/>
      <color theme="1" tint="0.499984740745262"/>
      <name val="Calibri"/>
      <family val="2"/>
      <scheme val="minor"/>
    </font>
    <font>
      <i/>
      <sz val="8"/>
      <name val="Calibri"/>
      <family val="2"/>
    </font>
    <font>
      <i/>
      <sz val="10"/>
      <name val="Calibri"/>
      <family val="2"/>
    </font>
    <font>
      <i/>
      <sz val="8"/>
      <name val="Calibri"/>
      <family val="2"/>
      <scheme val="minor"/>
    </font>
    <font>
      <b/>
      <sz val="28"/>
      <color theme="1" tint="0.499984740745262"/>
      <name val="Calibri"/>
      <family val="2"/>
      <scheme val="minor"/>
    </font>
    <font>
      <sz val="10"/>
      <color rgb="FF000000"/>
      <name val="Calibri"/>
      <family val="2"/>
    </font>
    <font>
      <sz val="8"/>
      <color theme="1"/>
      <name val="Calibri"/>
      <family val="2"/>
      <scheme val="minor"/>
    </font>
    <font>
      <b/>
      <sz val="16"/>
      <name val="Calibri"/>
      <family val="2"/>
      <scheme val="minor"/>
    </font>
    <font>
      <sz val="16"/>
      <color theme="0" tint="-0.249977111117893"/>
      <name val="Calibri"/>
      <family val="2"/>
      <scheme val="minor"/>
    </font>
    <font>
      <sz val="16"/>
      <name val="Calibri"/>
      <family val="2"/>
      <scheme val="minor"/>
    </font>
    <font>
      <sz val="16"/>
      <color theme="0"/>
      <name val="Calibri"/>
      <family val="2"/>
      <scheme val="minor"/>
    </font>
    <font>
      <sz val="16"/>
      <color theme="1" tint="0.499984740745262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theme="0" tint="-0.249977111117893"/>
      <name val="Verdana"/>
      <family val="2"/>
    </font>
    <font>
      <sz val="16"/>
      <name val="Verdana"/>
      <family val="2"/>
    </font>
    <font>
      <sz val="6"/>
      <name val="Calibri"/>
      <family val="2"/>
    </font>
    <font>
      <b/>
      <sz val="9"/>
      <color indexed="81"/>
      <name val="Tahoma"/>
      <family val="2"/>
    </font>
    <font>
      <u/>
      <sz val="10"/>
      <color theme="10"/>
      <name val="Verdana"/>
      <family val="2"/>
    </font>
    <font>
      <b/>
      <sz val="11"/>
      <name val="Verdana"/>
      <family val="2"/>
    </font>
    <font>
      <sz val="10"/>
      <color theme="1" tint="0.34998626667073579"/>
      <name val="Verdana"/>
      <family val="2"/>
    </font>
    <font>
      <b/>
      <sz val="22"/>
      <color theme="1" tint="0.34998626667073579"/>
      <name val="Calibri"/>
      <family val="2"/>
      <scheme val="minor"/>
    </font>
    <font>
      <b/>
      <sz val="16"/>
      <color theme="1" tint="0.34998626667073579"/>
      <name val="Calibri"/>
      <family val="2"/>
    </font>
    <font>
      <sz val="9"/>
      <color theme="1" tint="0.34998626667073579"/>
      <name val="Verdana"/>
      <family val="2"/>
    </font>
    <font>
      <sz val="10"/>
      <color theme="1" tint="0.34998626667073579"/>
      <name val="Calibri"/>
      <family val="2"/>
    </font>
    <font>
      <b/>
      <sz val="14"/>
      <color theme="1" tint="0.34998626667073579"/>
      <name val="Calibri"/>
      <family val="2"/>
    </font>
    <font>
      <b/>
      <sz val="11"/>
      <color theme="1" tint="0.34998626667073579"/>
      <name val="Verdana"/>
      <family val="2"/>
    </font>
    <font>
      <sz val="8"/>
      <color theme="0" tint="-4.9989318521683403E-2"/>
      <name val="Verdana"/>
      <family val="2"/>
    </font>
    <font>
      <b/>
      <sz val="9"/>
      <color theme="1" tint="0.34998626667073579"/>
      <name val="Verdana"/>
      <family val="2"/>
    </font>
    <font>
      <sz val="11"/>
      <color theme="1" tint="0.34998626667073579"/>
      <name val="Calibri"/>
      <family val="2"/>
    </font>
  </fonts>
  <fills count="82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</patternFill>
    </fill>
    <fill>
      <patternFill patternType="solid">
        <fgColor theme="4" tint="0.59999389629810485"/>
        <bgColor indexed="65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34998626667073579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4"/>
        <bgColor indexed="64"/>
      </patternFill>
    </fill>
    <fill>
      <patternFill patternType="solid">
        <fgColor indexed="12"/>
      </patternFill>
    </fill>
    <fill>
      <patternFill patternType="solid">
        <fgColor indexed="22"/>
      </patternFill>
    </fill>
    <fill>
      <patternFill patternType="solid">
        <fgColor indexed="42"/>
        <bgColor indexed="24"/>
      </patternFill>
    </fill>
    <fill>
      <patternFill patternType="solid">
        <fgColor indexed="9"/>
        <bgColor indexed="24"/>
      </patternFill>
    </fill>
    <fill>
      <patternFill patternType="solid">
        <fgColor indexed="55"/>
      </patternFill>
    </fill>
    <fill>
      <patternFill patternType="solid">
        <fgColor indexed="38"/>
        <bgColor indexed="43"/>
      </patternFill>
    </fill>
    <fill>
      <patternFill patternType="solid">
        <fgColor indexed="9"/>
        <bgColor indexed="64"/>
      </patternFill>
    </fill>
    <fill>
      <patternFill patternType="solid">
        <fgColor indexed="8"/>
        <bgColor indexed="64"/>
      </patternFill>
    </fill>
    <fill>
      <patternFill patternType="darkUp"/>
    </fill>
    <fill>
      <patternFill patternType="solid">
        <fgColor indexed="15"/>
      </patternFill>
    </fill>
    <fill>
      <patternFill patternType="solid">
        <fgColor indexed="26"/>
        <bgColor indexed="64"/>
      </patternFill>
    </fill>
    <fill>
      <patternFill patternType="solid">
        <fgColor indexed="43"/>
      </patternFill>
    </fill>
    <fill>
      <patternFill patternType="mediumGray">
        <fgColor indexed="22"/>
      </patternFill>
    </fill>
    <fill>
      <patternFill patternType="darkVertical"/>
    </fill>
    <fill>
      <patternFill patternType="solid">
        <fgColor indexed="43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88">
    <border>
      <left/>
      <right/>
      <top/>
      <bottom/>
      <diagonal/>
    </border>
    <border>
      <left style="hair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hair">
        <color theme="0" tint="-0.34998626667073579"/>
      </bottom>
      <diagonal/>
    </border>
    <border>
      <left style="hair">
        <color theme="0" tint="-0.34998626667073579"/>
      </left>
      <right style="hair">
        <color theme="0" tint="-0.34998626667073579"/>
      </right>
      <top style="thin">
        <color theme="0" tint="-0.34998626667073579"/>
      </top>
      <bottom style="hair">
        <color theme="0" tint="-0.34998626667073579"/>
      </bottom>
      <diagonal/>
    </border>
    <border>
      <left style="thin">
        <color theme="0" tint="-0.34998626667073579"/>
      </left>
      <right style="hair">
        <color theme="0" tint="-0.34998626667073579"/>
      </right>
      <top style="hair">
        <color theme="0" tint="-0.34998626667073579"/>
      </top>
      <bottom style="hair">
        <color theme="0" tint="-0.34998626667073579"/>
      </bottom>
      <diagonal/>
    </border>
    <border>
      <left style="hair">
        <color theme="0" tint="-0.34998626667073579"/>
      </left>
      <right style="hair">
        <color theme="0" tint="-0.34998626667073579"/>
      </right>
      <top style="hair">
        <color theme="0" tint="-0.34998626667073579"/>
      </top>
      <bottom style="hair">
        <color theme="0" tint="-0.34998626667073579"/>
      </bottom>
      <diagonal/>
    </border>
    <border>
      <left style="hair">
        <color theme="0" tint="-0.34998626667073579"/>
      </left>
      <right style="thin">
        <color theme="0" tint="-0.34998626667073579"/>
      </right>
      <top style="hair">
        <color theme="0" tint="-0.34998626667073579"/>
      </top>
      <bottom style="hair">
        <color theme="0" tint="-0.34998626667073579"/>
      </bottom>
      <diagonal/>
    </border>
    <border>
      <left style="thin">
        <color theme="0" tint="-0.34998626667073579"/>
      </left>
      <right style="hair">
        <color theme="0" tint="-0.34998626667073579"/>
      </right>
      <top style="hair">
        <color theme="0" tint="-0.34998626667073579"/>
      </top>
      <bottom style="thin">
        <color theme="0" tint="-0.34998626667073579"/>
      </bottom>
      <diagonal/>
    </border>
    <border>
      <left style="hair">
        <color theme="0" tint="-0.34998626667073579"/>
      </left>
      <right style="hair">
        <color theme="0" tint="-0.34998626667073579"/>
      </right>
      <top style="hair">
        <color theme="0" tint="-0.34998626667073579"/>
      </top>
      <bottom style="thin">
        <color theme="0" tint="-0.34998626667073579"/>
      </bottom>
      <diagonal/>
    </border>
    <border>
      <left style="hair">
        <color theme="0" tint="-0.34998626667073579"/>
      </left>
      <right style="thin">
        <color theme="0" tint="-0.34998626667073579"/>
      </right>
      <top style="hair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/>
      <diagonal/>
    </border>
    <border>
      <left/>
      <right/>
      <top style="thin">
        <color theme="0" tint="-0.34998626667073579"/>
      </top>
      <bottom/>
      <diagonal/>
    </border>
    <border>
      <left/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hair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hair">
        <color theme="0" tint="-0.34998626667073579"/>
      </right>
      <top/>
      <bottom style="hair">
        <color theme="0" tint="-0.34998626667073579"/>
      </bottom>
      <diagonal/>
    </border>
    <border>
      <left style="hair">
        <color theme="0" tint="-0.34998626667073579"/>
      </left>
      <right style="hair">
        <color theme="0" tint="-0.34998626667073579"/>
      </right>
      <top/>
      <bottom style="hair">
        <color theme="0" tint="-0.34998626667073579"/>
      </bottom>
      <diagonal/>
    </border>
    <border>
      <left style="hair">
        <color theme="0" tint="-0.34998626667073579"/>
      </left>
      <right style="thin">
        <color theme="0" tint="-0.34998626667073579"/>
      </right>
      <top/>
      <bottom style="hair">
        <color theme="0" tint="-0.34998626667073579"/>
      </bottom>
      <diagonal/>
    </border>
    <border>
      <left style="hair">
        <color theme="0" tint="-0.34998626667073579"/>
      </left>
      <right style="hair">
        <color theme="0" tint="-0.34998626667073579"/>
      </right>
      <top style="hair">
        <color theme="0" tint="-0.34998626667073579"/>
      </top>
      <bottom/>
      <diagonal/>
    </border>
    <border>
      <left style="hair">
        <color theme="0" tint="-0.34998626667073579"/>
      </left>
      <right style="thin">
        <color theme="0" tint="-0.34998626667073579"/>
      </right>
      <top style="hair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/>
      <right/>
      <top/>
      <bottom style="thin">
        <color theme="0" tint="-0.34998626667073579"/>
      </bottom>
      <diagonal/>
    </border>
    <border>
      <left style="hair">
        <color theme="0" tint="-0.34998626667073579"/>
      </left>
      <right style="hair">
        <color theme="0" tint="-0.34998626667073579"/>
      </right>
      <top style="thin">
        <color theme="0" tint="-0.34998626667073579"/>
      </top>
      <bottom/>
      <diagonal/>
    </border>
    <border>
      <left/>
      <right style="thin">
        <color theme="0" tint="-0.34998626667073579"/>
      </right>
      <top/>
      <bottom/>
      <diagonal/>
    </border>
    <border>
      <left style="hair">
        <color theme="0" tint="-0.34998626667073579"/>
      </left>
      <right style="hair">
        <color theme="0" tint="-0.34998626667073579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0" tint="-0.34998626667073579"/>
      </left>
      <right style="hair">
        <color theme="0" tint="-0.34998626667073579"/>
      </right>
      <top/>
      <bottom/>
      <diagonal/>
    </border>
    <border>
      <left style="hair">
        <color theme="0" tint="-0.34998626667073579"/>
      </left>
      <right style="thin">
        <color theme="0" tint="-0.34998626667073579"/>
      </right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34998626667073579"/>
      </left>
      <right/>
      <top/>
      <bottom/>
      <diagonal/>
    </border>
    <border>
      <left style="thin">
        <color theme="0" tint="-0.34998626667073579"/>
      </left>
      <right/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 style="thin">
        <color theme="0" tint="-0.34998626667073579"/>
      </bottom>
      <diagonal/>
    </border>
    <border>
      <left style="hair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hair">
        <color theme="0" tint="-0.34998626667073579"/>
      </left>
      <right/>
      <top/>
      <bottom/>
      <diagonal/>
    </border>
    <border>
      <left style="thin">
        <color theme="0" tint="-0.34998626667073579"/>
      </left>
      <right style="hair">
        <color theme="0" tint="-0.34998626667073579"/>
      </right>
      <top/>
      <bottom style="thin">
        <color theme="0" tint="-0.3499862666707357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/>
      <top/>
      <bottom style="hair">
        <color indexed="64"/>
      </bottom>
      <diagonal/>
    </border>
    <border>
      <left/>
      <right/>
      <top style="thin">
        <color indexed="8"/>
      </top>
      <bottom style="thin">
        <color indexed="8"/>
      </bottom>
      <diagonal/>
    </border>
    <border diagonalDown="1">
      <left style="thin">
        <color indexed="32"/>
      </left>
      <right style="medium">
        <color indexed="27"/>
      </right>
      <top style="thin">
        <color indexed="8"/>
      </top>
      <bottom/>
      <diagonal style="dotted">
        <color indexed="0"/>
      </diagonal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8"/>
      </left>
      <right/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medium">
        <color indexed="8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thick">
        <color indexed="64"/>
      </left>
      <right/>
      <top/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4"/>
      </top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 style="double">
        <color indexed="64"/>
      </right>
      <top/>
      <bottom style="thin">
        <color indexed="64"/>
      </bottom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hair">
        <color theme="0" tint="-0.34998626667073579"/>
      </left>
      <right style="hair">
        <color theme="0" tint="-0.34998626667073579"/>
      </right>
      <top style="hair">
        <color theme="0" tint="-0.34998626667073579"/>
      </top>
      <bottom style="medium">
        <color theme="0" tint="-0.34998626667073579"/>
      </bottom>
      <diagonal/>
    </border>
    <border>
      <left style="hair">
        <color theme="0" tint="-0.34998626667073579"/>
      </left>
      <right style="thin">
        <color theme="0" tint="-0.34998626667073579"/>
      </right>
      <top style="hair">
        <color theme="0" tint="-0.34998626667073579"/>
      </top>
      <bottom style="medium">
        <color theme="0" tint="-0.34998626667073579"/>
      </bottom>
      <diagonal/>
    </border>
    <border>
      <left/>
      <right/>
      <top/>
      <bottom style="medium">
        <color theme="0" tint="-0.34998626667073579"/>
      </bottom>
      <diagonal/>
    </border>
    <border>
      <left style="thin">
        <color theme="0" tint="-0.34998626667073579"/>
      </left>
      <right style="hair">
        <color theme="0" tint="-0.34998626667073579"/>
      </right>
      <top style="hair">
        <color theme="0" tint="-0.34998626667073579"/>
      </top>
      <bottom style="medium">
        <color theme="0" tint="-0.34998626667073579"/>
      </bottom>
      <diagonal/>
    </border>
    <border>
      <left style="hair">
        <color theme="0" tint="-0.34998626667073579"/>
      </left>
      <right style="hair">
        <color theme="0" tint="-0.34998626667073579"/>
      </right>
      <top style="medium">
        <color theme="0" tint="-0.34998626667073579"/>
      </top>
      <bottom style="hair">
        <color theme="0" tint="-0.34998626667073579"/>
      </bottom>
      <diagonal/>
    </border>
    <border>
      <left style="hair">
        <color theme="0" tint="-0.34998626667073579"/>
      </left>
      <right style="thin">
        <color theme="0" tint="-0.34998626667073579"/>
      </right>
      <top style="medium">
        <color theme="0" tint="-0.34998626667073579"/>
      </top>
      <bottom style="hair">
        <color theme="0" tint="-0.34998626667073579"/>
      </bottom>
      <diagonal/>
    </border>
    <border>
      <left style="thin">
        <color theme="0" tint="-0.34998626667073579"/>
      </left>
      <right style="hair">
        <color theme="0" tint="-0.34998626667073579"/>
      </right>
      <top style="medium">
        <color theme="0" tint="-0.34998626667073579"/>
      </top>
      <bottom style="hair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medium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hair">
        <color theme="0" tint="-0.34998626667073579"/>
      </top>
      <bottom style="thin">
        <color theme="0" tint="-0.34998626667073579"/>
      </bottom>
      <diagonal/>
    </border>
    <border>
      <left style="medium">
        <color theme="0" tint="-0.34998626667073579"/>
      </left>
      <right style="hair">
        <color theme="0" tint="-0.34998626667073579"/>
      </right>
      <top style="medium">
        <color theme="0" tint="-0.34998626667073579"/>
      </top>
      <bottom style="hair">
        <color theme="0" tint="-0.34998626667073579"/>
      </bottom>
      <diagonal/>
    </border>
    <border>
      <left style="hair">
        <color theme="0" tint="-0.34998626667073579"/>
      </left>
      <right style="medium">
        <color theme="0" tint="-0.34998626667073579"/>
      </right>
      <top style="medium">
        <color theme="0" tint="-0.34998626667073579"/>
      </top>
      <bottom style="hair">
        <color theme="0" tint="-0.34998626667073579"/>
      </bottom>
      <diagonal/>
    </border>
    <border>
      <left style="medium">
        <color theme="0" tint="-0.34998626667073579"/>
      </left>
      <right style="hair">
        <color theme="0" tint="-0.34998626667073579"/>
      </right>
      <top style="hair">
        <color theme="0" tint="-0.34998626667073579"/>
      </top>
      <bottom style="hair">
        <color theme="0" tint="-0.34998626667073579"/>
      </bottom>
      <diagonal/>
    </border>
    <border>
      <left style="hair">
        <color theme="0" tint="-0.34998626667073579"/>
      </left>
      <right style="medium">
        <color theme="0" tint="-0.34998626667073579"/>
      </right>
      <top style="hair">
        <color theme="0" tint="-0.34998626667073579"/>
      </top>
      <bottom style="hair">
        <color theme="0" tint="-0.34998626667073579"/>
      </bottom>
      <diagonal/>
    </border>
    <border>
      <left style="medium">
        <color theme="0" tint="-0.34998626667073579"/>
      </left>
      <right style="hair">
        <color theme="0" tint="-0.34998626667073579"/>
      </right>
      <top style="hair">
        <color theme="0" tint="-0.34998626667073579"/>
      </top>
      <bottom style="medium">
        <color theme="0" tint="-0.34998626667073579"/>
      </bottom>
      <diagonal/>
    </border>
    <border>
      <left style="hair">
        <color theme="0" tint="-0.34998626667073579"/>
      </left>
      <right style="medium">
        <color theme="0" tint="-0.34998626667073579"/>
      </right>
      <top style="hair">
        <color theme="0" tint="-0.34998626667073579"/>
      </top>
      <bottom style="medium">
        <color theme="0" tint="-0.34998626667073579"/>
      </bottom>
      <diagonal/>
    </border>
    <border>
      <left style="thin">
        <color theme="0" tint="-0.34998626667073579"/>
      </left>
      <right style="hair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hair">
        <color theme="0" tint="-0.34998626667073579"/>
      </right>
      <top style="medium">
        <color theme="0" tint="-0.34998626667073579"/>
      </top>
      <bottom/>
      <diagonal/>
    </border>
    <border>
      <left style="hair">
        <color theme="0" tint="-0.34998626667073579"/>
      </left>
      <right style="hair">
        <color theme="0" tint="-0.34998626667073579"/>
      </right>
      <top style="medium">
        <color theme="0" tint="-0.34998626667073579"/>
      </top>
      <bottom/>
      <diagonal/>
    </border>
    <border>
      <left style="hair">
        <color theme="0" tint="-0.34998626667073579"/>
      </left>
      <right style="hair">
        <color theme="0" tint="-0.34998626667073579"/>
      </right>
      <top/>
      <bottom style="medium">
        <color theme="0" tint="-0.34998626667073579"/>
      </bottom>
      <diagonal/>
    </border>
    <border>
      <left style="medium">
        <color theme="0" tint="-0.34998626667073579"/>
      </left>
      <right style="hair">
        <color theme="0" tint="-0.34998626667073579"/>
      </right>
      <top/>
      <bottom/>
      <diagonal/>
    </border>
    <border>
      <left style="hair">
        <color theme="0" tint="-0.34998626667073579"/>
      </left>
      <right style="thin">
        <color theme="0" tint="-0.34998626667073579"/>
      </right>
      <top style="medium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medium">
        <color theme="0" tint="-0.34998626667073579"/>
      </top>
      <bottom/>
      <diagonal/>
    </border>
    <border>
      <left style="hair">
        <color theme="0" tint="-0.34998626667073579"/>
      </left>
      <right style="thin">
        <color theme="0" tint="-0.34998626667073579"/>
      </right>
      <top/>
      <bottom style="medium">
        <color theme="0" tint="-0.34998626667073579"/>
      </bottom>
      <diagonal/>
    </border>
    <border>
      <left style="thin">
        <color theme="0" tint="-0.34998626667073579"/>
      </left>
      <right style="hair">
        <color theme="0" tint="-0.34998626667073579"/>
      </right>
      <top/>
      <bottom style="medium">
        <color theme="0" tint="-0.34998626667073579"/>
      </bottom>
      <diagonal/>
    </border>
    <border>
      <left/>
      <right style="hair">
        <color theme="0" tint="-0.34998626667073579"/>
      </right>
      <top/>
      <bottom style="hair">
        <color theme="0" tint="-0.34998626667073579"/>
      </bottom>
      <diagonal/>
    </border>
    <border>
      <left/>
      <right style="hair">
        <color theme="0" tint="-0.34998626667073579"/>
      </right>
      <top style="hair">
        <color theme="0" tint="-0.34998626667073579"/>
      </top>
      <bottom style="hair">
        <color theme="0" tint="-0.34998626667073579"/>
      </bottom>
      <diagonal/>
    </border>
    <border>
      <left/>
      <right style="thin">
        <color theme="0" tint="-0.34998626667073579"/>
      </right>
      <top style="medium">
        <color theme="0" tint="-0.34998626667073579"/>
      </top>
      <bottom/>
      <diagonal/>
    </border>
    <border>
      <left style="medium">
        <color theme="0" tint="-0.34998626667073579"/>
      </left>
      <right style="hair">
        <color theme="0" tint="-0.34998626667073579"/>
      </right>
      <top style="medium">
        <color theme="0" tint="-0.34998626667073579"/>
      </top>
      <bottom/>
      <diagonal/>
    </border>
    <border>
      <left style="hair">
        <color theme="0" tint="-0.34998626667073579"/>
      </left>
      <right style="medium">
        <color theme="0" tint="-0.34998626667073579"/>
      </right>
      <top style="medium">
        <color theme="0" tint="-0.34998626667073579"/>
      </top>
      <bottom/>
      <diagonal/>
    </border>
    <border>
      <left style="medium">
        <color theme="0" tint="-0.34998626667073579"/>
      </left>
      <right style="hair">
        <color theme="0" tint="-0.34998626667073579"/>
      </right>
      <top/>
      <bottom style="medium">
        <color theme="0" tint="-0.34998626667073579"/>
      </bottom>
      <diagonal/>
    </border>
    <border>
      <left/>
      <right style="hair">
        <color theme="0" tint="-0.34998626667073579"/>
      </right>
      <top style="thin">
        <color theme="0" tint="-0.34998626667073579"/>
      </top>
      <bottom/>
      <diagonal/>
    </border>
    <border>
      <left/>
      <right style="hair">
        <color theme="0" tint="-0.34998626667073579"/>
      </right>
      <top/>
      <bottom style="medium">
        <color theme="0" tint="-0.34998626667073579"/>
      </bottom>
      <diagonal/>
    </border>
    <border>
      <left style="thin">
        <color theme="0" tint="-0.34998626667073579"/>
      </left>
      <right/>
      <top/>
      <bottom style="medium">
        <color theme="0" tint="-0.34998626667073579"/>
      </bottom>
      <diagonal/>
    </border>
    <border diagonalUp="1">
      <left style="thin">
        <color theme="0" tint="-0.34998626667073579"/>
      </left>
      <right style="hair">
        <color theme="0" tint="-0.34998626667073579"/>
      </right>
      <top style="hair">
        <color theme="0" tint="-0.34998626667073579"/>
      </top>
      <bottom style="hair">
        <color theme="0" tint="-0.34998626667073579"/>
      </bottom>
      <diagonal style="thin">
        <color theme="0" tint="-0.34998626667073579"/>
      </diagonal>
    </border>
    <border diagonalUp="1">
      <left style="hair">
        <color theme="0" tint="-0.34998626667073579"/>
      </left>
      <right style="thin">
        <color theme="0" tint="-0.34998626667073579"/>
      </right>
      <top style="hair">
        <color theme="0" tint="-0.34998626667073579"/>
      </top>
      <bottom style="hair">
        <color theme="0" tint="-0.34998626667073579"/>
      </bottom>
      <diagonal style="hair">
        <color theme="0" tint="-0.34998626667073579"/>
      </diagonal>
    </border>
    <border diagonalUp="1">
      <left style="thin">
        <color theme="0" tint="-0.34998626667073579"/>
      </left>
      <right style="hair">
        <color theme="0" tint="-0.34998626667073579"/>
      </right>
      <top style="medium">
        <color theme="0" tint="-0.34998626667073579"/>
      </top>
      <bottom style="hair">
        <color theme="0" tint="-0.34998626667073579"/>
      </bottom>
      <diagonal style="thin">
        <color theme="0" tint="-0.34998626667073579"/>
      </diagonal>
    </border>
    <border diagonalUp="1">
      <left style="hair">
        <color theme="0" tint="-0.34998626667073579"/>
      </left>
      <right style="thin">
        <color theme="0" tint="-0.34998626667073579"/>
      </right>
      <top style="hair">
        <color theme="0" tint="-0.34998626667073579"/>
      </top>
      <bottom style="hair">
        <color theme="0" tint="-0.34998626667073579"/>
      </bottom>
      <diagonal style="thin">
        <color theme="0" tint="-0.34998626667073579"/>
      </diagonal>
    </border>
    <border diagonalUp="1">
      <left style="hair">
        <color theme="0" tint="-0.34998626667073579"/>
      </left>
      <right style="thin">
        <color theme="0" tint="-0.34998626667073579"/>
      </right>
      <top style="medium">
        <color theme="0" tint="-0.34998626667073579"/>
      </top>
      <bottom style="hair">
        <color theme="0" tint="-0.34998626667073579"/>
      </bottom>
      <diagonal style="hair">
        <color theme="0" tint="-0.34998626667073579"/>
      </diagonal>
    </border>
    <border>
      <left style="thin">
        <color theme="0" tint="-0.34998626667073579"/>
      </left>
      <right/>
      <top style="medium">
        <color theme="0" tint="-0.34998626667073579"/>
      </top>
      <bottom/>
      <diagonal/>
    </border>
    <border>
      <left/>
      <right style="hair">
        <color theme="0" tint="-0.34998626667073579"/>
      </right>
      <top style="hair">
        <color theme="0" tint="-0.34998626667073579"/>
      </top>
      <bottom style="thin">
        <color theme="0" tint="-0.34998626667073579"/>
      </bottom>
      <diagonal/>
    </border>
    <border diagonalUp="1">
      <left style="medium">
        <color theme="0" tint="-0.34998626667073579"/>
      </left>
      <right style="hair">
        <color theme="0" tint="-0.34998626667073579"/>
      </right>
      <top style="hair">
        <color theme="0" tint="-0.34998626667073579"/>
      </top>
      <bottom style="hair">
        <color theme="0" tint="-0.34998626667073579"/>
      </bottom>
      <diagonal style="thin">
        <color theme="0" tint="-0.34998626667073579"/>
      </diagonal>
    </border>
    <border>
      <left style="thin">
        <color theme="0" tint="-0.34998626667073579"/>
      </left>
      <right/>
      <top style="medium">
        <color theme="0" tint="-0.34998626667073579"/>
      </top>
      <bottom style="medium">
        <color theme="0" tint="-0.34998626667073579"/>
      </bottom>
      <diagonal/>
    </border>
    <border>
      <left style="hair">
        <color theme="0" tint="-0.34998626667073579"/>
      </left>
      <right style="hair">
        <color theme="0" tint="-0.34998626667073579"/>
      </right>
      <top/>
      <bottom style="thin">
        <color theme="0" tint="-0.34998626667073579"/>
      </bottom>
      <diagonal/>
    </border>
    <border>
      <left/>
      <right style="hair">
        <color theme="0" tint="-0.34998626667073579"/>
      </right>
      <top/>
      <bottom style="thin">
        <color theme="0" tint="-0.34998626667073579"/>
      </bottom>
      <diagonal/>
    </border>
    <border>
      <left style="hair">
        <color theme="0" tint="-0.34998626667073579"/>
      </left>
      <right/>
      <top/>
      <bottom style="thin">
        <color theme="0" tint="-0.34998626667073579"/>
      </bottom>
      <diagonal/>
    </border>
    <border>
      <left style="hair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hair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hair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hair">
        <color rgb="FFA6A6A6"/>
      </left>
      <right style="hair">
        <color rgb="FFA6A6A6"/>
      </right>
      <top style="hair">
        <color rgb="FFA6A6A6"/>
      </top>
      <bottom style="hair">
        <color rgb="FFA6A6A6"/>
      </bottom>
      <diagonal/>
    </border>
    <border>
      <left style="thin">
        <color theme="0" tint="-0.34998626667073579"/>
      </left>
      <right/>
      <top style="hair">
        <color theme="0" tint="-0.34998626667073579"/>
      </top>
      <bottom/>
      <diagonal/>
    </border>
    <border>
      <left style="hair">
        <color rgb="FFA6A6A6"/>
      </left>
      <right style="hair">
        <color rgb="FFA6A6A6"/>
      </right>
      <top style="hair">
        <color theme="0" tint="-0.34998626667073579"/>
      </top>
      <bottom style="hair">
        <color theme="0" tint="-0.34998626667073579"/>
      </bottom>
      <diagonal/>
    </border>
    <border>
      <left style="thin">
        <color theme="0" tint="-0.34998626667073579"/>
      </left>
      <right/>
      <top style="hair">
        <color theme="0" tint="-0.34998626667073579"/>
      </top>
      <bottom style="thin">
        <color theme="0" tint="-0.34998626667073579"/>
      </bottom>
      <diagonal/>
    </border>
    <border>
      <left/>
      <right/>
      <top style="medium">
        <color theme="0" tint="-0.34998626667073579"/>
      </top>
      <bottom/>
      <diagonal/>
    </border>
    <border diagonalUp="1">
      <left style="hair">
        <color theme="0" tint="-0.34998626667073579"/>
      </left>
      <right style="thin">
        <color theme="0" tint="-0.34998626667073579"/>
      </right>
      <top style="medium">
        <color theme="0" tint="-0.34998626667073579"/>
      </top>
      <bottom style="hair">
        <color theme="0" tint="-0.34998626667073579"/>
      </bottom>
      <diagonal style="thin">
        <color theme="0" tint="-0.34998626667073579"/>
      </diagonal>
    </border>
    <border diagonalUp="1">
      <left style="hair">
        <color theme="0" tint="-0.34998626667073579"/>
      </left>
      <right style="medium">
        <color theme="0" tint="-0.34998626667073579"/>
      </right>
      <top style="hair">
        <color theme="0" tint="-0.34998626667073579"/>
      </top>
      <bottom style="hair">
        <color theme="0" tint="-0.34998626667073579"/>
      </bottom>
      <diagonal style="thin">
        <color theme="0" tint="-0.34998626667073579"/>
      </diagonal>
    </border>
    <border diagonalUp="1">
      <left style="thin">
        <color theme="0" tint="-0.34998626667073579"/>
      </left>
      <right style="hair">
        <color theme="0" tint="-0.34998626667073579"/>
      </right>
      <top style="medium">
        <color theme="0" tint="-0.34998626667073579"/>
      </top>
      <bottom style="medium">
        <color theme="0" tint="-0.34998626667073579"/>
      </bottom>
      <diagonal style="thin">
        <color theme="0" tint="-0.34998626667073579"/>
      </diagonal>
    </border>
    <border diagonalUp="1">
      <left style="hair">
        <color theme="0" tint="-0.34998626667073579"/>
      </left>
      <right style="thin">
        <color theme="0" tint="-0.34998626667073579"/>
      </right>
      <top style="medium">
        <color theme="0" tint="-0.34998626667073579"/>
      </top>
      <bottom style="medium">
        <color theme="0" tint="-0.34998626667073579"/>
      </bottom>
      <diagonal style="hair">
        <color theme="0" tint="-0.34998626667073579"/>
      </diagonal>
    </border>
    <border diagonalUp="1">
      <left style="medium">
        <color theme="0" tint="-0.34998626667073579"/>
      </left>
      <right style="hair">
        <color theme="0" tint="-0.34998626667073579"/>
      </right>
      <top style="medium">
        <color theme="0" tint="-0.34998626667073579"/>
      </top>
      <bottom style="medium">
        <color theme="0" tint="-0.34998626667073579"/>
      </bottom>
      <diagonal style="thin">
        <color theme="0" tint="-0.34998626667073579"/>
      </diagonal>
    </border>
    <border diagonalUp="1">
      <left style="medium">
        <color theme="0" tint="-0.34998626667073579"/>
      </left>
      <right style="hair">
        <color theme="0" tint="-0.34998626667073579"/>
      </right>
      <top style="medium">
        <color theme="0" tint="-0.34998626667073579"/>
      </top>
      <bottom style="hair">
        <color theme="0" tint="-0.34998626667073579"/>
      </bottom>
      <diagonal style="thin">
        <color theme="0" tint="-0.34998626667073579"/>
      </diagonal>
    </border>
    <border diagonalUp="1">
      <left style="hair">
        <color theme="0" tint="-0.34998626667073579"/>
      </left>
      <right style="medium">
        <color theme="0" tint="-0.34998626667073579"/>
      </right>
      <top style="medium">
        <color theme="0" tint="-0.34998626667073579"/>
      </top>
      <bottom style="hair">
        <color theme="0" tint="-0.34998626667073579"/>
      </bottom>
      <diagonal style="thin">
        <color theme="0" tint="-0.34998626667073579"/>
      </diagonal>
    </border>
    <border diagonalUp="1">
      <left style="thin">
        <color theme="0" tint="-0.34998626667073579"/>
      </left>
      <right style="hair">
        <color theme="0" tint="-0.34998626667073579"/>
      </right>
      <top style="hair">
        <color theme="0" tint="-0.34998626667073579"/>
      </top>
      <bottom style="medium">
        <color theme="0" tint="-0.34998626667073579"/>
      </bottom>
      <diagonal style="thin">
        <color theme="0" tint="-0.34998626667073579"/>
      </diagonal>
    </border>
    <border diagonalUp="1">
      <left style="hair">
        <color theme="0" tint="-0.34998626667073579"/>
      </left>
      <right style="thin">
        <color theme="0" tint="-0.34998626667073579"/>
      </right>
      <top style="hair">
        <color theme="0" tint="-0.34998626667073579"/>
      </top>
      <bottom style="medium">
        <color theme="0" tint="-0.34998626667073579"/>
      </bottom>
      <diagonal style="hair">
        <color theme="0" tint="-0.34998626667073579"/>
      </diagonal>
    </border>
    <border diagonalUp="1">
      <left style="hair">
        <color theme="0" tint="-0.34998626667073579"/>
      </left>
      <right style="thin">
        <color theme="0" tint="-0.34998626667073579"/>
      </right>
      <top style="hair">
        <color theme="0" tint="-0.34998626667073579"/>
      </top>
      <bottom style="medium">
        <color theme="0" tint="-0.34998626667073579"/>
      </bottom>
      <diagonal style="thin">
        <color theme="0" tint="-0.34998626667073579"/>
      </diagonal>
    </border>
    <border diagonalUp="1">
      <left style="medium">
        <color theme="0" tint="-0.34998626667073579"/>
      </left>
      <right style="hair">
        <color theme="0" tint="-0.34998626667073579"/>
      </right>
      <top style="hair">
        <color theme="0" tint="-0.34998626667073579"/>
      </top>
      <bottom style="medium">
        <color theme="0" tint="-0.34998626667073579"/>
      </bottom>
      <diagonal style="thin">
        <color theme="0" tint="-0.34998626667073579"/>
      </diagonal>
    </border>
    <border diagonalUp="1">
      <left style="hair">
        <color theme="0" tint="-0.34998626667073579"/>
      </left>
      <right style="medium">
        <color theme="0" tint="-0.34998626667073579"/>
      </right>
      <top style="hair">
        <color theme="0" tint="-0.34998626667073579"/>
      </top>
      <bottom style="medium">
        <color theme="0" tint="-0.34998626667073579"/>
      </bottom>
      <diagonal style="thin">
        <color theme="0" tint="-0.34998626667073579"/>
      </diagonal>
    </border>
    <border>
      <left style="thin">
        <color theme="0" tint="-0.34998626667073579"/>
      </left>
      <right/>
      <top/>
      <bottom style="hair">
        <color theme="0" tint="-0.34998626667073579"/>
      </bottom>
      <diagonal/>
    </border>
    <border>
      <left/>
      <right style="thin">
        <color theme="0" tint="-0.499984740745262"/>
      </right>
      <top/>
      <bottom style="hair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medium">
        <color theme="0" tint="-0.34998626667073579"/>
      </top>
      <bottom style="hair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hair">
        <color theme="0" tint="-0.34998626667073579"/>
      </top>
      <bottom style="hair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hair">
        <color theme="0" tint="-0.34998626667073579"/>
      </top>
      <bottom style="medium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hair">
        <color theme="0" tint="-0.34998626667073579"/>
      </bottom>
      <diagonal/>
    </border>
    <border>
      <left style="hair">
        <color theme="0" tint="-0.34998626667073579"/>
      </left>
      <right/>
      <top style="thin">
        <color theme="0" tint="-0.34998626667073579"/>
      </top>
      <bottom/>
      <diagonal/>
    </border>
    <border>
      <left style="thin">
        <color theme="0" tint="-0.34998626667073579"/>
      </left>
      <right style="hair">
        <color theme="0" tint="-0.34998626667073579"/>
      </right>
      <top style="thin">
        <color theme="0" tint="-0.34998626667073579"/>
      </top>
      <bottom style="hair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hair">
        <color theme="0" tint="-0.34998626667073579"/>
      </bottom>
      <diagonal/>
    </border>
    <border>
      <left/>
      <right style="thin">
        <color theme="0" tint="-0.34998626667073579"/>
      </right>
      <top style="hair">
        <color theme="0" tint="-0.34998626667073579"/>
      </top>
      <bottom style="thin">
        <color theme="0" tint="-0.34998626667073579"/>
      </bottom>
      <diagonal/>
    </border>
    <border>
      <left style="hair">
        <color rgb="FFA6A6A6"/>
      </left>
      <right/>
      <top style="thin">
        <color theme="0" tint="-0.34998626667073579"/>
      </top>
      <bottom/>
      <diagonal/>
    </border>
    <border>
      <left style="thin">
        <color theme="0" tint="-0.34998626667073579"/>
      </left>
      <right style="hair">
        <color theme="0" tint="-0.34998626667073579"/>
      </right>
      <top style="hair">
        <color rgb="FFA6A6A6"/>
      </top>
      <bottom style="hair">
        <color theme="0" tint="-0.34998626667073579"/>
      </bottom>
      <diagonal/>
    </border>
    <border>
      <left style="hair">
        <color rgb="FFA6A6A6"/>
      </left>
      <right style="thin">
        <color theme="0" tint="-0.34998626667073579"/>
      </right>
      <top style="hair">
        <color rgb="FFA6A6A6"/>
      </top>
      <bottom style="hair">
        <color theme="0" tint="-0.34998626667073579"/>
      </bottom>
      <diagonal/>
    </border>
    <border>
      <left/>
      <right style="thin">
        <color theme="0" tint="-0.34998626667073579"/>
      </right>
      <top/>
      <bottom style="hair">
        <color theme="0" tint="-0.34998626667073579"/>
      </bottom>
      <diagonal/>
    </border>
    <border>
      <left style="hair">
        <color rgb="FFA6A6A6"/>
      </left>
      <right/>
      <top style="hair">
        <color theme="0" tint="-0.34998626667073579"/>
      </top>
      <bottom style="hair">
        <color theme="0" tint="-0.34998626667073579"/>
      </bottom>
      <diagonal/>
    </border>
    <border>
      <left/>
      <right/>
      <top style="hair">
        <color theme="0" tint="-0.34998626667073579"/>
      </top>
      <bottom style="hair">
        <color theme="0" tint="-0.34998626667073579"/>
      </bottom>
      <diagonal/>
    </border>
    <border>
      <left/>
      <right style="thin">
        <color theme="0" tint="-0.34998626667073579"/>
      </right>
      <top style="hair">
        <color theme="0" tint="-0.34998626667073579"/>
      </top>
      <bottom style="hair">
        <color theme="0" tint="-0.34998626667073579"/>
      </bottom>
      <diagonal/>
    </border>
    <border>
      <left style="hair">
        <color theme="0" tint="-0.34998626667073579"/>
      </left>
      <right/>
      <top style="hair">
        <color theme="0" tint="-0.34998626667073579"/>
      </top>
      <bottom style="thin">
        <color theme="0" tint="-0.34998626667073579"/>
      </bottom>
      <diagonal/>
    </border>
    <border>
      <left/>
      <right/>
      <top style="hair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hair">
        <color theme="0" tint="-0.34998626667073579"/>
      </right>
      <top style="hair">
        <color rgb="FFA6A6A6"/>
      </top>
      <bottom style="thin">
        <color theme="0" tint="-0.34998626667073579"/>
      </bottom>
      <diagonal/>
    </border>
    <border>
      <left style="hair">
        <color rgb="FFA6A6A6"/>
      </left>
      <right style="thin">
        <color theme="0" tint="-0.34998626667073579"/>
      </right>
      <top style="hair">
        <color rgb="FFA6A6A6"/>
      </top>
      <bottom style="thin">
        <color theme="0" tint="-0.34998626667073579"/>
      </bottom>
      <diagonal/>
    </border>
    <border>
      <left style="hair">
        <color theme="0" tint="-0.34998626667073579"/>
      </left>
      <right/>
      <top style="hair">
        <color theme="0" tint="-0.34998626667073579"/>
      </top>
      <bottom/>
      <diagonal/>
    </border>
    <border>
      <left style="hair">
        <color theme="0" tint="-0.34998626667073579"/>
      </left>
      <right/>
      <top/>
      <bottom style="hair">
        <color theme="0" tint="-0.34998626667073579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 style="hair">
        <color theme="0" tint="-0.34998626667073579"/>
      </right>
      <top style="hair">
        <color theme="0" tint="-0.34998626667073579"/>
      </top>
      <bottom/>
      <diagonal/>
    </border>
    <border>
      <left/>
      <right style="hair">
        <color theme="0" tint="-0.34998626667073579"/>
      </right>
      <top/>
      <bottom/>
      <diagonal/>
    </border>
    <border>
      <left/>
      <right style="hair">
        <color theme="0" tint="-0.34998626667073579"/>
      </right>
      <top style="medium">
        <color theme="0" tint="-0.34998626667073579"/>
      </top>
      <bottom style="hair">
        <color theme="0" tint="-0.34998626667073579"/>
      </bottom>
      <diagonal/>
    </border>
    <border>
      <left style="medium">
        <color theme="0" tint="-0.34998626667073579"/>
      </left>
      <right style="hair">
        <color theme="0" tint="-0.34998626667073579"/>
      </right>
      <top style="medium">
        <color theme="0" tint="-0.34998626667073579"/>
      </top>
      <bottom style="medium">
        <color theme="0" tint="-0.34998626667073579"/>
      </bottom>
      <diagonal/>
    </border>
    <border>
      <left style="hair">
        <color theme="0" tint="-0.34998626667073579"/>
      </left>
      <right style="hair">
        <color theme="0" tint="-0.34998626667073579"/>
      </right>
      <top style="medium">
        <color theme="0" tint="-0.34998626667073579"/>
      </top>
      <bottom style="medium">
        <color theme="0" tint="-0.34998626667073579"/>
      </bottom>
      <diagonal/>
    </border>
    <border>
      <left style="hair">
        <color theme="0" tint="-0.34998626667073579"/>
      </left>
      <right style="thin">
        <color theme="0" tint="-0.34998626667073579"/>
      </right>
      <top style="medium">
        <color theme="0" tint="-0.34998626667073579"/>
      </top>
      <bottom style="medium">
        <color theme="0" tint="-0.34998626667073579"/>
      </bottom>
      <diagonal/>
    </border>
    <border>
      <left style="thin">
        <color theme="0" tint="-0.34998626667073579"/>
      </left>
      <right style="hair">
        <color theme="0" tint="-0.34998626667073579"/>
      </right>
      <top style="medium">
        <color theme="0" tint="-0.34998626667073579"/>
      </top>
      <bottom style="medium">
        <color theme="0" tint="-0.34998626667073579"/>
      </bottom>
      <diagonal/>
    </border>
    <border>
      <left/>
      <right/>
      <top style="medium">
        <color theme="0" tint="-0.34998626667073579"/>
      </top>
      <bottom style="medium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medium">
        <color theme="0" tint="-0.34998626667073579"/>
      </top>
      <bottom style="medium">
        <color theme="0" tint="-0.34998626667073579"/>
      </bottom>
      <diagonal/>
    </border>
  </borders>
  <cellStyleXfs count="59473">
    <xf numFmtId="0" fontId="0" fillId="0" borderId="0"/>
    <xf numFmtId="169" fontId="18" fillId="0" borderId="0" applyFont="0" applyFill="0" applyBorder="0" applyAlignment="0" applyProtection="0"/>
    <xf numFmtId="0" fontId="23" fillId="0" borderId="0"/>
    <xf numFmtId="170" fontId="24" fillId="0" borderId="0" applyFont="0" applyFill="0" applyBorder="0" applyAlignment="0" applyProtection="0"/>
    <xf numFmtId="169" fontId="25" fillId="0" borderId="0" applyFont="0" applyFill="0" applyBorder="0" applyAlignment="0" applyProtection="0"/>
    <xf numFmtId="9" fontId="24" fillId="0" borderId="0" applyFont="0" applyFill="0" applyBorder="0" applyAlignment="0" applyProtection="0"/>
    <xf numFmtId="0" fontId="25" fillId="0" borderId="0"/>
    <xf numFmtId="9" fontId="27" fillId="0" borderId="0" applyFont="0" applyFill="0" applyBorder="0" applyAlignment="0" applyProtection="0"/>
    <xf numFmtId="0" fontId="30" fillId="0" borderId="0"/>
    <xf numFmtId="0" fontId="30" fillId="0" borderId="0"/>
    <xf numFmtId="169" fontId="30" fillId="0" borderId="0" applyFont="0" applyFill="0" applyBorder="0" applyAlignment="0" applyProtection="0"/>
    <xf numFmtId="0" fontId="17" fillId="0" borderId="0"/>
    <xf numFmtId="0" fontId="39" fillId="0" borderId="0"/>
    <xf numFmtId="0" fontId="16" fillId="0" borderId="0"/>
    <xf numFmtId="170" fontId="16" fillId="0" borderId="0" applyFont="0" applyFill="0" applyBorder="0" applyAlignment="0" applyProtection="0"/>
    <xf numFmtId="16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0" fontId="30" fillId="0" borderId="0"/>
    <xf numFmtId="170" fontId="30" fillId="0" borderId="0" applyFont="0" applyFill="0" applyBorder="0" applyAlignment="0" applyProtection="0"/>
    <xf numFmtId="173" fontId="16" fillId="0" borderId="0"/>
    <xf numFmtId="173" fontId="37" fillId="0" borderId="25" applyNumberFormat="0" applyFill="0" applyAlignment="0" applyProtection="0"/>
    <xf numFmtId="173" fontId="29" fillId="7" borderId="0" applyNumberFormat="0" applyBorder="0" applyAlignment="0" applyProtection="0"/>
    <xf numFmtId="173" fontId="38" fillId="0" borderId="26" applyNumberFormat="0" applyFill="0" applyAlignment="0" applyProtection="0"/>
    <xf numFmtId="173" fontId="16" fillId="8" borderId="0" applyNumberFormat="0" applyBorder="0" applyAlignment="0" applyProtection="0"/>
    <xf numFmtId="0" fontId="40" fillId="0" borderId="0" applyNumberFormat="0" applyFill="0" applyBorder="0" applyAlignment="0" applyProtection="0"/>
    <xf numFmtId="0" fontId="37" fillId="0" borderId="25" applyNumberFormat="0" applyFill="0" applyAlignment="0" applyProtection="0"/>
    <xf numFmtId="0" fontId="41" fillId="0" borderId="29" applyNumberFormat="0" applyFill="0" applyAlignment="0" applyProtection="0"/>
    <xf numFmtId="0" fontId="42" fillId="0" borderId="30" applyNumberFormat="0" applyFill="0" applyAlignment="0" applyProtection="0"/>
    <xf numFmtId="0" fontId="42" fillId="0" borderId="0" applyNumberFormat="0" applyFill="0" applyBorder="0" applyAlignment="0" applyProtection="0"/>
    <xf numFmtId="0" fontId="43" fillId="9" borderId="0" applyNumberFormat="0" applyBorder="0" applyAlignment="0" applyProtection="0"/>
    <xf numFmtId="0" fontId="44" fillId="10" borderId="0" applyNumberFormat="0" applyBorder="0" applyAlignment="0" applyProtection="0"/>
    <xf numFmtId="0" fontId="45" fillId="11" borderId="0" applyNumberFormat="0" applyBorder="0" applyAlignment="0" applyProtection="0"/>
    <xf numFmtId="0" fontId="46" fillId="12" borderId="31" applyNumberFormat="0" applyAlignment="0" applyProtection="0"/>
    <xf numFmtId="0" fontId="47" fillId="13" borderId="32" applyNumberFormat="0" applyAlignment="0" applyProtection="0"/>
    <xf numFmtId="0" fontId="48" fillId="13" borderId="31" applyNumberFormat="0" applyAlignment="0" applyProtection="0"/>
    <xf numFmtId="0" fontId="49" fillId="0" borderId="33" applyNumberFormat="0" applyFill="0" applyAlignment="0" applyProtection="0"/>
    <xf numFmtId="0" fontId="50" fillId="14" borderId="34" applyNumberFormat="0" applyAlignment="0" applyProtection="0"/>
    <xf numFmtId="0" fontId="28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38" fillId="0" borderId="26" applyNumberFormat="0" applyFill="0" applyAlignment="0" applyProtection="0"/>
    <xf numFmtId="0" fontId="29" fillId="7" borderId="0" applyNumberFormat="0" applyBorder="0" applyAlignment="0" applyProtection="0"/>
    <xf numFmtId="0" fontId="15" fillId="16" borderId="0" applyNumberFormat="0" applyBorder="0" applyAlignment="0" applyProtection="0"/>
    <xf numFmtId="0" fontId="15" fillId="8" borderId="0" applyNumberFormat="0" applyBorder="0" applyAlignment="0" applyProtection="0"/>
    <xf numFmtId="0" fontId="29" fillId="17" borderId="0" applyNumberFormat="0" applyBorder="0" applyAlignment="0" applyProtection="0"/>
    <xf numFmtId="0" fontId="29" fillId="18" borderId="0" applyNumberFormat="0" applyBorder="0" applyAlignment="0" applyProtection="0"/>
    <xf numFmtId="0" fontId="15" fillId="19" borderId="0" applyNumberFormat="0" applyBorder="0" applyAlignment="0" applyProtection="0"/>
    <xf numFmtId="0" fontId="15" fillId="20" borderId="0" applyNumberFormat="0" applyBorder="0" applyAlignment="0" applyProtection="0"/>
    <xf numFmtId="0" fontId="29" fillId="21" borderId="0" applyNumberFormat="0" applyBorder="0" applyAlignment="0" applyProtection="0"/>
    <xf numFmtId="0" fontId="29" fillId="22" borderId="0" applyNumberFormat="0" applyBorder="0" applyAlignment="0" applyProtection="0"/>
    <xf numFmtId="0" fontId="15" fillId="23" borderId="0" applyNumberFormat="0" applyBorder="0" applyAlignment="0" applyProtection="0"/>
    <xf numFmtId="0" fontId="15" fillId="24" borderId="0" applyNumberFormat="0" applyBorder="0" applyAlignment="0" applyProtection="0"/>
    <xf numFmtId="0" fontId="29" fillId="25" borderId="0" applyNumberFormat="0" applyBorder="0" applyAlignment="0" applyProtection="0"/>
    <xf numFmtId="0" fontId="29" fillId="26" borderId="0" applyNumberFormat="0" applyBorder="0" applyAlignment="0" applyProtection="0"/>
    <xf numFmtId="0" fontId="15" fillId="27" borderId="0" applyNumberFormat="0" applyBorder="0" applyAlignment="0" applyProtection="0"/>
    <xf numFmtId="0" fontId="15" fillId="28" borderId="0" applyNumberFormat="0" applyBorder="0" applyAlignment="0" applyProtection="0"/>
    <xf numFmtId="0" fontId="29" fillId="29" borderId="0" applyNumberFormat="0" applyBorder="0" applyAlignment="0" applyProtection="0"/>
    <xf numFmtId="0" fontId="29" fillId="30" borderId="0" applyNumberFormat="0" applyBorder="0" applyAlignment="0" applyProtection="0"/>
    <xf numFmtId="0" fontId="15" fillId="31" borderId="0" applyNumberFormat="0" applyBorder="0" applyAlignment="0" applyProtection="0"/>
    <xf numFmtId="0" fontId="15" fillId="32" borderId="0" applyNumberFormat="0" applyBorder="0" applyAlignment="0" applyProtection="0"/>
    <xf numFmtId="0" fontId="29" fillId="33" borderId="0" applyNumberFormat="0" applyBorder="0" applyAlignment="0" applyProtection="0"/>
    <xf numFmtId="0" fontId="29" fillId="34" borderId="0" applyNumberFormat="0" applyBorder="0" applyAlignment="0" applyProtection="0"/>
    <xf numFmtId="0" fontId="15" fillId="35" borderId="0" applyNumberFormat="0" applyBorder="0" applyAlignment="0" applyProtection="0"/>
    <xf numFmtId="0" fontId="15" fillId="36" borderId="0" applyNumberFormat="0" applyBorder="0" applyAlignment="0" applyProtection="0"/>
    <xf numFmtId="0" fontId="29" fillId="37" borderId="0" applyNumberFormat="0" applyBorder="0" applyAlignment="0" applyProtection="0"/>
    <xf numFmtId="0" fontId="15" fillId="0" borderId="0"/>
    <xf numFmtId="0" fontId="15" fillId="15" borderId="35" applyNumberFormat="0" applyFont="0" applyAlignment="0" applyProtection="0"/>
    <xf numFmtId="16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170" fontId="18" fillId="0" borderId="0" applyFont="0" applyFill="0" applyBorder="0" applyAlignment="0" applyProtection="0"/>
    <xf numFmtId="0" fontId="23" fillId="0" borderId="0"/>
    <xf numFmtId="169" fontId="23" fillId="0" borderId="0" applyFont="0" applyFill="0" applyBorder="0" applyAlignment="0" applyProtection="0"/>
    <xf numFmtId="0" fontId="15" fillId="0" borderId="0"/>
    <xf numFmtId="0" fontId="18" fillId="0" borderId="0"/>
    <xf numFmtId="173" fontId="15" fillId="8" borderId="0" applyNumberFormat="0" applyBorder="0" applyAlignment="0" applyProtection="0"/>
    <xf numFmtId="9" fontId="15" fillId="0" borderId="0" applyFont="0" applyFill="0" applyBorder="0" applyAlignment="0" applyProtection="0"/>
    <xf numFmtId="169" fontId="15" fillId="0" borderId="0" applyFont="0" applyFill="0" applyBorder="0" applyAlignment="0" applyProtection="0"/>
    <xf numFmtId="170" fontId="15" fillId="0" borderId="0" applyFont="0" applyFill="0" applyBorder="0" applyAlignment="0" applyProtection="0"/>
    <xf numFmtId="0" fontId="15" fillId="0" borderId="0"/>
    <xf numFmtId="173" fontId="15" fillId="0" borderId="0"/>
    <xf numFmtId="0" fontId="14" fillId="0" borderId="0"/>
    <xf numFmtId="0" fontId="52" fillId="0" borderId="0" applyNumberFormat="0" applyFill="0" applyBorder="0" applyAlignment="0" applyProtection="0">
      <alignment vertical="top"/>
      <protection locked="0"/>
    </xf>
    <xf numFmtId="170" fontId="14" fillId="0" borderId="0" applyFont="0" applyFill="0" applyBorder="0" applyAlignment="0" applyProtection="0"/>
    <xf numFmtId="0" fontId="13" fillId="0" borderId="0"/>
    <xf numFmtId="0" fontId="12" fillId="0" borderId="0"/>
    <xf numFmtId="0" fontId="12" fillId="0" borderId="0"/>
    <xf numFmtId="0" fontId="12" fillId="16" borderId="0" applyNumberFormat="0" applyBorder="0" applyAlignment="0" applyProtection="0"/>
    <xf numFmtId="0" fontId="12" fillId="8" borderId="0" applyNumberFormat="0" applyBorder="0" applyAlignment="0" applyProtection="0"/>
    <xf numFmtId="0" fontId="12" fillId="19" borderId="0" applyNumberFormat="0" applyBorder="0" applyAlignment="0" applyProtection="0"/>
    <xf numFmtId="0" fontId="12" fillId="20" borderId="0" applyNumberFormat="0" applyBorder="0" applyAlignment="0" applyProtection="0"/>
    <xf numFmtId="0" fontId="23" fillId="0" borderId="0"/>
    <xf numFmtId="0" fontId="12" fillId="23" borderId="0" applyNumberFormat="0" applyBorder="0" applyAlignment="0" applyProtection="0"/>
    <xf numFmtId="0" fontId="12" fillId="24" borderId="0" applyNumberFormat="0" applyBorder="0" applyAlignment="0" applyProtection="0"/>
    <xf numFmtId="0" fontId="12" fillId="27" borderId="0" applyNumberFormat="0" applyBorder="0" applyAlignment="0" applyProtection="0"/>
    <xf numFmtId="0" fontId="12" fillId="28" borderId="0" applyNumberFormat="0" applyBorder="0" applyAlignment="0" applyProtection="0"/>
    <xf numFmtId="0" fontId="12" fillId="31" borderId="0" applyNumberFormat="0" applyBorder="0" applyAlignment="0" applyProtection="0"/>
    <xf numFmtId="0" fontId="12" fillId="32" borderId="0" applyNumberFormat="0" applyBorder="0" applyAlignment="0" applyProtection="0"/>
    <xf numFmtId="0" fontId="12" fillId="35" borderId="0" applyNumberFormat="0" applyBorder="0" applyAlignment="0" applyProtection="0"/>
    <xf numFmtId="0" fontId="12" fillId="36" borderId="0" applyNumberFormat="0" applyBorder="0" applyAlignment="0" applyProtection="0"/>
    <xf numFmtId="0" fontId="18" fillId="0" borderId="0"/>
    <xf numFmtId="169" fontId="18" fillId="0" borderId="0" applyFont="0" applyFill="0" applyBorder="0" applyAlignment="0" applyProtection="0"/>
    <xf numFmtId="170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12" fillId="0" borderId="0"/>
    <xf numFmtId="0" fontId="12" fillId="0" borderId="0"/>
    <xf numFmtId="170" fontId="12" fillId="0" borderId="0" applyFont="0" applyFill="0" applyBorder="0" applyAlignment="0" applyProtection="0"/>
    <xf numFmtId="16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173" fontId="12" fillId="0" borderId="0"/>
    <xf numFmtId="173" fontId="12" fillId="8" borderId="0" applyNumberFormat="0" applyBorder="0" applyAlignment="0" applyProtection="0"/>
    <xf numFmtId="0" fontId="12" fillId="0" borderId="0"/>
    <xf numFmtId="0" fontId="12" fillId="15" borderId="35" applyNumberFormat="0" applyFont="0" applyAlignment="0" applyProtection="0"/>
    <xf numFmtId="0" fontId="12" fillId="0" borderId="0"/>
    <xf numFmtId="173" fontId="12" fillId="8" borderId="0" applyNumberFormat="0" applyBorder="0" applyAlignment="0" applyProtection="0"/>
    <xf numFmtId="9" fontId="12" fillId="0" borderId="0" applyFont="0" applyFill="0" applyBorder="0" applyAlignment="0" applyProtection="0"/>
    <xf numFmtId="169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0" fontId="12" fillId="0" borderId="0"/>
    <xf numFmtId="173" fontId="12" fillId="0" borderId="0"/>
    <xf numFmtId="0" fontId="12" fillId="0" borderId="0"/>
    <xf numFmtId="170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169" fontId="12" fillId="0" borderId="0" applyFont="0" applyFill="0" applyBorder="0" applyAlignment="0" applyProtection="0"/>
    <xf numFmtId="16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16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170" fontId="18" fillId="0" borderId="0" applyFont="0" applyFill="0" applyBorder="0" applyAlignment="0" applyProtection="0"/>
    <xf numFmtId="0" fontId="18" fillId="0" borderId="0"/>
    <xf numFmtId="0" fontId="18" fillId="0" borderId="0"/>
    <xf numFmtId="0" fontId="39" fillId="0" borderId="0"/>
    <xf numFmtId="170" fontId="58" fillId="0" borderId="0" applyFont="0" applyFill="0" applyBorder="0" applyAlignment="0" applyProtection="0"/>
    <xf numFmtId="0" fontId="30" fillId="0" borderId="0" applyNumberFormat="0" applyFill="0" applyBorder="0" applyAlignment="0" applyProtection="0"/>
    <xf numFmtId="0" fontId="118" fillId="0" borderId="0"/>
    <xf numFmtId="0" fontId="65" fillId="0" borderId="0"/>
    <xf numFmtId="0" fontId="65" fillId="0" borderId="0"/>
    <xf numFmtId="192" fontId="60" fillId="0" borderId="0" applyFont="0" applyFill="0" applyBorder="0" applyAlignment="0" applyProtection="0">
      <protection locked="0"/>
    </xf>
    <xf numFmtId="226" fontId="68" fillId="0" borderId="0" applyFont="0" applyFill="0" applyBorder="0" applyProtection="0">
      <alignment horizontal="center" vertical="center"/>
    </xf>
    <xf numFmtId="227" fontId="68" fillId="0" borderId="0" applyFont="0" applyFill="0" applyBorder="0" applyProtection="0">
      <alignment horizontal="center" vertical="center"/>
    </xf>
    <xf numFmtId="0" fontId="30" fillId="0" borderId="43">
      <alignment wrapText="1"/>
    </xf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43">
      <alignment wrapText="1"/>
    </xf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43">
      <alignment wrapText="1"/>
    </xf>
    <xf numFmtId="0" fontId="30" fillId="0" borderId="43">
      <alignment wrapText="1"/>
    </xf>
    <xf numFmtId="0" fontId="30" fillId="0" borderId="43">
      <alignment wrapText="1"/>
    </xf>
    <xf numFmtId="0" fontId="30" fillId="0" borderId="43">
      <alignment wrapText="1"/>
    </xf>
    <xf numFmtId="0" fontId="30" fillId="0" borderId="43">
      <alignment wrapText="1"/>
    </xf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61" fillId="0" borderId="0"/>
    <xf numFmtId="0" fontId="30" fillId="0" borderId="43">
      <alignment wrapText="1"/>
    </xf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43">
      <alignment wrapText="1"/>
    </xf>
    <xf numFmtId="0" fontId="30" fillId="0" borderId="43">
      <alignment wrapText="1"/>
    </xf>
    <xf numFmtId="0" fontId="30" fillId="0" borderId="43">
      <alignment wrapText="1"/>
    </xf>
    <xf numFmtId="0" fontId="30" fillId="0" borderId="43">
      <alignment wrapText="1"/>
    </xf>
    <xf numFmtId="0" fontId="30" fillId="0" borderId="43">
      <alignment wrapText="1"/>
    </xf>
    <xf numFmtId="0" fontId="30" fillId="0" borderId="43">
      <alignment wrapText="1"/>
    </xf>
    <xf numFmtId="0" fontId="30" fillId="0" borderId="43">
      <alignment wrapText="1"/>
    </xf>
    <xf numFmtId="0" fontId="30" fillId="0" borderId="43">
      <alignment wrapText="1"/>
    </xf>
    <xf numFmtId="0" fontId="30" fillId="0" borderId="43">
      <alignment wrapText="1"/>
    </xf>
    <xf numFmtId="0" fontId="30" fillId="0" borderId="43">
      <alignment wrapText="1"/>
    </xf>
    <xf numFmtId="0" fontId="30" fillId="0" borderId="43">
      <alignment wrapText="1"/>
    </xf>
    <xf numFmtId="0" fontId="30" fillId="0" borderId="43">
      <alignment wrapText="1"/>
    </xf>
    <xf numFmtId="0" fontId="30" fillId="0" borderId="43">
      <alignment wrapText="1"/>
    </xf>
    <xf numFmtId="0" fontId="30" fillId="0" borderId="43">
      <alignment wrapText="1"/>
    </xf>
    <xf numFmtId="0" fontId="30" fillId="0" borderId="43">
      <alignment wrapText="1"/>
    </xf>
    <xf numFmtId="0" fontId="30" fillId="0" borderId="43">
      <alignment wrapText="1"/>
    </xf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43">
      <alignment wrapText="1"/>
    </xf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61" fillId="0" borderId="0"/>
    <xf numFmtId="0" fontId="30" fillId="0" borderId="43">
      <alignment wrapText="1"/>
    </xf>
    <xf numFmtId="0" fontId="30" fillId="0" borderId="43">
      <alignment wrapText="1"/>
    </xf>
    <xf numFmtId="0" fontId="30" fillId="0" borderId="43">
      <alignment wrapText="1"/>
    </xf>
    <xf numFmtId="0" fontId="30" fillId="0" borderId="43">
      <alignment wrapText="1"/>
    </xf>
    <xf numFmtId="0" fontId="30" fillId="0" borderId="43">
      <alignment wrapText="1"/>
    </xf>
    <xf numFmtId="0" fontId="30" fillId="0" borderId="43">
      <alignment wrapText="1"/>
    </xf>
    <xf numFmtId="0" fontId="30" fillId="0" borderId="43">
      <alignment wrapText="1"/>
    </xf>
    <xf numFmtId="0" fontId="30" fillId="0" borderId="43">
      <alignment wrapText="1"/>
    </xf>
    <xf numFmtId="0" fontId="30" fillId="0" borderId="43">
      <alignment wrapText="1"/>
    </xf>
    <xf numFmtId="0" fontId="30" fillId="0" borderId="43">
      <alignment wrapText="1"/>
    </xf>
    <xf numFmtId="0" fontId="30" fillId="0" borderId="43">
      <alignment wrapText="1"/>
    </xf>
    <xf numFmtId="0" fontId="30" fillId="0" borderId="43">
      <alignment wrapText="1"/>
    </xf>
    <xf numFmtId="0" fontId="30" fillId="0" borderId="43">
      <alignment wrapText="1"/>
    </xf>
    <xf numFmtId="0" fontId="30" fillId="0" borderId="43">
      <alignment wrapText="1"/>
    </xf>
    <xf numFmtId="0" fontId="30" fillId="0" borderId="43">
      <alignment wrapText="1"/>
    </xf>
    <xf numFmtId="0" fontId="30" fillId="0" borderId="43">
      <alignment wrapText="1"/>
    </xf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43">
      <alignment wrapText="1"/>
    </xf>
    <xf numFmtId="0" fontId="30" fillId="0" borderId="43">
      <alignment wrapText="1"/>
    </xf>
    <xf numFmtId="0" fontId="30" fillId="0" borderId="43">
      <alignment wrapText="1"/>
    </xf>
    <xf numFmtId="0" fontId="30" fillId="0" borderId="43">
      <alignment wrapText="1"/>
    </xf>
    <xf numFmtId="0" fontId="30" fillId="0" borderId="43">
      <alignment wrapText="1"/>
    </xf>
    <xf numFmtId="0" fontId="30" fillId="0" borderId="43">
      <alignment wrapText="1"/>
    </xf>
    <xf numFmtId="0" fontId="30" fillId="0" borderId="43">
      <alignment wrapText="1"/>
    </xf>
    <xf numFmtId="0" fontId="30" fillId="0" borderId="43">
      <alignment wrapText="1"/>
    </xf>
    <xf numFmtId="0" fontId="30" fillId="0" borderId="43">
      <alignment wrapText="1"/>
    </xf>
    <xf numFmtId="0" fontId="30" fillId="0" borderId="43">
      <alignment wrapText="1"/>
    </xf>
    <xf numFmtId="0" fontId="30" fillId="0" borderId="43">
      <alignment wrapText="1"/>
    </xf>
    <xf numFmtId="0" fontId="30" fillId="0" borderId="43">
      <alignment wrapText="1"/>
    </xf>
    <xf numFmtId="0" fontId="30" fillId="0" borderId="43">
      <alignment wrapText="1"/>
    </xf>
    <xf numFmtId="0" fontId="30" fillId="0" borderId="43">
      <alignment wrapText="1"/>
    </xf>
    <xf numFmtId="0" fontId="30" fillId="0" borderId="43">
      <alignment wrapText="1"/>
    </xf>
    <xf numFmtId="0" fontId="30" fillId="0" borderId="43">
      <alignment wrapText="1"/>
    </xf>
    <xf numFmtId="0" fontId="30" fillId="0" borderId="43">
      <alignment wrapText="1"/>
    </xf>
    <xf numFmtId="0" fontId="30" fillId="0" borderId="43">
      <alignment wrapText="1"/>
    </xf>
    <xf numFmtId="0" fontId="30" fillId="0" borderId="43">
      <alignment wrapText="1"/>
    </xf>
    <xf numFmtId="0" fontId="30" fillId="0" borderId="43">
      <alignment wrapText="1"/>
    </xf>
    <xf numFmtId="0" fontId="30" fillId="0" borderId="43">
      <alignment wrapText="1"/>
    </xf>
    <xf numFmtId="0" fontId="30" fillId="0" borderId="43">
      <alignment wrapText="1"/>
    </xf>
    <xf numFmtId="0" fontId="30" fillId="0" borderId="43">
      <alignment wrapText="1"/>
    </xf>
    <xf numFmtId="0" fontId="30" fillId="0" borderId="43">
      <alignment wrapText="1"/>
    </xf>
    <xf numFmtId="0" fontId="30" fillId="0" borderId="43">
      <alignment wrapText="1"/>
    </xf>
    <xf numFmtId="0" fontId="30" fillId="0" borderId="43">
      <alignment wrapText="1"/>
    </xf>
    <xf numFmtId="0" fontId="30" fillId="0" borderId="43">
      <alignment wrapText="1"/>
    </xf>
    <xf numFmtId="0" fontId="30" fillId="0" borderId="43">
      <alignment wrapText="1"/>
    </xf>
    <xf numFmtId="0" fontId="30" fillId="0" borderId="43">
      <alignment wrapText="1"/>
    </xf>
    <xf numFmtId="0" fontId="30" fillId="0" borderId="43">
      <alignment wrapText="1"/>
    </xf>
    <xf numFmtId="0" fontId="30" fillId="0" borderId="43">
      <alignment wrapText="1"/>
    </xf>
    <xf numFmtId="0" fontId="30" fillId="0" borderId="43">
      <alignment wrapText="1"/>
    </xf>
    <xf numFmtId="0" fontId="30" fillId="0" borderId="43">
      <alignment wrapText="1"/>
    </xf>
    <xf numFmtId="0" fontId="30" fillId="0" borderId="43">
      <alignment wrapText="1"/>
    </xf>
    <xf numFmtId="0" fontId="30" fillId="0" borderId="43">
      <alignment wrapText="1"/>
    </xf>
    <xf numFmtId="0" fontId="30" fillId="0" borderId="43">
      <alignment wrapText="1"/>
    </xf>
    <xf numFmtId="0" fontId="30" fillId="0" borderId="43">
      <alignment wrapText="1"/>
    </xf>
    <xf numFmtId="0" fontId="30" fillId="0" borderId="43">
      <alignment wrapText="1"/>
    </xf>
    <xf numFmtId="0" fontId="30" fillId="0" borderId="43">
      <alignment wrapText="1"/>
    </xf>
    <xf numFmtId="0" fontId="30" fillId="0" borderId="43">
      <alignment wrapText="1"/>
    </xf>
    <xf numFmtId="0" fontId="30" fillId="0" borderId="43">
      <alignment wrapText="1"/>
    </xf>
    <xf numFmtId="0" fontId="30" fillId="0" borderId="43">
      <alignment wrapText="1"/>
    </xf>
    <xf numFmtId="0" fontId="30" fillId="0" borderId="43">
      <alignment wrapText="1"/>
    </xf>
    <xf numFmtId="0" fontId="30" fillId="0" borderId="43">
      <alignment wrapText="1"/>
    </xf>
    <xf numFmtId="0" fontId="30" fillId="0" borderId="43">
      <alignment wrapText="1"/>
    </xf>
    <xf numFmtId="0" fontId="30" fillId="0" borderId="43">
      <alignment wrapText="1"/>
    </xf>
    <xf numFmtId="0" fontId="30" fillId="0" borderId="43">
      <alignment wrapText="1"/>
    </xf>
    <xf numFmtId="0" fontId="30" fillId="0" borderId="43">
      <alignment wrapText="1"/>
    </xf>
    <xf numFmtId="0" fontId="30" fillId="0" borderId="43">
      <alignment wrapText="1"/>
    </xf>
    <xf numFmtId="0" fontId="30" fillId="0" borderId="43">
      <alignment wrapText="1"/>
    </xf>
    <xf numFmtId="0" fontId="30" fillId="0" borderId="43">
      <alignment wrapText="1"/>
    </xf>
    <xf numFmtId="0" fontId="30" fillId="0" borderId="43">
      <alignment wrapText="1"/>
    </xf>
    <xf numFmtId="0" fontId="30" fillId="0" borderId="43">
      <alignment wrapText="1"/>
    </xf>
    <xf numFmtId="0" fontId="30" fillId="0" borderId="43">
      <alignment wrapText="1"/>
    </xf>
    <xf numFmtId="0" fontId="30" fillId="0" borderId="43">
      <alignment wrapText="1"/>
    </xf>
    <xf numFmtId="0" fontId="30" fillId="0" borderId="43">
      <alignment wrapText="1"/>
    </xf>
    <xf numFmtId="0" fontId="30" fillId="0" borderId="43">
      <alignment wrapText="1"/>
    </xf>
    <xf numFmtId="0" fontId="30" fillId="0" borderId="43">
      <alignment wrapText="1"/>
    </xf>
    <xf numFmtId="0" fontId="30" fillId="0" borderId="43">
      <alignment wrapText="1"/>
    </xf>
    <xf numFmtId="0" fontId="30" fillId="0" borderId="43">
      <alignment wrapText="1"/>
    </xf>
    <xf numFmtId="0" fontId="30" fillId="0" borderId="43">
      <alignment wrapText="1"/>
    </xf>
    <xf numFmtId="0" fontId="30" fillId="0" borderId="43">
      <alignment wrapText="1"/>
    </xf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193" fontId="30" fillId="0" borderId="0" applyFont="0" applyFill="0" applyBorder="0" applyAlignment="0" applyProtection="0"/>
    <xf numFmtId="0" fontId="62" fillId="0" borderId="0"/>
    <xf numFmtId="0" fontId="63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118" fillId="0" borderId="0"/>
    <xf numFmtId="0" fontId="118" fillId="0" borderId="0"/>
    <xf numFmtId="0" fontId="64" fillId="0" borderId="0"/>
    <xf numFmtId="0" fontId="61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4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118" fillId="0" borderId="0"/>
    <xf numFmtId="0" fontId="64" fillId="0" borderId="0"/>
    <xf numFmtId="0" fontId="118" fillId="0" borderId="0"/>
    <xf numFmtId="0" fontId="118" fillId="0" borderId="0"/>
    <xf numFmtId="0" fontId="118" fillId="0" borderId="0"/>
    <xf numFmtId="0" fontId="64" fillId="0" borderId="0"/>
    <xf numFmtId="0" fontId="64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118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4" fillId="0" borderId="0"/>
    <xf numFmtId="0" fontId="64" fillId="0" borderId="0"/>
    <xf numFmtId="0" fontId="64" fillId="0" borderId="0"/>
    <xf numFmtId="189" fontId="30" fillId="0" borderId="0"/>
    <xf numFmtId="189" fontId="30" fillId="0" borderId="0"/>
    <xf numFmtId="189" fontId="30" fillId="0" borderId="0"/>
    <xf numFmtId="189" fontId="30" fillId="0" borderId="0"/>
    <xf numFmtId="189" fontId="30" fillId="0" borderId="0"/>
    <xf numFmtId="189" fontId="30" fillId="0" borderId="0"/>
    <xf numFmtId="0" fontId="66" fillId="0" borderId="0"/>
    <xf numFmtId="0" fontId="30" fillId="0" borderId="0" applyNumberFormat="0" applyFill="0" applyBorder="0" applyAlignment="0" applyProtection="0"/>
    <xf numFmtId="0" fontId="64" fillId="0" borderId="0"/>
    <xf numFmtId="0" fontId="64" fillId="0" borderId="0"/>
    <xf numFmtId="0" fontId="64" fillId="0" borderId="0"/>
    <xf numFmtId="0" fontId="64" fillId="0" borderId="0"/>
    <xf numFmtId="0" fontId="61" fillId="0" borderId="0"/>
    <xf numFmtId="0" fontId="118" fillId="0" borderId="0"/>
    <xf numFmtId="0" fontId="118" fillId="0" borderId="0"/>
    <xf numFmtId="0" fontId="64" fillId="0" borderId="0"/>
    <xf numFmtId="0" fontId="64" fillId="0" borderId="0"/>
    <xf numFmtId="0" fontId="64" fillId="0" borderId="0"/>
    <xf numFmtId="0" fontId="59" fillId="0" borderId="0"/>
    <xf numFmtId="0" fontId="64" fillId="0" borderId="0"/>
    <xf numFmtId="0" fontId="64" fillId="0" borderId="0"/>
    <xf numFmtId="0" fontId="66" fillId="0" borderId="0"/>
    <xf numFmtId="0" fontId="118" fillId="0" borderId="0"/>
    <xf numFmtId="0" fontId="64" fillId="0" borderId="0"/>
    <xf numFmtId="0" fontId="64" fillId="0" borderId="0"/>
    <xf numFmtId="0" fontId="59" fillId="0" borderId="0"/>
    <xf numFmtId="0" fontId="61" fillId="0" borderId="0"/>
    <xf numFmtId="189" fontId="30" fillId="0" borderId="0"/>
    <xf numFmtId="189" fontId="30" fillId="0" borderId="0"/>
    <xf numFmtId="189" fontId="30" fillId="0" borderId="0"/>
    <xf numFmtId="189" fontId="30" fillId="0" borderId="0"/>
    <xf numFmtId="189" fontId="30" fillId="0" borderId="0"/>
    <xf numFmtId="189" fontId="30" fillId="0" borderId="0"/>
    <xf numFmtId="0" fontId="64" fillId="0" borderId="0"/>
    <xf numFmtId="0" fontId="64" fillId="0" borderId="0"/>
    <xf numFmtId="0" fontId="66" fillId="0" borderId="0"/>
    <xf numFmtId="0" fontId="64" fillId="0" borderId="0"/>
    <xf numFmtId="0" fontId="30" fillId="0" borderId="0" applyNumberFormat="0" applyFill="0" applyBorder="0" applyAlignment="0" applyProtection="0"/>
    <xf numFmtId="0" fontId="66" fillId="0" borderId="0"/>
    <xf numFmtId="0" fontId="118" fillId="0" borderId="0"/>
    <xf numFmtId="0" fontId="66" fillId="0" borderId="0"/>
    <xf numFmtId="0" fontId="66" fillId="0" borderId="0"/>
    <xf numFmtId="0" fontId="30" fillId="0" borderId="0" applyNumberFormat="0" applyFill="0" applyBorder="0" applyAlignment="0" applyProtection="0"/>
    <xf numFmtId="189" fontId="30" fillId="0" borderId="0"/>
    <xf numFmtId="189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118" fillId="0" borderId="0"/>
    <xf numFmtId="0" fontId="64" fillId="0" borderId="0"/>
    <xf numFmtId="0" fontId="64" fillId="0" borderId="0"/>
    <xf numFmtId="0" fontId="64" fillId="0" borderId="0"/>
    <xf numFmtId="0" fontId="118" fillId="0" borderId="0"/>
    <xf numFmtId="0" fontId="118" fillId="0" borderId="0"/>
    <xf numFmtId="0" fontId="118" fillId="0" borderId="0"/>
    <xf numFmtId="0" fontId="66" fillId="0" borderId="0"/>
    <xf numFmtId="0" fontId="64" fillId="0" borderId="0"/>
    <xf numFmtId="0" fontId="30" fillId="0" borderId="0" applyNumberFormat="0" applyFill="0" applyBorder="0" applyAlignment="0" applyProtection="0"/>
    <xf numFmtId="0" fontId="64" fillId="0" borderId="0"/>
    <xf numFmtId="0" fontId="64" fillId="0" borderId="0"/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4" fillId="0" borderId="0"/>
    <xf numFmtId="0" fontId="64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158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158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61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5" fillId="0" borderId="0"/>
    <xf numFmtId="0" fontId="158" fillId="0" borderId="0"/>
    <xf numFmtId="0" fontId="158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189" fontId="30" fillId="0" borderId="0"/>
    <xf numFmtId="189" fontId="30" fillId="0" borderId="0"/>
    <xf numFmtId="189" fontId="30" fillId="0" borderId="0"/>
    <xf numFmtId="189" fontId="30" fillId="0" borderId="0"/>
    <xf numFmtId="189" fontId="30" fillId="0" borderId="0"/>
    <xf numFmtId="189" fontId="30" fillId="0" borderId="0"/>
    <xf numFmtId="189" fontId="30" fillId="0" borderId="0"/>
    <xf numFmtId="189" fontId="30" fillId="0" borderId="0"/>
    <xf numFmtId="189" fontId="30" fillId="0" borderId="0"/>
    <xf numFmtId="189" fontId="30" fillId="0" borderId="0"/>
    <xf numFmtId="189" fontId="30" fillId="0" borderId="0"/>
    <xf numFmtId="189" fontId="30" fillId="0" borderId="0"/>
    <xf numFmtId="189" fontId="30" fillId="0" borderId="0"/>
    <xf numFmtId="189" fontId="30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189" fontId="30" fillId="0" borderId="0"/>
    <xf numFmtId="189" fontId="30" fillId="0" borderId="0"/>
    <xf numFmtId="189" fontId="30" fillId="0" borderId="0"/>
    <xf numFmtId="0" fontId="30" fillId="0" borderId="0" applyNumberFormat="0" applyFill="0" applyBorder="0" applyAlignment="0" applyProtection="0"/>
    <xf numFmtId="0" fontId="118" fillId="0" borderId="0"/>
    <xf numFmtId="0" fontId="30" fillId="0" borderId="43">
      <alignment wrapText="1"/>
    </xf>
    <xf numFmtId="0" fontId="30" fillId="0" borderId="43">
      <alignment wrapText="1"/>
    </xf>
    <xf numFmtId="0" fontId="30" fillId="0" borderId="43">
      <alignment wrapText="1"/>
    </xf>
    <xf numFmtId="0" fontId="30" fillId="0" borderId="43">
      <alignment wrapText="1"/>
    </xf>
    <xf numFmtId="0" fontId="30" fillId="0" borderId="43">
      <alignment wrapText="1"/>
    </xf>
    <xf numFmtId="0" fontId="30" fillId="0" borderId="43">
      <alignment wrapText="1"/>
    </xf>
    <xf numFmtId="0" fontId="30" fillId="0" borderId="43">
      <alignment wrapText="1"/>
    </xf>
    <xf numFmtId="0" fontId="30" fillId="0" borderId="43">
      <alignment wrapText="1"/>
    </xf>
    <xf numFmtId="0" fontId="30" fillId="0" borderId="43">
      <alignment wrapText="1"/>
    </xf>
    <xf numFmtId="0" fontId="30" fillId="0" borderId="43">
      <alignment wrapText="1"/>
    </xf>
    <xf numFmtId="0" fontId="30" fillId="0" borderId="43">
      <alignment wrapText="1"/>
    </xf>
    <xf numFmtId="0" fontId="30" fillId="0" borderId="43">
      <alignment wrapText="1"/>
    </xf>
    <xf numFmtId="0" fontId="30" fillId="0" borderId="43">
      <alignment wrapText="1"/>
    </xf>
    <xf numFmtId="0" fontId="30" fillId="0" borderId="43">
      <alignment wrapText="1"/>
    </xf>
    <xf numFmtId="0" fontId="30" fillId="0" borderId="43">
      <alignment wrapText="1"/>
    </xf>
    <xf numFmtId="0" fontId="30" fillId="0" borderId="43">
      <alignment wrapText="1"/>
    </xf>
    <xf numFmtId="0" fontId="30" fillId="0" borderId="43">
      <alignment wrapText="1"/>
    </xf>
    <xf numFmtId="0" fontId="30" fillId="0" borderId="43">
      <alignment wrapText="1"/>
    </xf>
    <xf numFmtId="0" fontId="64" fillId="0" borderId="0"/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4" fillId="0" borderId="0"/>
    <xf numFmtId="0" fontId="64" fillId="0" borderId="0"/>
    <xf numFmtId="0" fontId="64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64" fillId="0" borderId="0"/>
    <xf numFmtId="0" fontId="64" fillId="0" borderId="0"/>
    <xf numFmtId="0" fontId="30" fillId="0" borderId="0" applyNumberFormat="0" applyFill="0" applyBorder="0" applyAlignment="0" applyProtection="0"/>
    <xf numFmtId="0" fontId="64" fillId="0" borderId="0"/>
    <xf numFmtId="0" fontId="64" fillId="0" borderId="0"/>
    <xf numFmtId="0" fontId="118" fillId="0" borderId="0"/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4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194" fontId="60" fillId="0" borderId="0" applyFont="0" applyFill="0" applyBorder="0" applyAlignment="0" applyProtection="0">
      <protection locked="0"/>
    </xf>
    <xf numFmtId="0" fontId="58" fillId="39" borderId="0" applyNumberFormat="0" applyBorder="0" applyAlignment="0" applyProtection="0"/>
    <xf numFmtId="0" fontId="58" fillId="40" borderId="0" applyNumberFormat="0" applyBorder="0" applyAlignment="0" applyProtection="0"/>
    <xf numFmtId="0" fontId="58" fillId="41" borderId="0" applyNumberFormat="0" applyBorder="0" applyAlignment="0" applyProtection="0"/>
    <xf numFmtId="0" fontId="58" fillId="42" borderId="0" applyNumberFormat="0" applyBorder="0" applyAlignment="0" applyProtection="0"/>
    <xf numFmtId="0" fontId="58" fillId="43" borderId="0" applyNumberFormat="0" applyBorder="0" applyAlignment="0" applyProtection="0"/>
    <xf numFmtId="0" fontId="58" fillId="44" borderId="0" applyNumberFormat="0" applyBorder="0" applyAlignment="0" applyProtection="0"/>
    <xf numFmtId="0" fontId="58" fillId="45" borderId="0" applyNumberFormat="0" applyBorder="0" applyAlignment="0" applyProtection="0"/>
    <xf numFmtId="0" fontId="58" fillId="46" borderId="0" applyNumberFormat="0" applyBorder="0" applyAlignment="0" applyProtection="0"/>
    <xf numFmtId="0" fontId="58" fillId="47" borderId="0" applyNumberFormat="0" applyBorder="0" applyAlignment="0" applyProtection="0"/>
    <xf numFmtId="0" fontId="58" fillId="42" borderId="0" applyNumberFormat="0" applyBorder="0" applyAlignment="0" applyProtection="0"/>
    <xf numFmtId="0" fontId="58" fillId="45" borderId="0" applyNumberFormat="0" applyBorder="0" applyAlignment="0" applyProtection="0"/>
    <xf numFmtId="0" fontId="58" fillId="48" borderId="0" applyNumberFormat="0" applyBorder="0" applyAlignment="0" applyProtection="0"/>
    <xf numFmtId="0" fontId="157" fillId="49" borderId="0" applyNumberFormat="0" applyBorder="0" applyAlignment="0" applyProtection="0"/>
    <xf numFmtId="0" fontId="157" fillId="46" borderId="0" applyNumberFormat="0" applyBorder="0" applyAlignment="0" applyProtection="0"/>
    <xf numFmtId="0" fontId="157" fillId="47" borderId="0" applyNumberFormat="0" applyBorder="0" applyAlignment="0" applyProtection="0"/>
    <xf numFmtId="0" fontId="157" fillId="50" borderId="0" applyNumberFormat="0" applyBorder="0" applyAlignment="0" applyProtection="0"/>
    <xf numFmtId="0" fontId="157" fillId="51" borderId="0" applyNumberFormat="0" applyBorder="0" applyAlignment="0" applyProtection="0"/>
    <xf numFmtId="0" fontId="157" fillId="52" borderId="0" applyNumberFormat="0" applyBorder="0" applyAlignment="0" applyProtection="0"/>
    <xf numFmtId="0" fontId="66" fillId="0" borderId="0">
      <protection locked="0"/>
    </xf>
    <xf numFmtId="0" fontId="67" fillId="0" borderId="44" applyBorder="0"/>
    <xf numFmtId="0" fontId="157" fillId="53" borderId="0" applyNumberFormat="0" applyBorder="0" applyAlignment="0" applyProtection="0"/>
    <xf numFmtId="0" fontId="157" fillId="54" borderId="0" applyNumberFormat="0" applyBorder="0" applyAlignment="0" applyProtection="0"/>
    <xf numFmtId="0" fontId="157" fillId="55" borderId="0" applyNumberFormat="0" applyBorder="0" applyAlignment="0" applyProtection="0"/>
    <xf numFmtId="0" fontId="157" fillId="50" borderId="0" applyNumberFormat="0" applyBorder="0" applyAlignment="0" applyProtection="0"/>
    <xf numFmtId="0" fontId="157" fillId="51" borderId="0" applyNumberFormat="0" applyBorder="0" applyAlignment="0" applyProtection="0"/>
    <xf numFmtId="0" fontId="157" fillId="56" borderId="0" applyNumberFormat="0" applyBorder="0" applyAlignment="0" applyProtection="0"/>
    <xf numFmtId="0" fontId="68" fillId="0" borderId="0" applyNumberFormat="0" applyAlignment="0"/>
    <xf numFmtId="175" fontId="30" fillId="57" borderId="45">
      <alignment horizontal="center" vertical="center"/>
    </xf>
    <xf numFmtId="0" fontId="69" fillId="0" borderId="0">
      <alignment horizontal="center" wrapText="1"/>
      <protection locked="0"/>
    </xf>
    <xf numFmtId="3" fontId="119" fillId="0" borderId="0" applyNumberFormat="0" applyFill="0" applyBorder="0" applyAlignment="0" applyProtection="0"/>
    <xf numFmtId="3" fontId="120" fillId="0" borderId="0" applyNumberFormat="0" applyFill="0" applyBorder="0" applyAlignment="0" applyProtection="0"/>
    <xf numFmtId="0" fontId="70" fillId="0" borderId="0" applyNumberFormat="0" applyProtection="0"/>
    <xf numFmtId="37" fontId="71" fillId="0" borderId="0"/>
    <xf numFmtId="179" fontId="68" fillId="0" borderId="0" applyFont="0" applyFill="0" applyBorder="0" applyAlignment="0" applyProtection="0"/>
    <xf numFmtId="0" fontId="150" fillId="40" borderId="0" applyNumberFormat="0" applyBorder="0" applyAlignment="0" applyProtection="0"/>
    <xf numFmtId="195" fontId="68" fillId="0" borderId="43" applyFont="0" applyFill="0" applyBorder="0" applyAlignment="0"/>
    <xf numFmtId="0" fontId="121" fillId="0" borderId="46"/>
    <xf numFmtId="0" fontId="72" fillId="0" borderId="0" applyNumberFormat="0" applyFill="0" applyBorder="0" applyAlignment="0" applyProtection="0"/>
    <xf numFmtId="196" fontId="73" fillId="0" borderId="0" applyNumberFormat="0" applyFill="0" applyBorder="0" applyAlignment="0"/>
    <xf numFmtId="38" fontId="122" fillId="58" borderId="0" applyNumberFormat="0" applyFont="0" applyBorder="0" applyAlignment="0" applyProtection="0">
      <alignment horizontal="center"/>
    </xf>
    <xf numFmtId="0" fontId="30" fillId="0" borderId="47" quotePrefix="1" applyBorder="0">
      <alignment horizontal="justify" vertical="justify" textRotation="255" wrapText="1" indent="3" justifyLastLine="1"/>
      <protection hidden="1"/>
    </xf>
    <xf numFmtId="197" fontId="30" fillId="0" borderId="0" applyFill="0" applyBorder="0" applyAlignment="0"/>
    <xf numFmtId="0" fontId="153" fillId="59" borderId="48" applyNumberFormat="0" applyAlignment="0" applyProtection="0"/>
    <xf numFmtId="0" fontId="74" fillId="0" borderId="0"/>
    <xf numFmtId="49" fontId="123" fillId="60" borderId="0">
      <alignment horizontal="left" vertical="center" wrapText="1"/>
    </xf>
    <xf numFmtId="166" fontId="123" fillId="60" borderId="0">
      <alignment horizontal="right" vertical="center"/>
    </xf>
    <xf numFmtId="49" fontId="124" fillId="0" borderId="0">
      <alignment horizontal="left" vertical="center" wrapText="1"/>
    </xf>
    <xf numFmtId="49" fontId="125" fillId="0" borderId="49">
      <alignment horizontal="left" vertical="center" wrapText="1"/>
    </xf>
    <xf numFmtId="230" fontId="123" fillId="61" borderId="0" applyFill="0">
      <alignment horizontal="right" vertical="center"/>
    </xf>
    <xf numFmtId="38" fontId="30" fillId="0" borderId="0" applyNumberFormat="0" applyFont="0" applyFill="0" applyBorder="0" applyProtection="0">
      <alignment horizontal="centerContinuous"/>
    </xf>
    <xf numFmtId="198" fontId="30" fillId="0" borderId="0" applyFont="0" applyFill="0" applyBorder="0" applyAlignment="0"/>
    <xf numFmtId="0" fontId="155" fillId="62" borderId="50" applyNumberFormat="0" applyAlignment="0" applyProtection="0"/>
    <xf numFmtId="199" fontId="75" fillId="0" borderId="51" applyFont="0" applyFill="0" applyBorder="0" applyAlignment="0" applyProtection="0"/>
    <xf numFmtId="200" fontId="76" fillId="0" borderId="0" applyFont="0" applyFill="0" applyBorder="0" applyAlignment="0" applyProtection="0">
      <alignment horizontal="right"/>
    </xf>
    <xf numFmtId="38" fontId="77" fillId="0" borderId="0" applyNumberFormat="0" applyFill="0" applyBorder="0" applyAlignment="0" applyProtection="0">
      <protection locked="0"/>
    </xf>
    <xf numFmtId="38" fontId="78" fillId="0" borderId="0" applyNumberFormat="0" applyFill="0" applyBorder="0" applyAlignment="0" applyProtection="0">
      <protection locked="0"/>
    </xf>
    <xf numFmtId="38" fontId="80" fillId="0" borderId="0" applyNumberFormat="0" applyFill="0" applyBorder="0" applyAlignment="0" applyProtection="0">
      <protection locked="0"/>
    </xf>
    <xf numFmtId="0" fontId="90" fillId="0" borderId="52"/>
    <xf numFmtId="181" fontId="81" fillId="0" borderId="0"/>
    <xf numFmtId="181" fontId="81" fillId="0" borderId="0"/>
    <xf numFmtId="181" fontId="81" fillId="0" borderId="0"/>
    <xf numFmtId="181" fontId="81" fillId="0" borderId="0"/>
    <xf numFmtId="181" fontId="81" fillId="0" borderId="0"/>
    <xf numFmtId="181" fontId="81" fillId="0" borderId="0"/>
    <xf numFmtId="181" fontId="81" fillId="0" borderId="0"/>
    <xf numFmtId="181" fontId="81" fillId="0" borderId="0"/>
    <xf numFmtId="196" fontId="60" fillId="0" borderId="0" applyFont="0" applyFill="0" applyBorder="0" applyAlignment="0" applyProtection="0">
      <protection locked="0"/>
    </xf>
    <xf numFmtId="40" fontId="60" fillId="0" borderId="0" applyFont="0" applyFill="0" applyBorder="0" applyAlignment="0" applyProtection="0">
      <protection locked="0"/>
    </xf>
    <xf numFmtId="38" fontId="82" fillId="0" borderId="0" applyFont="0" applyFill="0" applyBorder="0" applyAlignment="0" applyProtection="0"/>
    <xf numFmtId="196" fontId="82" fillId="0" borderId="0" applyFont="0" applyFill="0" applyBorder="0" applyAlignment="0" applyProtection="0"/>
    <xf numFmtId="40" fontId="30" fillId="0" borderId="0" applyFont="0" applyFill="0" applyBorder="0" applyAlignment="0" applyProtection="0"/>
    <xf numFmtId="170" fontId="30" fillId="0" borderId="0" applyFont="0" applyFill="0" applyBorder="0" applyAlignment="0" applyProtection="0"/>
    <xf numFmtId="170" fontId="30" fillId="0" borderId="0" applyFont="0" applyFill="0" applyBorder="0" applyAlignment="0" applyProtection="0"/>
    <xf numFmtId="170" fontId="58" fillId="0" borderId="0" applyFont="0" applyFill="0" applyBorder="0" applyAlignment="0" applyProtection="0"/>
    <xf numFmtId="170" fontId="58" fillId="0" borderId="0" applyFont="0" applyFill="0" applyBorder="0" applyAlignment="0" applyProtection="0"/>
    <xf numFmtId="201" fontId="30" fillId="0" borderId="44" applyFont="0" applyFill="0" applyBorder="0" applyAlignment="0" applyProtection="0"/>
    <xf numFmtId="170" fontId="58" fillId="0" borderId="0" applyFont="0" applyFill="0" applyBorder="0" applyAlignment="0" applyProtection="0"/>
    <xf numFmtId="170" fontId="58" fillId="0" borderId="0" applyFont="0" applyFill="0" applyBorder="0" applyAlignment="0" applyProtection="0"/>
    <xf numFmtId="170" fontId="30" fillId="0" borderId="0" applyFont="0" applyFill="0" applyBorder="0" applyAlignment="0" applyProtection="0"/>
    <xf numFmtId="170" fontId="30" fillId="0" borderId="0" applyFont="0" applyFill="0" applyBorder="0" applyAlignment="0" applyProtection="0"/>
    <xf numFmtId="170" fontId="30" fillId="0" borderId="0" applyFont="0" applyFill="0" applyBorder="0" applyAlignment="0" applyProtection="0"/>
    <xf numFmtId="202" fontId="30" fillId="0" borderId="0"/>
    <xf numFmtId="3" fontId="30" fillId="0" borderId="0" applyFont="0" applyFill="0" applyBorder="0" applyAlignment="0" applyProtection="0"/>
    <xf numFmtId="0" fontId="83" fillId="0" borderId="0" applyNumberFormat="0" applyAlignment="0">
      <alignment horizontal="left"/>
    </xf>
    <xf numFmtId="171" fontId="30" fillId="0" borderId="0" applyFont="0" applyFill="0" applyBorder="0" applyAlignment="0">
      <alignment horizontal="right"/>
      <protection locked="0"/>
    </xf>
    <xf numFmtId="166" fontId="68" fillId="0" borderId="0">
      <alignment horizontal="right" vertical="center"/>
    </xf>
    <xf numFmtId="166" fontId="68" fillId="0" borderId="53">
      <alignment horizontal="right" vertical="center"/>
    </xf>
    <xf numFmtId="0" fontId="66" fillId="0" borderId="0"/>
    <xf numFmtId="165" fontId="60" fillId="0" borderId="0" applyFont="0" applyFill="0" applyBorder="0" applyAlignment="0" applyProtection="0">
      <protection locked="0"/>
    </xf>
    <xf numFmtId="166" fontId="60" fillId="0" borderId="0" applyFont="0" applyFill="0" applyBorder="0" applyAlignment="0" applyProtection="0">
      <protection locked="0"/>
    </xf>
    <xf numFmtId="169" fontId="30" fillId="0" borderId="0" applyFont="0" applyFill="0" applyBorder="0" applyAlignment="0" applyProtection="0"/>
    <xf numFmtId="169" fontId="30" fillId="0" borderId="0" applyFont="0" applyFill="0" applyBorder="0" applyAlignment="0" applyProtection="0"/>
    <xf numFmtId="169" fontId="30" fillId="0" borderId="0" applyFont="0" applyFill="0" applyBorder="0" applyAlignment="0" applyProtection="0"/>
    <xf numFmtId="169" fontId="30" fillId="0" borderId="0" applyFont="0" applyFill="0" applyBorder="0" applyAlignment="0" applyProtection="0"/>
    <xf numFmtId="169" fontId="30" fillId="0" borderId="0" applyFont="0" applyFill="0" applyBorder="0" applyAlignment="0" applyProtection="0"/>
    <xf numFmtId="169" fontId="30" fillId="0" borderId="0" applyFont="0" applyFill="0" applyBorder="0" applyAlignment="0" applyProtection="0"/>
    <xf numFmtId="164" fontId="30" fillId="0" borderId="0" applyFont="0" applyFill="0" applyBorder="0" applyAlignment="0" applyProtection="0"/>
    <xf numFmtId="203" fontId="30" fillId="0" borderId="0"/>
    <xf numFmtId="225" fontId="30" fillId="0" borderId="0" applyNumberFormat="0" applyFont="0" applyBorder="0" applyAlignment="0">
      <alignment horizontal="centerContinuous"/>
    </xf>
    <xf numFmtId="0" fontId="68" fillId="0" borderId="0" applyNumberFormat="0" applyAlignment="0">
      <alignment horizontal="center" vertical="center"/>
    </xf>
    <xf numFmtId="0" fontId="75" fillId="0" borderId="0" applyNumberFormat="0" applyFont="0" applyBorder="0" applyAlignment="0"/>
    <xf numFmtId="184" fontId="84" fillId="0" borderId="0" applyNumberFormat="0" applyFill="0" applyBorder="0" applyAlignment="0">
      <protection locked="0"/>
    </xf>
    <xf numFmtId="178" fontId="68" fillId="0" borderId="0" applyFont="0" applyFill="0" applyBorder="0" applyAlignment="0" applyProtection="0"/>
    <xf numFmtId="204" fontId="30" fillId="0" borderId="0" applyFont="0" applyFill="0" applyBorder="0" applyAlignment="0" applyProtection="0"/>
    <xf numFmtId="0" fontId="126" fillId="0" borderId="0">
      <alignment horizontal="left" vertical="top" wrapText="1"/>
    </xf>
    <xf numFmtId="168" fontId="30" fillId="0" borderId="0" applyFont="0" applyFill="0" applyBorder="0" applyAlignment="0" applyProtection="0"/>
    <xf numFmtId="170" fontId="30" fillId="0" borderId="0" applyFont="0" applyFill="0" applyBorder="0" applyAlignment="0" applyProtection="0"/>
    <xf numFmtId="185" fontId="30" fillId="0" borderId="0"/>
    <xf numFmtId="170" fontId="123" fillId="60" borderId="0">
      <alignment horizontal="center" vertical="center"/>
    </xf>
    <xf numFmtId="14" fontId="60" fillId="0" borderId="0" applyNumberFormat="0"/>
    <xf numFmtId="0" fontId="85" fillId="0" borderId="0" applyNumberFormat="0" applyAlignment="0">
      <alignment horizontal="left"/>
    </xf>
    <xf numFmtId="201" fontId="68" fillId="0" borderId="0" applyFill="0" applyBorder="0" applyAlignment="0" applyProtection="0"/>
    <xf numFmtId="183" fontId="30" fillId="0" borderId="0" applyFont="0" applyFill="0" applyBorder="0" applyAlignment="0" applyProtection="0"/>
    <xf numFmtId="183" fontId="30" fillId="0" borderId="0" applyFont="0" applyFill="0" applyBorder="0" applyAlignment="0" applyProtection="0"/>
    <xf numFmtId="183" fontId="30" fillId="0" borderId="0" applyFont="0" applyFill="0" applyBorder="0" applyAlignment="0" applyProtection="0"/>
    <xf numFmtId="183" fontId="30" fillId="0" borderId="0" applyFont="0" applyFill="0" applyBorder="0" applyAlignment="0" applyProtection="0"/>
    <xf numFmtId="183" fontId="30" fillId="0" borderId="0" applyFont="0" applyFill="0" applyBorder="0" applyAlignment="0" applyProtection="0"/>
    <xf numFmtId="0" fontId="58" fillId="0" borderId="0"/>
    <xf numFmtId="0" fontId="58" fillId="0" borderId="0"/>
    <xf numFmtId="0" fontId="58" fillId="0" borderId="0"/>
    <xf numFmtId="0" fontId="156" fillId="0" borderId="0" applyNumberFormat="0" applyFill="0" applyBorder="0" applyAlignment="0" applyProtection="0"/>
    <xf numFmtId="181" fontId="68" fillId="60" borderId="54">
      <alignment horizontal="center" vertical="center"/>
      <protection locked="0"/>
    </xf>
    <xf numFmtId="205" fontId="30" fillId="0" borderId="0">
      <protection locked="0"/>
    </xf>
    <xf numFmtId="0" fontId="66" fillId="0" borderId="0"/>
    <xf numFmtId="1" fontId="68" fillId="0" borderId="0">
      <alignment horizontal="left"/>
    </xf>
    <xf numFmtId="231" fontId="68" fillId="0" borderId="0">
      <alignment horizontal="right"/>
    </xf>
    <xf numFmtId="1" fontId="68" fillId="63" borderId="54" applyNumberFormat="0" applyFont="0" applyBorder="0" applyAlignment="0">
      <alignment horizontal="left"/>
    </xf>
    <xf numFmtId="0" fontId="30" fillId="0" borderId="0">
      <alignment vertical="center"/>
    </xf>
    <xf numFmtId="0" fontId="149" fillId="41" borderId="0" applyNumberFormat="0" applyBorder="0" applyAlignment="0" applyProtection="0"/>
    <xf numFmtId="38" fontId="68" fillId="64" borderId="0" applyNumberFormat="0" applyBorder="0" applyAlignment="0" applyProtection="0"/>
    <xf numFmtId="0" fontId="86" fillId="0" borderId="0" applyNumberFormat="0" applyFill="0" applyBorder="0" applyAlignment="0" applyProtection="0"/>
    <xf numFmtId="0" fontId="87" fillId="0" borderId="55" applyNumberFormat="0" applyAlignment="0" applyProtection="0">
      <alignment horizontal="left" vertical="center"/>
    </xf>
    <xf numFmtId="0" fontId="87" fillId="0" borderId="56">
      <alignment horizontal="left" vertical="center"/>
    </xf>
    <xf numFmtId="0" fontId="146" fillId="0" borderId="57" applyNumberFormat="0" applyFill="0" applyAlignment="0" applyProtection="0"/>
    <xf numFmtId="0" fontId="147" fillId="0" borderId="58" applyNumberFormat="0" applyFill="0" applyAlignment="0" applyProtection="0"/>
    <xf numFmtId="0" fontId="148" fillId="0" borderId="59" applyNumberFormat="0" applyFill="0" applyAlignment="0" applyProtection="0"/>
    <xf numFmtId="0" fontId="148" fillId="0" borderId="0" applyNumberFormat="0" applyFill="0" applyBorder="0" applyAlignment="0" applyProtection="0"/>
    <xf numFmtId="206" fontId="30" fillId="0" borderId="0">
      <protection locked="0"/>
    </xf>
    <xf numFmtId="206" fontId="30" fillId="0" borderId="0">
      <protection locked="0"/>
    </xf>
    <xf numFmtId="0" fontId="127" fillId="65" borderId="60"/>
    <xf numFmtId="0" fontId="88" fillId="0" borderId="61">
      <alignment horizontal="center"/>
    </xf>
    <xf numFmtId="0" fontId="88" fillId="0" borderId="0">
      <alignment horizontal="center"/>
    </xf>
    <xf numFmtId="0" fontId="89" fillId="0" borderId="44" applyFill="0" applyBorder="0" applyProtection="0">
      <alignment horizontal="center" wrapText="1"/>
    </xf>
    <xf numFmtId="0" fontId="89" fillId="0" borderId="0" applyFill="0" applyBorder="0" applyProtection="0">
      <alignment horizontal="left" vertical="top" wrapText="1"/>
    </xf>
    <xf numFmtId="190" fontId="90" fillId="0" borderId="62" applyFont="0" applyFill="0" applyBorder="0" applyAlignment="0" applyProtection="0">
      <alignment vertical="center"/>
    </xf>
    <xf numFmtId="0" fontId="76" fillId="0" borderId="63" applyNumberFormat="0" applyFill="0" applyAlignment="0" applyProtection="0"/>
    <xf numFmtId="0" fontId="159" fillId="0" borderId="0" applyNumberFormat="0" applyFill="0" applyBorder="0" applyAlignment="0" applyProtection="0">
      <alignment vertical="top"/>
      <protection locked="0"/>
    </xf>
    <xf numFmtId="0" fontId="160" fillId="0" borderId="0" applyNumberFormat="0" applyFill="0" applyBorder="0" applyAlignment="0" applyProtection="0">
      <alignment vertical="top"/>
      <protection locked="0"/>
    </xf>
    <xf numFmtId="184" fontId="30" fillId="66" borderId="0" applyNumberFormat="0" applyFont="0" applyBorder="0" applyAlignment="0"/>
    <xf numFmtId="10" fontId="68" fillId="64" borderId="43" applyNumberFormat="0" applyBorder="0" applyAlignment="0" applyProtection="0"/>
    <xf numFmtId="0" fontId="152" fillId="44" borderId="48" applyNumberFormat="0" applyAlignment="0" applyProtection="0"/>
    <xf numFmtId="191" fontId="91" fillId="0" borderId="0" applyNumberFormat="0" applyFill="0" applyBorder="0" applyAlignment="0">
      <protection locked="0"/>
    </xf>
    <xf numFmtId="0" fontId="92" fillId="0" borderId="0" applyNumberFormat="0" applyFill="0" applyBorder="0" applyAlignment="0">
      <protection locked="0"/>
    </xf>
    <xf numFmtId="0" fontId="152" fillId="44" borderId="48" applyNumberFormat="0" applyAlignment="0" applyProtection="0"/>
    <xf numFmtId="0" fontId="152" fillId="44" borderId="48" applyNumberFormat="0" applyAlignment="0" applyProtection="0"/>
    <xf numFmtId="0" fontId="152" fillId="44" borderId="48" applyNumberFormat="0" applyAlignment="0" applyProtection="0"/>
    <xf numFmtId="0" fontId="152" fillId="44" borderId="48" applyNumberFormat="0" applyAlignment="0" applyProtection="0"/>
    <xf numFmtId="0" fontId="152" fillId="44" borderId="48" applyNumberFormat="0" applyAlignment="0" applyProtection="0"/>
    <xf numFmtId="0" fontId="152" fillId="44" borderId="48" applyNumberFormat="0" applyAlignment="0" applyProtection="0"/>
    <xf numFmtId="0" fontId="152" fillId="44" borderId="48" applyNumberFormat="0" applyAlignment="0" applyProtection="0"/>
    <xf numFmtId="0" fontId="152" fillId="44" borderId="48" applyNumberFormat="0" applyAlignment="0" applyProtection="0"/>
    <xf numFmtId="0" fontId="152" fillId="44" borderId="48" applyNumberFormat="0" applyAlignment="0" applyProtection="0"/>
    <xf numFmtId="0" fontId="152" fillId="44" borderId="48" applyNumberFormat="0" applyAlignment="0" applyProtection="0"/>
    <xf numFmtId="0" fontId="152" fillId="44" borderId="48" applyNumberFormat="0" applyAlignment="0" applyProtection="0"/>
    <xf numFmtId="0" fontId="152" fillId="44" borderId="48" applyNumberFormat="0" applyAlignment="0" applyProtection="0"/>
    <xf numFmtId="0" fontId="152" fillId="44" borderId="48" applyNumberFormat="0" applyAlignment="0" applyProtection="0"/>
    <xf numFmtId="0" fontId="152" fillId="44" borderId="48" applyNumberFormat="0" applyAlignment="0" applyProtection="0"/>
    <xf numFmtId="0" fontId="152" fillId="44" borderId="48" applyNumberFormat="0" applyAlignment="0" applyProtection="0"/>
    <xf numFmtId="0" fontId="152" fillId="44" borderId="48" applyNumberFormat="0" applyAlignment="0" applyProtection="0"/>
    <xf numFmtId="0" fontId="152" fillId="44" borderId="48" applyNumberFormat="0" applyAlignment="0" applyProtection="0"/>
    <xf numFmtId="0" fontId="152" fillId="44" borderId="48" applyNumberFormat="0" applyAlignment="0" applyProtection="0"/>
    <xf numFmtId="0" fontId="152" fillId="44" borderId="48" applyNumberFormat="0" applyAlignment="0" applyProtection="0"/>
    <xf numFmtId="0" fontId="152" fillId="44" borderId="48" applyNumberFormat="0" applyAlignment="0" applyProtection="0"/>
    <xf numFmtId="0" fontId="152" fillId="44" borderId="48" applyNumberFormat="0" applyAlignment="0" applyProtection="0"/>
    <xf numFmtId="0" fontId="152" fillId="44" borderId="48" applyNumberFormat="0" applyAlignment="0" applyProtection="0"/>
    <xf numFmtId="0" fontId="152" fillId="44" borderId="48" applyNumberFormat="0" applyAlignment="0" applyProtection="0"/>
    <xf numFmtId="0" fontId="152" fillId="44" borderId="48" applyNumberFormat="0" applyAlignment="0" applyProtection="0"/>
    <xf numFmtId="0" fontId="152" fillId="44" borderId="48" applyNumberFormat="0" applyAlignment="0" applyProtection="0"/>
    <xf numFmtId="0" fontId="152" fillId="44" borderId="48" applyNumberFormat="0" applyAlignment="0" applyProtection="0"/>
    <xf numFmtId="0" fontId="152" fillId="44" borderId="48" applyNumberFormat="0" applyAlignment="0" applyProtection="0"/>
    <xf numFmtId="0" fontId="152" fillId="44" borderId="48" applyNumberFormat="0" applyAlignment="0" applyProtection="0"/>
    <xf numFmtId="0" fontId="152" fillId="44" borderId="48" applyNumberFormat="0" applyAlignment="0" applyProtection="0"/>
    <xf numFmtId="0" fontId="152" fillId="44" borderId="48" applyNumberFormat="0" applyAlignment="0" applyProtection="0"/>
    <xf numFmtId="0" fontId="152" fillId="44" borderId="48" applyNumberFormat="0" applyAlignment="0" applyProtection="0"/>
    <xf numFmtId="0" fontId="152" fillId="44" borderId="48" applyNumberFormat="0" applyAlignment="0" applyProtection="0"/>
    <xf numFmtId="0" fontId="152" fillId="44" borderId="48" applyNumberFormat="0" applyAlignment="0" applyProtection="0"/>
    <xf numFmtId="0" fontId="152" fillId="44" borderId="48" applyNumberFormat="0" applyAlignment="0" applyProtection="0"/>
    <xf numFmtId="0" fontId="152" fillId="44" borderId="48" applyNumberFormat="0" applyAlignment="0" applyProtection="0"/>
    <xf numFmtId="0" fontId="152" fillId="44" borderId="48" applyNumberFormat="0" applyAlignment="0" applyProtection="0"/>
    <xf numFmtId="0" fontId="152" fillId="44" borderId="48" applyNumberFormat="0" applyAlignment="0" applyProtection="0"/>
    <xf numFmtId="0" fontId="152" fillId="44" borderId="48" applyNumberFormat="0" applyAlignment="0" applyProtection="0"/>
    <xf numFmtId="0" fontId="152" fillId="44" borderId="48" applyNumberFormat="0" applyAlignment="0" applyProtection="0"/>
    <xf numFmtId="0" fontId="152" fillId="44" borderId="48" applyNumberFormat="0" applyAlignment="0" applyProtection="0"/>
    <xf numFmtId="0" fontId="152" fillId="44" borderId="48" applyNumberFormat="0" applyAlignment="0" applyProtection="0"/>
    <xf numFmtId="0" fontId="152" fillId="44" borderId="48" applyNumberFormat="0" applyAlignment="0" applyProtection="0"/>
    <xf numFmtId="0" fontId="152" fillId="44" borderId="48" applyNumberFormat="0" applyAlignment="0" applyProtection="0"/>
    <xf numFmtId="0" fontId="152" fillId="44" borderId="48" applyNumberFormat="0" applyAlignment="0" applyProtection="0"/>
    <xf numFmtId="0" fontId="152" fillId="44" borderId="48" applyNumberFormat="0" applyAlignment="0" applyProtection="0"/>
    <xf numFmtId="0" fontId="152" fillId="44" borderId="48" applyNumberFormat="0" applyAlignment="0" applyProtection="0"/>
    <xf numFmtId="0" fontId="152" fillId="44" borderId="48" applyNumberFormat="0" applyAlignment="0" applyProtection="0"/>
    <xf numFmtId="0" fontId="152" fillId="44" borderId="48" applyNumberFormat="0" applyAlignment="0" applyProtection="0"/>
    <xf numFmtId="0" fontId="152" fillId="44" borderId="48" applyNumberFormat="0" applyAlignment="0" applyProtection="0"/>
    <xf numFmtId="0" fontId="152" fillId="44" borderId="48" applyNumberFormat="0" applyAlignment="0" applyProtection="0"/>
    <xf numFmtId="0" fontId="152" fillId="44" borderId="48" applyNumberFormat="0" applyAlignment="0" applyProtection="0"/>
    <xf numFmtId="0" fontId="152" fillId="44" borderId="48" applyNumberFormat="0" applyAlignment="0" applyProtection="0"/>
    <xf numFmtId="0" fontId="152" fillId="44" borderId="48" applyNumberFormat="0" applyAlignment="0" applyProtection="0"/>
    <xf numFmtId="0" fontId="152" fillId="44" borderId="48" applyNumberFormat="0" applyAlignment="0" applyProtection="0"/>
    <xf numFmtId="0" fontId="152" fillId="44" borderId="48" applyNumberFormat="0" applyAlignment="0" applyProtection="0"/>
    <xf numFmtId="0" fontId="152" fillId="44" borderId="48" applyNumberFormat="0" applyAlignment="0" applyProtection="0"/>
    <xf numFmtId="0" fontId="152" fillId="44" borderId="48" applyNumberFormat="0" applyAlignment="0" applyProtection="0"/>
    <xf numFmtId="0" fontId="152" fillId="44" borderId="48" applyNumberFormat="0" applyAlignment="0" applyProtection="0"/>
    <xf numFmtId="0" fontId="152" fillId="44" borderId="48" applyNumberFormat="0" applyAlignment="0" applyProtection="0"/>
    <xf numFmtId="0" fontId="152" fillId="44" borderId="48" applyNumberFormat="0" applyAlignment="0" applyProtection="0"/>
    <xf numFmtId="0" fontId="152" fillId="44" borderId="48" applyNumberFormat="0" applyAlignment="0" applyProtection="0"/>
    <xf numFmtId="0" fontId="152" fillId="44" borderId="48" applyNumberFormat="0" applyAlignment="0" applyProtection="0"/>
    <xf numFmtId="0" fontId="152" fillId="44" borderId="48" applyNumberFormat="0" applyAlignment="0" applyProtection="0"/>
    <xf numFmtId="0" fontId="152" fillId="44" borderId="48" applyNumberFormat="0" applyAlignment="0" applyProtection="0"/>
    <xf numFmtId="184" fontId="128" fillId="67" borderId="0"/>
    <xf numFmtId="228" fontId="68" fillId="0" borderId="0" applyFont="0" applyFill="0" applyBorder="0" applyProtection="0">
      <alignment horizontal="center" vertical="top"/>
    </xf>
    <xf numFmtId="9" fontId="129" fillId="68" borderId="43">
      <alignment horizontal="center"/>
    </xf>
    <xf numFmtId="207" fontId="93" fillId="0" borderId="0" applyBorder="0">
      <alignment vertical="center"/>
      <protection locked="0"/>
    </xf>
    <xf numFmtId="0" fontId="94" fillId="59" borderId="55">
      <alignment horizontal="left"/>
    </xf>
    <xf numFmtId="0" fontId="60" fillId="0" borderId="0" applyNumberFormat="0" applyFont="0" applyFill="0" applyBorder="0" applyProtection="0">
      <alignment horizontal="left" vertical="center"/>
    </xf>
    <xf numFmtId="0" fontId="154" fillId="0" borderId="64" applyNumberFormat="0" applyFill="0" applyAlignment="0" applyProtection="0"/>
    <xf numFmtId="184" fontId="130" fillId="58" borderId="0"/>
    <xf numFmtId="164" fontId="90" fillId="2" borderId="0" applyFill="0" applyBorder="0">
      <alignment horizontal="right"/>
    </xf>
    <xf numFmtId="229" fontId="109" fillId="0" borderId="65" applyFont="0" applyFill="0" applyBorder="0" applyProtection="0">
      <alignment horizontal="center" vertical="top"/>
    </xf>
    <xf numFmtId="0" fontId="95" fillId="0" borderId="0">
      <alignment horizontal="left"/>
    </xf>
    <xf numFmtId="0" fontId="30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96" fillId="0" borderId="61"/>
    <xf numFmtId="208" fontId="97" fillId="0" borderId="0" applyFont="0" applyFill="0" applyBorder="0" applyAlignment="0" applyProtection="0"/>
    <xf numFmtId="209" fontId="97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131" fillId="0" borderId="0" applyFont="0" applyFill="0" applyBorder="0" applyAlignment="0" applyProtection="0"/>
    <xf numFmtId="210" fontId="75" fillId="0" borderId="44" applyFont="0" applyFill="0" applyBorder="0" applyAlignment="0" applyProtection="0"/>
    <xf numFmtId="211" fontId="30" fillId="0" borderId="0" applyFont="0" applyFill="0" applyBorder="0" applyAlignment="0" applyProtection="0"/>
    <xf numFmtId="224" fontId="132" fillId="0" borderId="0" applyFont="0" applyFill="0" applyBorder="0"/>
    <xf numFmtId="0" fontId="151" fillId="69" borderId="0" applyNumberFormat="0" applyBorder="0" applyAlignment="0" applyProtection="0"/>
    <xf numFmtId="37" fontId="98" fillId="0" borderId="0"/>
    <xf numFmtId="212" fontId="90" fillId="0" borderId="66" applyFill="0" applyBorder="0">
      <alignment vertical="center"/>
    </xf>
    <xf numFmtId="182" fontId="99" fillId="0" borderId="0"/>
    <xf numFmtId="212" fontId="63" fillId="0" borderId="0" applyFill="0" applyBorder="0">
      <alignment vertical="center"/>
    </xf>
    <xf numFmtId="0" fontId="66" fillId="0" borderId="0"/>
    <xf numFmtId="0" fontId="30" fillId="0" borderId="0"/>
    <xf numFmtId="0" fontId="58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196" fontId="100" fillId="0" borderId="0" applyFill="0" applyBorder="0" applyAlignment="0"/>
    <xf numFmtId="0" fontId="30" fillId="0" borderId="0"/>
    <xf numFmtId="0" fontId="30" fillId="0" borderId="0"/>
    <xf numFmtId="0" fontId="58" fillId="0" borderId="0"/>
    <xf numFmtId="0" fontId="30" fillId="0" borderId="0"/>
    <xf numFmtId="0" fontId="58" fillId="0" borderId="0"/>
    <xf numFmtId="0" fontId="18" fillId="0" borderId="0"/>
    <xf numFmtId="0" fontId="18" fillId="0" borderId="0"/>
    <xf numFmtId="0" fontId="57" fillId="0" borderId="0"/>
    <xf numFmtId="0" fontId="18" fillId="0" borderId="0"/>
    <xf numFmtId="0" fontId="18" fillId="0" borderId="0"/>
    <xf numFmtId="0" fontId="18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161" fillId="0" borderId="0"/>
    <xf numFmtId="0" fontId="30" fillId="0" borderId="0"/>
    <xf numFmtId="0" fontId="30" fillId="0" borderId="0"/>
    <xf numFmtId="0" fontId="161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30" fillId="0" borderId="0"/>
    <xf numFmtId="0" fontId="30" fillId="0" borderId="0"/>
    <xf numFmtId="0" fontId="30" fillId="0" borderId="0"/>
    <xf numFmtId="0" fontId="57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30" fillId="0" borderId="0"/>
    <xf numFmtId="0" fontId="30" fillId="0" borderId="0"/>
    <xf numFmtId="0" fontId="58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58" fillId="0" borderId="0"/>
    <xf numFmtId="0" fontId="58" fillId="0" borderId="0"/>
    <xf numFmtId="0" fontId="58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2" fontId="162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57" fillId="0" borderId="0"/>
    <xf numFmtId="0" fontId="58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184" fontId="30" fillId="0" borderId="0" applyBorder="0" applyAlignment="0">
      <alignment horizontal="centerContinuous"/>
    </xf>
    <xf numFmtId="0" fontId="57" fillId="0" borderId="0"/>
    <xf numFmtId="174" fontId="102" fillId="0" borderId="67" applyNumberFormat="0" applyBorder="0" applyAlignment="0" applyProtection="0">
      <alignment horizontal="center" vertical="center"/>
    </xf>
    <xf numFmtId="38" fontId="103" fillId="0" borderId="0"/>
    <xf numFmtId="3" fontId="68" fillId="0" borderId="0" applyNumberFormat="0" applyAlignment="0">
      <alignment horizontal="right" vertical="center"/>
    </xf>
    <xf numFmtId="231" fontId="68" fillId="61" borderId="54">
      <alignment horizontal="right"/>
    </xf>
    <xf numFmtId="1" fontId="30" fillId="0" borderId="0" applyFont="0" applyBorder="0" applyAlignment="0" applyProtection="0">
      <alignment horizontal="center"/>
    </xf>
    <xf numFmtId="185" fontId="30" fillId="0" borderId="0" applyFont="0" applyFill="0" applyBorder="0" applyAlignment="0" applyProtection="0"/>
    <xf numFmtId="177" fontId="30" fillId="0" borderId="0" applyFont="0" applyFill="0" applyBorder="0" applyAlignment="0" applyProtection="0"/>
    <xf numFmtId="187" fontId="30" fillId="0" borderId="0" applyFont="0" applyFill="0" applyBorder="0" applyAlignment="0" applyProtection="0"/>
    <xf numFmtId="3" fontId="68" fillId="0" borderId="0">
      <alignment horizontal="right" vertical="center"/>
    </xf>
    <xf numFmtId="170" fontId="30" fillId="0" borderId="0" applyFont="0" applyFill="0" applyBorder="0" applyAlignment="0" applyProtection="0"/>
    <xf numFmtId="168" fontId="30" fillId="0" borderId="0" applyFont="0" applyFill="0" applyBorder="0" applyAlignment="0" applyProtection="0"/>
    <xf numFmtId="4" fontId="57" fillId="64" borderId="0">
      <alignment horizontal="right"/>
    </xf>
    <xf numFmtId="0" fontId="133" fillId="64" borderId="0">
      <alignment horizontal="center" vertical="center"/>
    </xf>
    <xf numFmtId="0" fontId="134" fillId="64" borderId="53"/>
    <xf numFmtId="0" fontId="133" fillId="64" borderId="0" applyBorder="0">
      <alignment horizontal="centerContinuous"/>
    </xf>
    <xf numFmtId="0" fontId="135" fillId="64" borderId="0" applyBorder="0">
      <alignment horizontal="centerContinuous"/>
    </xf>
    <xf numFmtId="10" fontId="68" fillId="0" borderId="0">
      <alignment horizontal="center" vertical="center"/>
    </xf>
    <xf numFmtId="2" fontId="68" fillId="0" borderId="0">
      <alignment vertical="center"/>
    </xf>
    <xf numFmtId="14" fontId="69" fillId="0" borderId="0">
      <alignment horizontal="center" wrapText="1"/>
      <protection locked="0"/>
    </xf>
    <xf numFmtId="0" fontId="66" fillId="0" borderId="0"/>
    <xf numFmtId="176" fontId="60" fillId="0" borderId="0" applyFont="0" applyFill="0" applyBorder="0" applyAlignment="0" applyProtection="0">
      <protection locked="0"/>
    </xf>
    <xf numFmtId="10" fontId="60" fillId="0" borderId="0" applyFont="0" applyFill="0" applyBorder="0" applyAlignment="0" applyProtection="0">
      <protection locked="0"/>
    </xf>
    <xf numFmtId="10" fontId="68" fillId="0" borderId="0" applyFont="0" applyFill="0" applyBorder="0" applyAlignment="0" applyProtection="0"/>
    <xf numFmtId="10" fontId="30" fillId="0" borderId="0" applyFont="0" applyFill="0" applyBorder="0" applyAlignment="0" applyProtection="0"/>
    <xf numFmtId="213" fontId="30" fillId="0" borderId="0" applyFont="0" applyFill="0" applyBorder="0" applyAlignment="0" applyProtection="0"/>
    <xf numFmtId="214" fontId="82" fillId="0" borderId="0" applyFont="0" applyFill="0" applyBorder="0" applyAlignment="0" applyProtection="0"/>
    <xf numFmtId="215" fontId="82" fillId="0" borderId="0" applyFont="0" applyFill="0" applyBorder="0" applyAlignment="0" applyProtection="0"/>
    <xf numFmtId="9" fontId="30" fillId="0" borderId="0" applyFont="0" applyFill="0" applyBorder="0" applyAlignment="0" applyProtection="0"/>
    <xf numFmtId="216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10" fontId="104" fillId="64" borderId="0"/>
    <xf numFmtId="13" fontId="30" fillId="0" borderId="0" applyFont="0" applyFill="0" applyProtection="0"/>
    <xf numFmtId="0" fontId="105" fillId="0" borderId="63" applyNumberFormat="0" applyAlignment="0">
      <alignment horizontal="left" vertical="top" wrapText="1"/>
    </xf>
    <xf numFmtId="180" fontId="68" fillId="0" borderId="0" applyFont="0" applyFill="0" applyBorder="0" applyAlignment="0" applyProtection="0"/>
    <xf numFmtId="222" fontId="136" fillId="0" borderId="0">
      <alignment vertical="center"/>
    </xf>
    <xf numFmtId="217" fontId="103" fillId="0" borderId="0" applyFill="0" applyBorder="0" applyAlignment="0">
      <alignment horizontal="right" vertical="center"/>
    </xf>
    <xf numFmtId="217" fontId="106" fillId="0" borderId="0" applyFill="0" applyBorder="0" applyAlignment="0">
      <alignment horizontal="right" vertical="center"/>
    </xf>
    <xf numFmtId="0" fontId="97" fillId="0" borderId="0" applyNumberFormat="0" applyFont="0" applyFill="0" applyBorder="0" applyAlignment="0" applyProtection="0">
      <alignment horizontal="left"/>
    </xf>
    <xf numFmtId="15" fontId="97" fillId="0" borderId="0" applyFont="0" applyFill="0" applyBorder="0" applyAlignment="0" applyProtection="0"/>
    <xf numFmtId="4" fontId="97" fillId="0" borderId="0" applyFont="0" applyFill="0" applyBorder="0" applyAlignment="0" applyProtection="0"/>
    <xf numFmtId="0" fontId="79" fillId="0" borderId="61">
      <alignment horizontal="center"/>
    </xf>
    <xf numFmtId="3" fontId="97" fillId="0" borderId="0" applyFont="0" applyFill="0" applyBorder="0" applyAlignment="0" applyProtection="0"/>
    <xf numFmtId="0" fontId="97" fillId="70" borderId="0" applyNumberFormat="0" applyFont="0" applyBorder="0" applyAlignment="0" applyProtection="0"/>
    <xf numFmtId="0" fontId="90" fillId="2" borderId="0" applyNumberFormat="0" applyAlignment="0"/>
    <xf numFmtId="3" fontId="103" fillId="0" borderId="0" applyFill="0" applyBorder="0" applyAlignment="0" applyProtection="0"/>
    <xf numFmtId="3" fontId="101" fillId="0" borderId="0" applyFill="0" applyBorder="0" applyAlignment="0" applyProtection="0"/>
    <xf numFmtId="3" fontId="103" fillId="0" borderId="0" applyFill="0" applyBorder="0" applyAlignment="0" applyProtection="0"/>
    <xf numFmtId="0" fontId="68" fillId="0" borderId="0">
      <alignment horizontal="center" vertical="center"/>
    </xf>
    <xf numFmtId="181" fontId="68" fillId="61" borderId="54">
      <alignment horizontal="right" vertical="center"/>
    </xf>
    <xf numFmtId="0" fontId="107" fillId="71" borderId="0" applyNumberFormat="0" applyFont="0" applyBorder="0" applyAlignment="0">
      <alignment horizontal="center"/>
    </xf>
    <xf numFmtId="14" fontId="108" fillId="0" borderId="0" applyNumberFormat="0" applyFill="0" applyBorder="0" applyAlignment="0" applyProtection="0">
      <alignment horizontal="left"/>
    </xf>
    <xf numFmtId="0" fontId="128" fillId="0" borderId="68"/>
    <xf numFmtId="49" fontId="30" fillId="0" borderId="0">
      <alignment horizontal="left"/>
    </xf>
    <xf numFmtId="0" fontId="109" fillId="2" borderId="56">
      <alignment horizontal="center"/>
    </xf>
    <xf numFmtId="38" fontId="97" fillId="0" borderId="0" applyFont="0" applyFill="0" applyBorder="0" applyAlignment="0" applyProtection="0"/>
    <xf numFmtId="40" fontId="97" fillId="0" borderId="0" applyFont="0" applyFill="0" applyBorder="0" applyAlignment="0" applyProtection="0"/>
    <xf numFmtId="0" fontId="107" fillId="1" borderId="56" applyNumberFormat="0" applyFont="0" applyAlignment="0">
      <alignment horizontal="center"/>
    </xf>
    <xf numFmtId="38" fontId="109" fillId="0" borderId="52" applyNumberFormat="0" applyFill="0" applyBorder="0" applyAlignment="0">
      <alignment horizontal="right"/>
    </xf>
    <xf numFmtId="0" fontId="110" fillId="59" borderId="55">
      <alignment horizontal="left"/>
    </xf>
    <xf numFmtId="0" fontId="111" fillId="0" borderId="0" applyNumberFormat="0" applyFill="0" applyBorder="0" applyAlignment="0">
      <alignment horizontal="center"/>
    </xf>
    <xf numFmtId="0" fontId="65" fillId="0" borderId="0"/>
    <xf numFmtId="49" fontId="68" fillId="0" borderId="0" applyNumberFormat="0">
      <alignment horizontal="center" vertical="center"/>
    </xf>
    <xf numFmtId="0" fontId="137" fillId="0" borderId="69"/>
    <xf numFmtId="0" fontId="137" fillId="0" borderId="69"/>
    <xf numFmtId="0" fontId="64" fillId="0" borderId="0"/>
    <xf numFmtId="186" fontId="112" fillId="0" borderId="43" applyFill="0" applyProtection="0">
      <alignment vertical="top" wrapText="1"/>
    </xf>
    <xf numFmtId="0" fontId="30" fillId="0" borderId="0"/>
    <xf numFmtId="0" fontId="75" fillId="72" borderId="54" applyNumberFormat="0" applyProtection="0">
      <alignment horizontal="center"/>
    </xf>
    <xf numFmtId="0" fontId="68" fillId="0" borderId="0" applyNumberFormat="0" applyFill="0" applyBorder="0" applyProtection="0">
      <alignment horizontal="left" vertical="top"/>
    </xf>
    <xf numFmtId="0" fontId="87" fillId="2" borderId="43" applyNumberFormat="0" applyProtection="0"/>
    <xf numFmtId="0" fontId="87" fillId="2" borderId="43" applyNumberFormat="0" applyProtection="0">
      <alignment horizontal="center"/>
    </xf>
    <xf numFmtId="0" fontId="87" fillId="0" borderId="43" applyNumberFormat="0" applyFill="0" applyProtection="0"/>
    <xf numFmtId="170" fontId="75" fillId="0" borderId="56" applyFill="0" applyAlignment="0" applyProtection="0"/>
    <xf numFmtId="0" fontId="75" fillId="0" borderId="70" applyNumberFormat="0" applyFill="0" applyAlignment="0" applyProtection="0"/>
    <xf numFmtId="170" fontId="30" fillId="0" borderId="0" applyFill="0" applyBorder="0" applyAlignment="0" applyProtection="0"/>
    <xf numFmtId="170" fontId="75" fillId="2" borderId="71" applyAlignment="0" applyProtection="0"/>
    <xf numFmtId="170" fontId="75" fillId="2" borderId="72" applyAlignment="0" applyProtection="0"/>
    <xf numFmtId="0" fontId="30" fillId="2" borderId="70" applyNumberFormat="0" applyFont="0" applyAlignment="0" applyProtection="0"/>
    <xf numFmtId="0" fontId="75" fillId="0" borderId="0" applyNumberFormat="0" applyFill="0" applyBorder="0" applyProtection="0"/>
    <xf numFmtId="0" fontId="30" fillId="0" borderId="0" applyNumberFormat="0" applyFill="0" applyBorder="0" applyProtection="0">
      <alignment horizontal="left"/>
    </xf>
    <xf numFmtId="218" fontId="30" fillId="0" borderId="0" applyFill="0" applyBorder="0" applyProtection="0"/>
    <xf numFmtId="188" fontId="30" fillId="0" borderId="0" applyFill="0" applyBorder="0" applyProtection="0"/>
    <xf numFmtId="0" fontId="75" fillId="2" borderId="56" applyNumberFormat="0" applyAlignment="0" applyProtection="0"/>
    <xf numFmtId="0" fontId="87" fillId="0" borderId="43" applyNumberFormat="0" applyFill="0" applyProtection="0"/>
    <xf numFmtId="171" fontId="75" fillId="0" borderId="56" applyFill="0" applyAlignment="0" applyProtection="0"/>
    <xf numFmtId="0" fontId="87" fillId="0" borderId="0" applyNumberFormat="0" applyFill="0" applyBorder="0" applyProtection="0"/>
    <xf numFmtId="171" fontId="30" fillId="0" borderId="0" applyFill="0" applyBorder="0" applyAlignment="0" applyProtection="0"/>
    <xf numFmtId="171" fontId="75" fillId="2" borderId="71" applyAlignment="0" applyProtection="0"/>
    <xf numFmtId="0" fontId="30" fillId="0" borderId="0" applyNumberFormat="0" applyFill="0" applyBorder="0" applyProtection="0"/>
    <xf numFmtId="170" fontId="30" fillId="2" borderId="70" applyFont="0" applyAlignment="0" applyProtection="0"/>
    <xf numFmtId="170" fontId="75" fillId="2" borderId="43" applyAlignment="0" applyProtection="0"/>
    <xf numFmtId="170" fontId="30" fillId="2" borderId="70" applyAlignment="0" applyProtection="0"/>
    <xf numFmtId="170" fontId="75" fillId="2" borderId="72" applyAlignment="0" applyProtection="0"/>
    <xf numFmtId="0" fontId="30" fillId="0" borderId="43" applyNumberFormat="0" applyFill="0" applyAlignment="0" applyProtection="0"/>
    <xf numFmtId="0" fontId="30" fillId="0" borderId="0" applyNumberFormat="0" applyFill="0" applyBorder="0" applyProtection="0">
      <alignment vertical="top" wrapText="1"/>
    </xf>
    <xf numFmtId="218" fontId="30" fillId="0" borderId="0" applyFill="0" applyBorder="0" applyProtection="0">
      <alignment horizontal="left"/>
    </xf>
    <xf numFmtId="188" fontId="30" fillId="0" borderId="0" applyFill="0" applyBorder="0" applyProtection="0">
      <alignment horizontal="left"/>
    </xf>
    <xf numFmtId="170" fontId="75" fillId="2" borderId="56" applyAlignment="0" applyProtection="0"/>
    <xf numFmtId="0" fontId="87" fillId="0" borderId="0" applyNumberFormat="0" applyFill="0" applyBorder="0" applyProtection="0"/>
    <xf numFmtId="0" fontId="30" fillId="0" borderId="0" applyNumberFormat="0" applyFont="0" applyFill="0" applyProtection="0">
      <alignment horizontal="left"/>
    </xf>
    <xf numFmtId="0" fontId="30" fillId="0" borderId="46" applyNumberFormat="0" applyFont="0" applyFill="0" applyProtection="0">
      <alignment horizontal="left"/>
    </xf>
    <xf numFmtId="0" fontId="30" fillId="0" borderId="73" applyNumberFormat="0" applyFont="0" applyFill="0" applyProtection="0">
      <alignment horizontal="left"/>
    </xf>
    <xf numFmtId="0" fontId="30" fillId="0" borderId="69" applyNumberFormat="0" applyFill="0" applyProtection="0">
      <alignment horizontal="left" vertical="top"/>
    </xf>
    <xf numFmtId="0" fontId="30" fillId="0" borderId="74" applyNumberFormat="0" applyFill="0" applyProtection="0">
      <alignment horizontal="left" vertical="top"/>
    </xf>
    <xf numFmtId="0" fontId="30" fillId="0" borderId="75" applyNumberFormat="0" applyFill="0" applyProtection="0">
      <alignment horizontal="left" vertical="top"/>
    </xf>
    <xf numFmtId="0" fontId="30" fillId="0" borderId="76" applyNumberFormat="0" applyFill="0" applyProtection="0">
      <alignment horizontal="left" vertical="top"/>
    </xf>
    <xf numFmtId="0" fontId="30" fillId="0" borderId="49" applyNumberFormat="0" applyFill="0" applyProtection="0">
      <alignment horizontal="left" vertical="top"/>
    </xf>
    <xf numFmtId="0" fontId="30" fillId="0" borderId="68" applyNumberFormat="0" applyFill="0" applyProtection="0">
      <alignment horizontal="left" vertical="top"/>
    </xf>
    <xf numFmtId="0" fontId="30" fillId="0" borderId="77" applyNumberFormat="0" applyFill="0" applyProtection="0">
      <alignment horizontal="left" vertical="top"/>
    </xf>
    <xf numFmtId="0" fontId="30" fillId="0" borderId="78" applyNumberFormat="0" applyFill="0" applyProtection="0">
      <alignment horizontal="left" vertical="top"/>
    </xf>
    <xf numFmtId="0" fontId="30" fillId="0" borderId="79" applyNumberFormat="0" applyFill="0" applyProtection="0">
      <alignment horizontal="left" vertical="top"/>
    </xf>
    <xf numFmtId="171" fontId="75" fillId="2" borderId="56" applyAlignment="0" applyProtection="0"/>
    <xf numFmtId="0" fontId="30" fillId="0" borderId="80" applyNumberFormat="0" applyFill="0" applyProtection="0">
      <alignment horizontal="left" vertical="top"/>
    </xf>
    <xf numFmtId="0" fontId="30" fillId="0" borderId="81" applyNumberFormat="0" applyFill="0" applyProtection="0">
      <alignment horizontal="left" vertical="top"/>
    </xf>
    <xf numFmtId="0" fontId="30" fillId="0" borderId="0" applyNumberFormat="0" applyFill="0" applyBorder="0" applyProtection="0"/>
    <xf numFmtId="0" fontId="30" fillId="0" borderId="49" applyNumberFormat="0" applyFill="0" applyProtection="0">
      <alignment horizontal="left" vertical="top"/>
    </xf>
    <xf numFmtId="0" fontId="30" fillId="0" borderId="68" applyNumberFormat="0" applyFill="0" applyProtection="0">
      <alignment horizontal="left" vertical="top"/>
    </xf>
    <xf numFmtId="0" fontId="30" fillId="0" borderId="77" applyNumberFormat="0" applyFill="0" applyProtection="0">
      <alignment horizontal="left" vertical="top"/>
    </xf>
    <xf numFmtId="0" fontId="30" fillId="0" borderId="80" applyNumberFormat="0" applyFill="0" applyProtection="0">
      <alignment horizontal="left" vertical="top"/>
    </xf>
    <xf numFmtId="0" fontId="30" fillId="0" borderId="81" applyNumberFormat="0" applyFill="0" applyProtection="0">
      <alignment horizontal="left" vertical="top"/>
    </xf>
    <xf numFmtId="0" fontId="96" fillId="0" borderId="0"/>
    <xf numFmtId="40" fontId="113" fillId="0" borderId="0" applyBorder="0">
      <alignment horizontal="right"/>
    </xf>
    <xf numFmtId="38" fontId="114" fillId="0" borderId="0" applyFill="0" applyBorder="0" applyAlignment="0" applyProtection="0"/>
    <xf numFmtId="214" fontId="115" fillId="0" borderId="0" applyFill="0" applyBorder="0" applyAlignment="0" applyProtection="0"/>
    <xf numFmtId="223" fontId="138" fillId="0" borderId="0" applyFill="0" applyBorder="0" applyProtection="0"/>
    <xf numFmtId="214" fontId="138" fillId="0" borderId="0" applyFill="0" applyBorder="0" applyProtection="0"/>
    <xf numFmtId="214" fontId="122" fillId="0" borderId="0" applyFill="0" applyBorder="0" applyProtection="0"/>
    <xf numFmtId="196" fontId="138" fillId="0" borderId="0" applyFill="0" applyBorder="0" applyProtection="0"/>
    <xf numFmtId="38" fontId="139" fillId="0" borderId="0" applyNumberFormat="0" applyFill="0" applyBorder="0" applyProtection="0">
      <alignment horizontal="center"/>
    </xf>
    <xf numFmtId="38" fontId="140" fillId="0" borderId="0" applyNumberFormat="0" applyFill="0" applyBorder="0" applyProtection="0">
      <alignment horizontal="center"/>
    </xf>
    <xf numFmtId="38" fontId="122" fillId="0" borderId="0" applyNumberFormat="0" applyFill="0" applyBorder="0" applyProtection="0">
      <alignment horizontal="center"/>
    </xf>
    <xf numFmtId="221" fontId="138" fillId="0" borderId="82" applyNumberFormat="0" applyBorder="0">
      <alignment horizontal="center"/>
    </xf>
    <xf numFmtId="38" fontId="114" fillId="0" borderId="0" applyFill="0" applyBorder="0" applyAlignment="0" applyProtection="0"/>
    <xf numFmtId="176" fontId="57" fillId="73" borderId="0" applyNumberFormat="0" applyFont="0" applyBorder="0" applyAlignment="0"/>
    <xf numFmtId="0" fontId="141" fillId="0" borderId="0">
      <alignment vertical="center"/>
    </xf>
    <xf numFmtId="16" fontId="142" fillId="0" borderId="0" applyNumberFormat="0">
      <alignment horizontal="left" indent="1"/>
    </xf>
    <xf numFmtId="0" fontId="143" fillId="0" borderId="44"/>
    <xf numFmtId="0" fontId="143" fillId="0" borderId="44"/>
    <xf numFmtId="38" fontId="97" fillId="0" borderId="0" applyFont="0" applyFill="0" applyBorder="0" applyAlignment="0" applyProtection="0"/>
    <xf numFmtId="40" fontId="97" fillId="0" borderId="0" applyFont="0" applyFill="0" applyBorder="0" applyAlignment="0" applyProtection="0"/>
    <xf numFmtId="49" fontId="68" fillId="0" borderId="0">
      <alignment horizontal="left" vertical="center"/>
    </xf>
    <xf numFmtId="10" fontId="82" fillId="0" borderId="44" applyNumberFormat="0" applyFont="0" applyFill="0" applyAlignment="0" applyProtection="0"/>
    <xf numFmtId="10" fontId="82" fillId="0" borderId="83" applyNumberFormat="0" applyFont="0" applyFill="0" applyAlignment="0" applyProtection="0"/>
    <xf numFmtId="10" fontId="82" fillId="0" borderId="44" applyNumberFormat="0" applyFont="0" applyFill="0" applyAlignment="0" applyProtection="0"/>
    <xf numFmtId="37" fontId="68" fillId="72" borderId="0" applyNumberFormat="0" applyBorder="0" applyAlignment="0" applyProtection="0"/>
    <xf numFmtId="37" fontId="68" fillId="0" borderId="0"/>
    <xf numFmtId="3" fontId="116" fillId="0" borderId="63" applyProtection="0"/>
    <xf numFmtId="0" fontId="117" fillId="0" borderId="0">
      <alignment vertical="top"/>
    </xf>
    <xf numFmtId="176" fontId="57" fillId="72" borderId="0" applyNumberFormat="0" applyFont="0" applyBorder="0" applyAlignment="0">
      <protection locked="0"/>
    </xf>
    <xf numFmtId="219" fontId="97" fillId="0" borderId="0" applyFont="0" applyFill="0" applyBorder="0" applyAlignment="0" applyProtection="0"/>
    <xf numFmtId="220" fontId="97" fillId="0" borderId="0" applyFont="0" applyFill="0" applyBorder="0" applyAlignment="0" applyProtection="0"/>
    <xf numFmtId="167" fontId="30" fillId="0" borderId="0" applyFont="0" applyFill="0" applyBorder="0" applyAlignment="0" applyProtection="0"/>
    <xf numFmtId="169" fontId="30" fillId="0" borderId="0" applyFont="0" applyFill="0" applyBorder="0" applyAlignment="0" applyProtection="0"/>
    <xf numFmtId="0" fontId="144" fillId="0" borderId="0" applyNumberFormat="0" applyFont="0" applyFill="0" applyBorder="0" applyProtection="0">
      <alignment horizontal="center" vertical="center" wrapText="1"/>
    </xf>
    <xf numFmtId="221" fontId="82" fillId="0" borderId="0" applyFont="0" applyFill="0" applyBorder="0" applyAlignment="0" applyProtection="0"/>
    <xf numFmtId="0" fontId="64" fillId="0" borderId="0"/>
    <xf numFmtId="0" fontId="145" fillId="0" borderId="0" applyNumberFormat="0" applyFont="0" applyFill="0" applyBorder="0" applyProtection="0"/>
    <xf numFmtId="0" fontId="97" fillId="0" borderId="0"/>
    <xf numFmtId="170" fontId="18" fillId="0" borderId="0" applyFont="0" applyFill="0" applyBorder="0" applyAlignment="0" applyProtection="0"/>
    <xf numFmtId="170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12" fillId="0" borderId="0"/>
    <xf numFmtId="9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16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169" fontId="18" fillId="0" borderId="0" applyFont="0" applyFill="0" applyBorder="0" applyAlignment="0" applyProtection="0"/>
    <xf numFmtId="169" fontId="18" fillId="0" borderId="0" applyFont="0" applyFill="0" applyBorder="0" applyAlignment="0" applyProtection="0"/>
    <xf numFmtId="0" fontId="18" fillId="0" borderId="0"/>
    <xf numFmtId="169" fontId="18" fillId="0" borderId="0" applyFont="0" applyFill="0" applyBorder="0" applyAlignment="0" applyProtection="0"/>
    <xf numFmtId="169" fontId="18" fillId="0" borderId="0" applyFont="0" applyFill="0" applyBorder="0" applyAlignment="0" applyProtection="0"/>
    <xf numFmtId="0" fontId="18" fillId="0" borderId="0"/>
    <xf numFmtId="9" fontId="18" fillId="0" borderId="0" applyFont="0" applyFill="0" applyBorder="0" applyAlignment="0" applyProtection="0"/>
    <xf numFmtId="169" fontId="18" fillId="0" borderId="0" applyFont="0" applyFill="0" applyBorder="0" applyAlignment="0" applyProtection="0"/>
    <xf numFmtId="169" fontId="18" fillId="0" borderId="0" applyFont="0" applyFill="0" applyBorder="0" applyAlignment="0" applyProtection="0"/>
    <xf numFmtId="0" fontId="18" fillId="0" borderId="0"/>
    <xf numFmtId="0" fontId="18" fillId="0" borderId="0"/>
    <xf numFmtId="16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18" fillId="0" borderId="0"/>
    <xf numFmtId="169" fontId="18" fillId="0" borderId="0" applyFont="0" applyFill="0" applyBorder="0" applyAlignment="0" applyProtection="0"/>
    <xf numFmtId="0" fontId="18" fillId="0" borderId="0"/>
    <xf numFmtId="9" fontId="18" fillId="0" borderId="0" applyFont="0" applyFill="0" applyBorder="0" applyAlignment="0" applyProtection="0"/>
    <xf numFmtId="9" fontId="12" fillId="0" borderId="0" applyFont="0" applyFill="0" applyBorder="0" applyAlignment="0" applyProtection="0"/>
    <xf numFmtId="169" fontId="12" fillId="0" borderId="0" applyFont="0" applyFill="0" applyBorder="0" applyAlignment="0" applyProtection="0"/>
    <xf numFmtId="0" fontId="12" fillId="0" borderId="0"/>
    <xf numFmtId="9" fontId="12" fillId="0" borderId="0" applyFont="0" applyFill="0" applyBorder="0" applyAlignment="0" applyProtection="0"/>
    <xf numFmtId="169" fontId="12" fillId="0" borderId="0" applyFont="0" applyFill="0" applyBorder="0" applyAlignment="0" applyProtection="0"/>
    <xf numFmtId="16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23" fillId="0" borderId="0"/>
    <xf numFmtId="0" fontId="12" fillId="0" borderId="0"/>
    <xf numFmtId="0" fontId="11" fillId="0" borderId="0"/>
    <xf numFmtId="0" fontId="11" fillId="15" borderId="35" applyNumberFormat="0" applyFont="0" applyAlignment="0" applyProtection="0"/>
    <xf numFmtId="0" fontId="11" fillId="16" borderId="0" applyNumberFormat="0" applyBorder="0" applyAlignment="0" applyProtection="0"/>
    <xf numFmtId="0" fontId="11" fillId="8" borderId="0" applyNumberFormat="0" applyBorder="0" applyAlignment="0" applyProtection="0"/>
    <xf numFmtId="232" fontId="30" fillId="0" borderId="0"/>
    <xf numFmtId="0" fontId="11" fillId="19" borderId="0" applyNumberFormat="0" applyBorder="0" applyAlignment="0" applyProtection="0"/>
    <xf numFmtId="0" fontId="11" fillId="20" borderId="0" applyNumberFormat="0" applyBorder="0" applyAlignment="0" applyProtection="0"/>
    <xf numFmtId="0" fontId="159" fillId="0" borderId="0" applyNumberFormat="0" applyFill="0" applyBorder="0" applyAlignment="0" applyProtection="0">
      <alignment vertical="top"/>
      <protection locked="0"/>
    </xf>
    <xf numFmtId="0" fontId="11" fillId="23" borderId="0" applyNumberFormat="0" applyBorder="0" applyAlignment="0" applyProtection="0"/>
    <xf numFmtId="0" fontId="11" fillId="24" borderId="0" applyNumberFormat="0" applyBorder="0" applyAlignment="0" applyProtection="0"/>
    <xf numFmtId="0" fontId="11" fillId="0" borderId="0"/>
    <xf numFmtId="0" fontId="11" fillId="27" borderId="0" applyNumberFormat="0" applyBorder="0" applyAlignment="0" applyProtection="0"/>
    <xf numFmtId="0" fontId="11" fillId="28" borderId="0" applyNumberFormat="0" applyBorder="0" applyAlignment="0" applyProtection="0"/>
    <xf numFmtId="0" fontId="11" fillId="0" borderId="0"/>
    <xf numFmtId="0" fontId="11" fillId="31" borderId="0" applyNumberFormat="0" applyBorder="0" applyAlignment="0" applyProtection="0"/>
    <xf numFmtId="0" fontId="11" fillId="32" borderId="0" applyNumberFormat="0" applyBorder="0" applyAlignment="0" applyProtection="0"/>
    <xf numFmtId="0" fontId="11" fillId="35" borderId="0" applyNumberFormat="0" applyBorder="0" applyAlignment="0" applyProtection="0"/>
    <xf numFmtId="0" fontId="11" fillId="36" borderId="0" applyNumberFormat="0" applyBorder="0" applyAlignment="0" applyProtection="0"/>
    <xf numFmtId="0" fontId="18" fillId="0" borderId="0"/>
    <xf numFmtId="9" fontId="18" fillId="0" borderId="0" applyFont="0" applyFill="0" applyBorder="0" applyAlignment="0" applyProtection="0"/>
    <xf numFmtId="0" fontId="10" fillId="0" borderId="0"/>
    <xf numFmtId="0" fontId="10" fillId="0" borderId="0"/>
    <xf numFmtId="170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173" fontId="10" fillId="0" borderId="0"/>
    <xf numFmtId="173" fontId="10" fillId="8" borderId="0" applyNumberFormat="0" applyBorder="0" applyAlignment="0" applyProtection="0"/>
    <xf numFmtId="0" fontId="10" fillId="16" borderId="0" applyNumberFormat="0" applyBorder="0" applyAlignment="0" applyProtection="0"/>
    <xf numFmtId="0" fontId="10" fillId="8" borderId="0" applyNumberFormat="0" applyBorder="0" applyAlignment="0" applyProtection="0"/>
    <xf numFmtId="0" fontId="10" fillId="19" borderId="0" applyNumberFormat="0" applyBorder="0" applyAlignment="0" applyProtection="0"/>
    <xf numFmtId="0" fontId="10" fillId="20" borderId="0" applyNumberFormat="0" applyBorder="0" applyAlignment="0" applyProtection="0"/>
    <xf numFmtId="0" fontId="10" fillId="23" borderId="0" applyNumberFormat="0" applyBorder="0" applyAlignment="0" applyProtection="0"/>
    <xf numFmtId="0" fontId="10" fillId="24" borderId="0" applyNumberFormat="0" applyBorder="0" applyAlignment="0" applyProtection="0"/>
    <xf numFmtId="0" fontId="10" fillId="27" borderId="0" applyNumberFormat="0" applyBorder="0" applyAlignment="0" applyProtection="0"/>
    <xf numFmtId="0" fontId="10" fillId="28" borderId="0" applyNumberFormat="0" applyBorder="0" applyAlignment="0" applyProtection="0"/>
    <xf numFmtId="0" fontId="10" fillId="31" borderId="0" applyNumberFormat="0" applyBorder="0" applyAlignment="0" applyProtection="0"/>
    <xf numFmtId="0" fontId="10" fillId="32" borderId="0" applyNumberFormat="0" applyBorder="0" applyAlignment="0" applyProtection="0"/>
    <xf numFmtId="0" fontId="10" fillId="35" borderId="0" applyNumberFormat="0" applyBorder="0" applyAlignment="0" applyProtection="0"/>
    <xf numFmtId="0" fontId="10" fillId="36" borderId="0" applyNumberFormat="0" applyBorder="0" applyAlignment="0" applyProtection="0"/>
    <xf numFmtId="0" fontId="10" fillId="0" borderId="0"/>
    <xf numFmtId="0" fontId="10" fillId="15" borderId="35" applyNumberFormat="0" applyFont="0" applyAlignment="0" applyProtection="0"/>
    <xf numFmtId="0" fontId="10" fillId="0" borderId="0"/>
    <xf numFmtId="173" fontId="10" fillId="8" borderId="0" applyNumberFormat="0" applyBorder="0" applyAlignment="0" applyProtection="0"/>
    <xf numFmtId="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0" fontId="10" fillId="0" borderId="0"/>
    <xf numFmtId="173" fontId="10" fillId="0" borderId="0"/>
    <xf numFmtId="0" fontId="10" fillId="0" borderId="0"/>
    <xf numFmtId="170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16" borderId="0" applyNumberFormat="0" applyBorder="0" applyAlignment="0" applyProtection="0"/>
    <xf numFmtId="0" fontId="10" fillId="8" borderId="0" applyNumberFormat="0" applyBorder="0" applyAlignment="0" applyProtection="0"/>
    <xf numFmtId="0" fontId="10" fillId="19" borderId="0" applyNumberFormat="0" applyBorder="0" applyAlignment="0" applyProtection="0"/>
    <xf numFmtId="0" fontId="10" fillId="20" borderId="0" applyNumberFormat="0" applyBorder="0" applyAlignment="0" applyProtection="0"/>
    <xf numFmtId="0" fontId="10" fillId="23" borderId="0" applyNumberFormat="0" applyBorder="0" applyAlignment="0" applyProtection="0"/>
    <xf numFmtId="0" fontId="10" fillId="24" borderId="0" applyNumberFormat="0" applyBorder="0" applyAlignment="0" applyProtection="0"/>
    <xf numFmtId="0" fontId="10" fillId="27" borderId="0" applyNumberFormat="0" applyBorder="0" applyAlignment="0" applyProtection="0"/>
    <xf numFmtId="0" fontId="10" fillId="28" borderId="0" applyNumberFormat="0" applyBorder="0" applyAlignment="0" applyProtection="0"/>
    <xf numFmtId="0" fontId="10" fillId="31" borderId="0" applyNumberFormat="0" applyBorder="0" applyAlignment="0" applyProtection="0"/>
    <xf numFmtId="0" fontId="10" fillId="32" borderId="0" applyNumberFormat="0" applyBorder="0" applyAlignment="0" applyProtection="0"/>
    <xf numFmtId="0" fontId="10" fillId="35" borderId="0" applyNumberFormat="0" applyBorder="0" applyAlignment="0" applyProtection="0"/>
    <xf numFmtId="0" fontId="10" fillId="36" borderId="0" applyNumberFormat="0" applyBorder="0" applyAlignment="0" applyProtection="0"/>
    <xf numFmtId="0" fontId="10" fillId="0" borderId="0"/>
    <xf numFmtId="0" fontId="10" fillId="0" borderId="0"/>
    <xf numFmtId="170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173" fontId="10" fillId="0" borderId="0"/>
    <xf numFmtId="173" fontId="10" fillId="8" borderId="0" applyNumberFormat="0" applyBorder="0" applyAlignment="0" applyProtection="0"/>
    <xf numFmtId="0" fontId="10" fillId="0" borderId="0"/>
    <xf numFmtId="0" fontId="10" fillId="15" borderId="35" applyNumberFormat="0" applyFont="0" applyAlignment="0" applyProtection="0"/>
    <xf numFmtId="0" fontId="10" fillId="0" borderId="0"/>
    <xf numFmtId="173" fontId="10" fillId="8" borderId="0" applyNumberFormat="0" applyBorder="0" applyAlignment="0" applyProtection="0"/>
    <xf numFmtId="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0" fontId="10" fillId="0" borderId="0"/>
    <xf numFmtId="173" fontId="10" fillId="0" borderId="0"/>
    <xf numFmtId="0" fontId="10" fillId="0" borderId="0"/>
    <xf numFmtId="170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0" fontId="10" fillId="0" borderId="0"/>
    <xf numFmtId="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0" fontId="10" fillId="0" borderId="0"/>
    <xf numFmtId="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15" borderId="35" applyNumberFormat="0" applyFont="0" applyAlignment="0" applyProtection="0"/>
    <xf numFmtId="0" fontId="10" fillId="16" borderId="0" applyNumberFormat="0" applyBorder="0" applyAlignment="0" applyProtection="0"/>
    <xf numFmtId="0" fontId="10" fillId="8" borderId="0" applyNumberFormat="0" applyBorder="0" applyAlignment="0" applyProtection="0"/>
    <xf numFmtId="0" fontId="10" fillId="19" borderId="0" applyNumberFormat="0" applyBorder="0" applyAlignment="0" applyProtection="0"/>
    <xf numFmtId="0" fontId="10" fillId="20" borderId="0" applyNumberFormat="0" applyBorder="0" applyAlignment="0" applyProtection="0"/>
    <xf numFmtId="0" fontId="10" fillId="23" borderId="0" applyNumberFormat="0" applyBorder="0" applyAlignment="0" applyProtection="0"/>
    <xf numFmtId="0" fontId="10" fillId="24" borderId="0" applyNumberFormat="0" applyBorder="0" applyAlignment="0" applyProtection="0"/>
    <xf numFmtId="0" fontId="10" fillId="0" borderId="0"/>
    <xf numFmtId="0" fontId="10" fillId="27" borderId="0" applyNumberFormat="0" applyBorder="0" applyAlignment="0" applyProtection="0"/>
    <xf numFmtId="0" fontId="10" fillId="28" borderId="0" applyNumberFormat="0" applyBorder="0" applyAlignment="0" applyProtection="0"/>
    <xf numFmtId="0" fontId="10" fillId="0" borderId="0"/>
    <xf numFmtId="0" fontId="10" fillId="31" borderId="0" applyNumberFormat="0" applyBorder="0" applyAlignment="0" applyProtection="0"/>
    <xf numFmtId="0" fontId="10" fillId="32" borderId="0" applyNumberFormat="0" applyBorder="0" applyAlignment="0" applyProtection="0"/>
    <xf numFmtId="0" fontId="10" fillId="35" borderId="0" applyNumberFormat="0" applyBorder="0" applyAlignment="0" applyProtection="0"/>
    <xf numFmtId="0" fontId="10" fillId="36" borderId="0" applyNumberFormat="0" applyBorder="0" applyAlignment="0" applyProtection="0"/>
    <xf numFmtId="0" fontId="9" fillId="0" borderId="0"/>
    <xf numFmtId="9" fontId="9" fillId="0" borderId="0" applyFont="0" applyFill="0" applyBorder="0" applyAlignment="0" applyProtection="0"/>
    <xf numFmtId="170" fontId="9" fillId="0" borderId="0" applyFont="0" applyFill="0" applyBorder="0" applyAlignment="0" applyProtection="0"/>
    <xf numFmtId="0" fontId="9" fillId="16" borderId="0" applyNumberFormat="0" applyBorder="0" applyAlignment="0" applyProtection="0"/>
    <xf numFmtId="0" fontId="9" fillId="8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18" fillId="0" borderId="0"/>
    <xf numFmtId="16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9" fillId="0" borderId="0"/>
    <xf numFmtId="0" fontId="9" fillId="0" borderId="0"/>
    <xf numFmtId="170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173" fontId="9" fillId="0" borderId="0"/>
    <xf numFmtId="173" fontId="9" fillId="8" borderId="0" applyNumberFormat="0" applyBorder="0" applyAlignment="0" applyProtection="0"/>
    <xf numFmtId="9" fontId="18" fillId="0" borderId="0" applyFont="0" applyFill="0" applyBorder="0" applyAlignment="0" applyProtection="0"/>
    <xf numFmtId="0" fontId="18" fillId="0" borderId="0"/>
    <xf numFmtId="16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9" fillId="0" borderId="0"/>
    <xf numFmtId="0" fontId="9" fillId="15" borderId="35" applyNumberFormat="0" applyFont="0" applyAlignment="0" applyProtection="0"/>
    <xf numFmtId="0" fontId="9" fillId="0" borderId="0"/>
    <xf numFmtId="173" fontId="9" fillId="8" borderId="0" applyNumberFormat="0" applyBorder="0" applyAlignment="0" applyProtection="0"/>
    <xf numFmtId="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70" fontId="9" fillId="0" borderId="0" applyFont="0" applyFill="0" applyBorder="0" applyAlignment="0" applyProtection="0"/>
    <xf numFmtId="0" fontId="9" fillId="0" borderId="0"/>
    <xf numFmtId="173" fontId="9" fillId="0" borderId="0"/>
    <xf numFmtId="0" fontId="9" fillId="0" borderId="0"/>
    <xf numFmtId="170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16" borderId="0" applyNumberFormat="0" applyBorder="0" applyAlignment="0" applyProtection="0"/>
    <xf numFmtId="0" fontId="9" fillId="8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0" borderId="0"/>
    <xf numFmtId="0" fontId="9" fillId="0" borderId="0"/>
    <xf numFmtId="170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173" fontId="9" fillId="0" borderId="0"/>
    <xf numFmtId="173" fontId="9" fillId="8" borderId="0" applyNumberFormat="0" applyBorder="0" applyAlignment="0" applyProtection="0"/>
    <xf numFmtId="0" fontId="9" fillId="0" borderId="0"/>
    <xf numFmtId="0" fontId="9" fillId="15" borderId="35" applyNumberFormat="0" applyFont="0" applyAlignment="0" applyProtection="0"/>
    <xf numFmtId="0" fontId="9" fillId="0" borderId="0"/>
    <xf numFmtId="173" fontId="9" fillId="8" borderId="0" applyNumberFormat="0" applyBorder="0" applyAlignment="0" applyProtection="0"/>
    <xf numFmtId="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70" fontId="9" fillId="0" borderId="0" applyFont="0" applyFill="0" applyBorder="0" applyAlignment="0" applyProtection="0"/>
    <xf numFmtId="0" fontId="9" fillId="0" borderId="0"/>
    <xf numFmtId="173" fontId="9" fillId="0" borderId="0"/>
    <xf numFmtId="0" fontId="9" fillId="0" borderId="0"/>
    <xf numFmtId="170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70" fontId="9" fillId="0" borderId="0" applyFont="0" applyFill="0" applyBorder="0" applyAlignment="0" applyProtection="0"/>
    <xf numFmtId="0" fontId="9" fillId="0" borderId="0"/>
    <xf numFmtId="9" fontId="9" fillId="0" borderId="0" applyFont="0" applyFill="0" applyBorder="0" applyAlignment="0" applyProtection="0"/>
    <xf numFmtId="170" fontId="9" fillId="0" borderId="0" applyFont="0" applyFill="0" applyBorder="0" applyAlignment="0" applyProtection="0"/>
    <xf numFmtId="0" fontId="9" fillId="0" borderId="0"/>
    <xf numFmtId="9" fontId="9" fillId="0" borderId="0" applyFont="0" applyFill="0" applyBorder="0" applyAlignment="0" applyProtection="0"/>
    <xf numFmtId="170" fontId="9" fillId="0" borderId="0" applyFont="0" applyFill="0" applyBorder="0" applyAlignment="0" applyProtection="0"/>
    <xf numFmtId="0" fontId="9" fillId="0" borderId="0"/>
    <xf numFmtId="9" fontId="9" fillId="0" borderId="0" applyFont="0" applyFill="0" applyBorder="0" applyAlignment="0" applyProtection="0"/>
    <xf numFmtId="170" fontId="9" fillId="0" borderId="0" applyFont="0" applyFill="0" applyBorder="0" applyAlignment="0" applyProtection="0"/>
    <xf numFmtId="170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0" borderId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170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0" borderId="0"/>
    <xf numFmtId="170" fontId="9" fillId="0" borderId="0" applyFont="0" applyFill="0" applyBorder="0" applyAlignment="0" applyProtection="0"/>
    <xf numFmtId="170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0" borderId="0"/>
    <xf numFmtId="170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0" borderId="0"/>
    <xf numFmtId="170" fontId="9" fillId="0" borderId="0" applyFont="0" applyFill="0" applyBorder="0" applyAlignment="0" applyProtection="0"/>
    <xf numFmtId="170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0" fontId="9" fillId="0" borderId="0"/>
    <xf numFmtId="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0" borderId="0"/>
    <xf numFmtId="0" fontId="9" fillId="0" borderId="0"/>
    <xf numFmtId="0" fontId="9" fillId="15" borderId="35" applyNumberFormat="0" applyFont="0" applyAlignment="0" applyProtection="0"/>
    <xf numFmtId="0" fontId="9" fillId="16" borderId="0" applyNumberFormat="0" applyBorder="0" applyAlignment="0" applyProtection="0"/>
    <xf numFmtId="0" fontId="9" fillId="8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0" borderId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0" borderId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0" borderId="0"/>
    <xf numFmtId="0" fontId="9" fillId="0" borderId="0"/>
    <xf numFmtId="170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173" fontId="9" fillId="0" borderId="0"/>
    <xf numFmtId="173" fontId="9" fillId="8" borderId="0" applyNumberFormat="0" applyBorder="0" applyAlignment="0" applyProtection="0"/>
    <xf numFmtId="0" fontId="9" fillId="16" borderId="0" applyNumberFormat="0" applyBorder="0" applyAlignment="0" applyProtection="0"/>
    <xf numFmtId="0" fontId="9" fillId="8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0" borderId="0"/>
    <xf numFmtId="0" fontId="9" fillId="15" borderId="35" applyNumberFormat="0" applyFont="0" applyAlignment="0" applyProtection="0"/>
    <xf numFmtId="0" fontId="9" fillId="0" borderId="0"/>
    <xf numFmtId="173" fontId="9" fillId="8" borderId="0" applyNumberFormat="0" applyBorder="0" applyAlignment="0" applyProtection="0"/>
    <xf numFmtId="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70" fontId="9" fillId="0" borderId="0" applyFont="0" applyFill="0" applyBorder="0" applyAlignment="0" applyProtection="0"/>
    <xf numFmtId="0" fontId="9" fillId="0" borderId="0"/>
    <xf numFmtId="173" fontId="9" fillId="0" borderId="0"/>
    <xf numFmtId="0" fontId="9" fillId="0" borderId="0"/>
    <xf numFmtId="170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16" borderId="0" applyNumberFormat="0" applyBorder="0" applyAlignment="0" applyProtection="0"/>
    <xf numFmtId="0" fontId="9" fillId="8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0" borderId="0"/>
    <xf numFmtId="0" fontId="9" fillId="0" borderId="0"/>
    <xf numFmtId="170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173" fontId="9" fillId="0" borderId="0"/>
    <xf numFmtId="173" fontId="9" fillId="8" borderId="0" applyNumberFormat="0" applyBorder="0" applyAlignment="0" applyProtection="0"/>
    <xf numFmtId="0" fontId="9" fillId="0" borderId="0"/>
    <xf numFmtId="0" fontId="9" fillId="15" borderId="35" applyNumberFormat="0" applyFont="0" applyAlignment="0" applyProtection="0"/>
    <xf numFmtId="0" fontId="9" fillId="0" borderId="0"/>
    <xf numFmtId="173" fontId="9" fillId="8" borderId="0" applyNumberFormat="0" applyBorder="0" applyAlignment="0" applyProtection="0"/>
    <xf numFmtId="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70" fontId="9" fillId="0" borderId="0" applyFont="0" applyFill="0" applyBorder="0" applyAlignment="0" applyProtection="0"/>
    <xf numFmtId="0" fontId="9" fillId="0" borderId="0"/>
    <xf numFmtId="173" fontId="9" fillId="0" borderId="0"/>
    <xf numFmtId="0" fontId="9" fillId="0" borderId="0"/>
    <xf numFmtId="170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0" fontId="9" fillId="0" borderId="0"/>
    <xf numFmtId="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0" fontId="9" fillId="0" borderId="0"/>
    <xf numFmtId="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0" borderId="0"/>
    <xf numFmtId="0" fontId="9" fillId="0" borderId="0"/>
    <xf numFmtId="0" fontId="9" fillId="15" borderId="35" applyNumberFormat="0" applyFont="0" applyAlignment="0" applyProtection="0"/>
    <xf numFmtId="0" fontId="9" fillId="16" borderId="0" applyNumberFormat="0" applyBorder="0" applyAlignment="0" applyProtection="0"/>
    <xf numFmtId="0" fontId="9" fillId="8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0" borderId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0" borderId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16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169" fontId="18" fillId="0" borderId="0" applyFont="0" applyFill="0" applyBorder="0" applyAlignment="0" applyProtection="0"/>
    <xf numFmtId="0" fontId="18" fillId="0" borderId="0"/>
    <xf numFmtId="9" fontId="18" fillId="0" borderId="0" applyFont="0" applyFill="0" applyBorder="0" applyAlignment="0" applyProtection="0"/>
    <xf numFmtId="0" fontId="18" fillId="0" borderId="0"/>
    <xf numFmtId="16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18" fillId="0" borderId="0"/>
    <xf numFmtId="0" fontId="18" fillId="0" borderId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169" fontId="18" fillId="0" borderId="0" applyFont="0" applyFill="0" applyBorder="0" applyAlignment="0" applyProtection="0"/>
    <xf numFmtId="0" fontId="18" fillId="0" borderId="0"/>
    <xf numFmtId="169" fontId="18" fillId="0" borderId="0" applyFont="0" applyFill="0" applyBorder="0" applyAlignment="0" applyProtection="0"/>
    <xf numFmtId="169" fontId="18" fillId="0" borderId="0" applyFont="0" applyFill="0" applyBorder="0" applyAlignment="0" applyProtection="0"/>
    <xf numFmtId="0" fontId="18" fillId="0" borderId="0"/>
    <xf numFmtId="9" fontId="18" fillId="0" borderId="0" applyFont="0" applyFill="0" applyBorder="0" applyAlignment="0" applyProtection="0"/>
    <xf numFmtId="169" fontId="18" fillId="0" borderId="0" applyFont="0" applyFill="0" applyBorder="0" applyAlignment="0" applyProtection="0"/>
    <xf numFmtId="0" fontId="18" fillId="0" borderId="0"/>
    <xf numFmtId="9" fontId="18" fillId="0" borderId="0" applyFont="0" applyFill="0" applyBorder="0" applyAlignment="0" applyProtection="0"/>
    <xf numFmtId="169" fontId="18" fillId="0" borderId="0" applyFont="0" applyFill="0" applyBorder="0" applyAlignment="0" applyProtection="0"/>
    <xf numFmtId="0" fontId="18" fillId="0" borderId="0"/>
    <xf numFmtId="169" fontId="9" fillId="0" borderId="0" applyFont="0" applyFill="0" applyBorder="0" applyAlignment="0" applyProtection="0"/>
    <xf numFmtId="0" fontId="9" fillId="0" borderId="0"/>
    <xf numFmtId="170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0" fontId="18" fillId="0" borderId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18" fillId="0" borderId="0"/>
    <xf numFmtId="0" fontId="18" fillId="0" borderId="0"/>
    <xf numFmtId="9" fontId="18" fillId="0" borderId="0" applyFont="0" applyFill="0" applyBorder="0" applyAlignment="0" applyProtection="0"/>
    <xf numFmtId="0" fontId="8" fillId="0" borderId="0"/>
    <xf numFmtId="0" fontId="8" fillId="0" borderId="0"/>
    <xf numFmtId="170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73" fontId="8" fillId="0" borderId="0"/>
    <xf numFmtId="173" fontId="8" fillId="8" borderId="0" applyNumberFormat="0" applyBorder="0" applyAlignment="0" applyProtection="0"/>
    <xf numFmtId="0" fontId="8" fillId="16" borderId="0" applyNumberFormat="0" applyBorder="0" applyAlignment="0" applyProtection="0"/>
    <xf numFmtId="0" fontId="8" fillId="8" borderId="0" applyNumberFormat="0" applyBorder="0" applyAlignment="0" applyProtection="0"/>
    <xf numFmtId="0" fontId="8" fillId="19" borderId="0" applyNumberFormat="0" applyBorder="0" applyAlignment="0" applyProtection="0"/>
    <xf numFmtId="0" fontId="8" fillId="20" borderId="0" applyNumberFormat="0" applyBorder="0" applyAlignment="0" applyProtection="0"/>
    <xf numFmtId="0" fontId="8" fillId="23" borderId="0" applyNumberFormat="0" applyBorder="0" applyAlignment="0" applyProtection="0"/>
    <xf numFmtId="0" fontId="8" fillId="24" borderId="0" applyNumberFormat="0" applyBorder="0" applyAlignment="0" applyProtection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  <xf numFmtId="0" fontId="8" fillId="35" borderId="0" applyNumberFormat="0" applyBorder="0" applyAlignment="0" applyProtection="0"/>
    <xf numFmtId="0" fontId="8" fillId="36" borderId="0" applyNumberFormat="0" applyBorder="0" applyAlignment="0" applyProtection="0"/>
    <xf numFmtId="0" fontId="8" fillId="0" borderId="0"/>
    <xf numFmtId="0" fontId="8" fillId="15" borderId="35" applyNumberFormat="0" applyFont="0" applyAlignment="0" applyProtection="0"/>
    <xf numFmtId="0" fontId="8" fillId="0" borderId="0"/>
    <xf numFmtId="173" fontId="8" fillId="8" borderId="0" applyNumberFormat="0" applyBorder="0" applyAlignment="0" applyProtection="0"/>
    <xf numFmtId="9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170" fontId="8" fillId="0" borderId="0" applyFont="0" applyFill="0" applyBorder="0" applyAlignment="0" applyProtection="0"/>
    <xf numFmtId="0" fontId="8" fillId="0" borderId="0"/>
    <xf numFmtId="173" fontId="8" fillId="0" borderId="0"/>
    <xf numFmtId="0" fontId="8" fillId="0" borderId="0"/>
    <xf numFmtId="170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16" borderId="0" applyNumberFormat="0" applyBorder="0" applyAlignment="0" applyProtection="0"/>
    <xf numFmtId="0" fontId="8" fillId="8" borderId="0" applyNumberFormat="0" applyBorder="0" applyAlignment="0" applyProtection="0"/>
    <xf numFmtId="0" fontId="8" fillId="19" borderId="0" applyNumberFormat="0" applyBorder="0" applyAlignment="0" applyProtection="0"/>
    <xf numFmtId="0" fontId="8" fillId="20" borderId="0" applyNumberFormat="0" applyBorder="0" applyAlignment="0" applyProtection="0"/>
    <xf numFmtId="0" fontId="8" fillId="23" borderId="0" applyNumberFormat="0" applyBorder="0" applyAlignment="0" applyProtection="0"/>
    <xf numFmtId="0" fontId="8" fillId="24" borderId="0" applyNumberFormat="0" applyBorder="0" applyAlignment="0" applyProtection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  <xf numFmtId="0" fontId="8" fillId="35" borderId="0" applyNumberFormat="0" applyBorder="0" applyAlignment="0" applyProtection="0"/>
    <xf numFmtId="0" fontId="8" fillId="36" borderId="0" applyNumberFormat="0" applyBorder="0" applyAlignment="0" applyProtection="0"/>
    <xf numFmtId="0" fontId="8" fillId="0" borderId="0"/>
    <xf numFmtId="0" fontId="8" fillId="0" borderId="0"/>
    <xf numFmtId="170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73" fontId="8" fillId="0" borderId="0"/>
    <xf numFmtId="173" fontId="8" fillId="8" borderId="0" applyNumberFormat="0" applyBorder="0" applyAlignment="0" applyProtection="0"/>
    <xf numFmtId="0" fontId="8" fillId="0" borderId="0"/>
    <xf numFmtId="0" fontId="8" fillId="15" borderId="35" applyNumberFormat="0" applyFont="0" applyAlignment="0" applyProtection="0"/>
    <xf numFmtId="0" fontId="8" fillId="0" borderId="0"/>
    <xf numFmtId="173" fontId="8" fillId="8" borderId="0" applyNumberFormat="0" applyBorder="0" applyAlignment="0" applyProtection="0"/>
    <xf numFmtId="9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170" fontId="8" fillId="0" borderId="0" applyFont="0" applyFill="0" applyBorder="0" applyAlignment="0" applyProtection="0"/>
    <xf numFmtId="0" fontId="8" fillId="0" borderId="0"/>
    <xf numFmtId="173" fontId="8" fillId="0" borderId="0"/>
    <xf numFmtId="0" fontId="8" fillId="0" borderId="0"/>
    <xf numFmtId="170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18" fillId="0" borderId="0"/>
    <xf numFmtId="0" fontId="8" fillId="0" borderId="0"/>
    <xf numFmtId="9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0" fontId="8" fillId="0" borderId="0"/>
    <xf numFmtId="9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15" borderId="35" applyNumberFormat="0" applyFont="0" applyAlignment="0" applyProtection="0"/>
    <xf numFmtId="0" fontId="8" fillId="16" borderId="0" applyNumberFormat="0" applyBorder="0" applyAlignment="0" applyProtection="0"/>
    <xf numFmtId="0" fontId="8" fillId="8" borderId="0" applyNumberFormat="0" applyBorder="0" applyAlignment="0" applyProtection="0"/>
    <xf numFmtId="0" fontId="8" fillId="19" borderId="0" applyNumberFormat="0" applyBorder="0" applyAlignment="0" applyProtection="0"/>
    <xf numFmtId="0" fontId="8" fillId="20" borderId="0" applyNumberFormat="0" applyBorder="0" applyAlignment="0" applyProtection="0"/>
    <xf numFmtId="0" fontId="8" fillId="23" borderId="0" applyNumberFormat="0" applyBorder="0" applyAlignment="0" applyProtection="0"/>
    <xf numFmtId="0" fontId="8" fillId="24" borderId="0" applyNumberFormat="0" applyBorder="0" applyAlignment="0" applyProtection="0"/>
    <xf numFmtId="0" fontId="8" fillId="0" borderId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8" fillId="0" borderId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  <xf numFmtId="0" fontId="8" fillId="35" borderId="0" applyNumberFormat="0" applyBorder="0" applyAlignment="0" applyProtection="0"/>
    <xf numFmtId="0" fontId="8" fillId="36" borderId="0" applyNumberFormat="0" applyBorder="0" applyAlignment="0" applyProtection="0"/>
    <xf numFmtId="0" fontId="8" fillId="0" borderId="0"/>
    <xf numFmtId="0" fontId="8" fillId="0" borderId="0"/>
    <xf numFmtId="170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73" fontId="8" fillId="0" borderId="0"/>
    <xf numFmtId="173" fontId="8" fillId="8" borderId="0" applyNumberFormat="0" applyBorder="0" applyAlignment="0" applyProtection="0"/>
    <xf numFmtId="0" fontId="8" fillId="16" borderId="0" applyNumberFormat="0" applyBorder="0" applyAlignment="0" applyProtection="0"/>
    <xf numFmtId="0" fontId="8" fillId="8" borderId="0" applyNumberFormat="0" applyBorder="0" applyAlignment="0" applyProtection="0"/>
    <xf numFmtId="0" fontId="8" fillId="19" borderId="0" applyNumberFormat="0" applyBorder="0" applyAlignment="0" applyProtection="0"/>
    <xf numFmtId="0" fontId="8" fillId="20" borderId="0" applyNumberFormat="0" applyBorder="0" applyAlignment="0" applyProtection="0"/>
    <xf numFmtId="0" fontId="8" fillId="23" borderId="0" applyNumberFormat="0" applyBorder="0" applyAlignment="0" applyProtection="0"/>
    <xf numFmtId="0" fontId="8" fillId="24" borderId="0" applyNumberFormat="0" applyBorder="0" applyAlignment="0" applyProtection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  <xf numFmtId="0" fontId="8" fillId="35" borderId="0" applyNumberFormat="0" applyBorder="0" applyAlignment="0" applyProtection="0"/>
    <xf numFmtId="0" fontId="8" fillId="36" borderId="0" applyNumberFormat="0" applyBorder="0" applyAlignment="0" applyProtection="0"/>
    <xf numFmtId="0" fontId="8" fillId="0" borderId="0"/>
    <xf numFmtId="0" fontId="8" fillId="15" borderId="35" applyNumberFormat="0" applyFont="0" applyAlignment="0" applyProtection="0"/>
    <xf numFmtId="0" fontId="8" fillId="0" borderId="0"/>
    <xf numFmtId="173" fontId="8" fillId="8" borderId="0" applyNumberFormat="0" applyBorder="0" applyAlignment="0" applyProtection="0"/>
    <xf numFmtId="9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170" fontId="8" fillId="0" borderId="0" applyFont="0" applyFill="0" applyBorder="0" applyAlignment="0" applyProtection="0"/>
    <xf numFmtId="0" fontId="8" fillId="0" borderId="0"/>
    <xf numFmtId="173" fontId="8" fillId="0" borderId="0"/>
    <xf numFmtId="0" fontId="8" fillId="0" borderId="0"/>
    <xf numFmtId="170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16" borderId="0" applyNumberFormat="0" applyBorder="0" applyAlignment="0" applyProtection="0"/>
    <xf numFmtId="0" fontId="8" fillId="8" borderId="0" applyNumberFormat="0" applyBorder="0" applyAlignment="0" applyProtection="0"/>
    <xf numFmtId="0" fontId="8" fillId="19" borderId="0" applyNumberFormat="0" applyBorder="0" applyAlignment="0" applyProtection="0"/>
    <xf numFmtId="0" fontId="8" fillId="20" borderId="0" applyNumberFormat="0" applyBorder="0" applyAlignment="0" applyProtection="0"/>
    <xf numFmtId="0" fontId="8" fillId="23" borderId="0" applyNumberFormat="0" applyBorder="0" applyAlignment="0" applyProtection="0"/>
    <xf numFmtId="0" fontId="8" fillId="24" borderId="0" applyNumberFormat="0" applyBorder="0" applyAlignment="0" applyProtection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  <xf numFmtId="0" fontId="8" fillId="35" borderId="0" applyNumberFormat="0" applyBorder="0" applyAlignment="0" applyProtection="0"/>
    <xf numFmtId="0" fontId="8" fillId="36" borderId="0" applyNumberFormat="0" applyBorder="0" applyAlignment="0" applyProtection="0"/>
    <xf numFmtId="0" fontId="8" fillId="0" borderId="0"/>
    <xf numFmtId="0" fontId="8" fillId="0" borderId="0"/>
    <xf numFmtId="170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73" fontId="8" fillId="0" borderId="0"/>
    <xf numFmtId="173" fontId="8" fillId="8" borderId="0" applyNumberFormat="0" applyBorder="0" applyAlignment="0" applyProtection="0"/>
    <xf numFmtId="0" fontId="8" fillId="0" borderId="0"/>
    <xf numFmtId="0" fontId="8" fillId="15" borderId="35" applyNumberFormat="0" applyFont="0" applyAlignment="0" applyProtection="0"/>
    <xf numFmtId="0" fontId="8" fillId="0" borderId="0"/>
    <xf numFmtId="173" fontId="8" fillId="8" borderId="0" applyNumberFormat="0" applyBorder="0" applyAlignment="0" applyProtection="0"/>
    <xf numFmtId="9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170" fontId="8" fillId="0" borderId="0" applyFont="0" applyFill="0" applyBorder="0" applyAlignment="0" applyProtection="0"/>
    <xf numFmtId="0" fontId="8" fillId="0" borderId="0"/>
    <xf numFmtId="173" fontId="8" fillId="0" borderId="0"/>
    <xf numFmtId="0" fontId="8" fillId="0" borderId="0"/>
    <xf numFmtId="170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0" fontId="8" fillId="0" borderId="0"/>
    <xf numFmtId="9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0" fontId="8" fillId="0" borderId="0"/>
    <xf numFmtId="9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15" borderId="35" applyNumberFormat="0" applyFont="0" applyAlignment="0" applyProtection="0"/>
    <xf numFmtId="0" fontId="8" fillId="16" borderId="0" applyNumberFormat="0" applyBorder="0" applyAlignment="0" applyProtection="0"/>
    <xf numFmtId="0" fontId="8" fillId="8" borderId="0" applyNumberFormat="0" applyBorder="0" applyAlignment="0" applyProtection="0"/>
    <xf numFmtId="0" fontId="8" fillId="19" borderId="0" applyNumberFormat="0" applyBorder="0" applyAlignment="0" applyProtection="0"/>
    <xf numFmtId="0" fontId="8" fillId="20" borderId="0" applyNumberFormat="0" applyBorder="0" applyAlignment="0" applyProtection="0"/>
    <xf numFmtId="0" fontId="8" fillId="23" borderId="0" applyNumberFormat="0" applyBorder="0" applyAlignment="0" applyProtection="0"/>
    <xf numFmtId="0" fontId="8" fillId="24" borderId="0" applyNumberFormat="0" applyBorder="0" applyAlignment="0" applyProtection="0"/>
    <xf numFmtId="0" fontId="8" fillId="0" borderId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8" fillId="0" borderId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  <xf numFmtId="0" fontId="8" fillId="35" borderId="0" applyNumberFormat="0" applyBorder="0" applyAlignment="0" applyProtection="0"/>
    <xf numFmtId="0" fontId="8" fillId="36" borderId="0" applyNumberFormat="0" applyBorder="0" applyAlignment="0" applyProtection="0"/>
    <xf numFmtId="0" fontId="18" fillId="0" borderId="0"/>
    <xf numFmtId="9" fontId="18" fillId="0" borderId="0" applyFont="0" applyFill="0" applyBorder="0" applyAlignment="0" applyProtection="0"/>
    <xf numFmtId="0" fontId="8" fillId="0" borderId="0"/>
    <xf numFmtId="0" fontId="8" fillId="0" borderId="0"/>
    <xf numFmtId="170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73" fontId="8" fillId="0" borderId="0"/>
    <xf numFmtId="173" fontId="8" fillId="8" borderId="0" applyNumberFormat="0" applyBorder="0" applyAlignment="0" applyProtection="0"/>
    <xf numFmtId="0" fontId="8" fillId="16" borderId="0" applyNumberFormat="0" applyBorder="0" applyAlignment="0" applyProtection="0"/>
    <xf numFmtId="0" fontId="8" fillId="8" borderId="0" applyNumberFormat="0" applyBorder="0" applyAlignment="0" applyProtection="0"/>
    <xf numFmtId="0" fontId="8" fillId="19" borderId="0" applyNumberFormat="0" applyBorder="0" applyAlignment="0" applyProtection="0"/>
    <xf numFmtId="0" fontId="8" fillId="20" borderId="0" applyNumberFormat="0" applyBorder="0" applyAlignment="0" applyProtection="0"/>
    <xf numFmtId="0" fontId="8" fillId="23" borderId="0" applyNumberFormat="0" applyBorder="0" applyAlignment="0" applyProtection="0"/>
    <xf numFmtId="0" fontId="8" fillId="24" borderId="0" applyNumberFormat="0" applyBorder="0" applyAlignment="0" applyProtection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  <xf numFmtId="0" fontId="8" fillId="35" borderId="0" applyNumberFormat="0" applyBorder="0" applyAlignment="0" applyProtection="0"/>
    <xf numFmtId="0" fontId="8" fillId="36" borderId="0" applyNumberFormat="0" applyBorder="0" applyAlignment="0" applyProtection="0"/>
    <xf numFmtId="0" fontId="8" fillId="0" borderId="0"/>
    <xf numFmtId="0" fontId="8" fillId="15" borderId="35" applyNumberFormat="0" applyFont="0" applyAlignment="0" applyProtection="0"/>
    <xf numFmtId="0" fontId="8" fillId="0" borderId="0"/>
    <xf numFmtId="173" fontId="8" fillId="8" borderId="0" applyNumberFormat="0" applyBorder="0" applyAlignment="0" applyProtection="0"/>
    <xf numFmtId="9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170" fontId="8" fillId="0" borderId="0" applyFont="0" applyFill="0" applyBorder="0" applyAlignment="0" applyProtection="0"/>
    <xf numFmtId="0" fontId="8" fillId="0" borderId="0"/>
    <xf numFmtId="173" fontId="8" fillId="0" borderId="0"/>
    <xf numFmtId="0" fontId="8" fillId="0" borderId="0"/>
    <xf numFmtId="170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16" borderId="0" applyNumberFormat="0" applyBorder="0" applyAlignment="0" applyProtection="0"/>
    <xf numFmtId="0" fontId="8" fillId="8" borderId="0" applyNumberFormat="0" applyBorder="0" applyAlignment="0" applyProtection="0"/>
    <xf numFmtId="0" fontId="8" fillId="19" borderId="0" applyNumberFormat="0" applyBorder="0" applyAlignment="0" applyProtection="0"/>
    <xf numFmtId="0" fontId="8" fillId="20" borderId="0" applyNumberFormat="0" applyBorder="0" applyAlignment="0" applyProtection="0"/>
    <xf numFmtId="0" fontId="8" fillId="23" borderId="0" applyNumberFormat="0" applyBorder="0" applyAlignment="0" applyProtection="0"/>
    <xf numFmtId="0" fontId="8" fillId="24" borderId="0" applyNumberFormat="0" applyBorder="0" applyAlignment="0" applyProtection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  <xf numFmtId="0" fontId="8" fillId="35" borderId="0" applyNumberFormat="0" applyBorder="0" applyAlignment="0" applyProtection="0"/>
    <xf numFmtId="0" fontId="8" fillId="36" borderId="0" applyNumberFormat="0" applyBorder="0" applyAlignment="0" applyProtection="0"/>
    <xf numFmtId="0" fontId="8" fillId="0" borderId="0"/>
    <xf numFmtId="0" fontId="8" fillId="0" borderId="0"/>
    <xf numFmtId="170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73" fontId="8" fillId="0" borderId="0"/>
    <xf numFmtId="173" fontId="8" fillId="8" borderId="0" applyNumberFormat="0" applyBorder="0" applyAlignment="0" applyProtection="0"/>
    <xf numFmtId="0" fontId="8" fillId="0" borderId="0"/>
    <xf numFmtId="0" fontId="8" fillId="15" borderId="35" applyNumberFormat="0" applyFont="0" applyAlignment="0" applyProtection="0"/>
    <xf numFmtId="0" fontId="8" fillId="0" borderId="0"/>
    <xf numFmtId="173" fontId="8" fillId="8" borderId="0" applyNumberFormat="0" applyBorder="0" applyAlignment="0" applyProtection="0"/>
    <xf numFmtId="9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170" fontId="8" fillId="0" borderId="0" applyFont="0" applyFill="0" applyBorder="0" applyAlignment="0" applyProtection="0"/>
    <xf numFmtId="0" fontId="8" fillId="0" borderId="0"/>
    <xf numFmtId="173" fontId="8" fillId="0" borderId="0"/>
    <xf numFmtId="0" fontId="8" fillId="0" borderId="0"/>
    <xf numFmtId="170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0" fontId="8" fillId="0" borderId="0"/>
    <xf numFmtId="9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0" fontId="8" fillId="0" borderId="0"/>
    <xf numFmtId="9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15" borderId="35" applyNumberFormat="0" applyFont="0" applyAlignment="0" applyProtection="0"/>
    <xf numFmtId="0" fontId="8" fillId="16" borderId="0" applyNumberFormat="0" applyBorder="0" applyAlignment="0" applyProtection="0"/>
    <xf numFmtId="0" fontId="8" fillId="8" borderId="0" applyNumberFormat="0" applyBorder="0" applyAlignment="0" applyProtection="0"/>
    <xf numFmtId="0" fontId="8" fillId="19" borderId="0" applyNumberFormat="0" applyBorder="0" applyAlignment="0" applyProtection="0"/>
    <xf numFmtId="0" fontId="8" fillId="20" borderId="0" applyNumberFormat="0" applyBorder="0" applyAlignment="0" applyProtection="0"/>
    <xf numFmtId="0" fontId="8" fillId="23" borderId="0" applyNumberFormat="0" applyBorder="0" applyAlignment="0" applyProtection="0"/>
    <xf numFmtId="0" fontId="8" fillId="24" borderId="0" applyNumberFormat="0" applyBorder="0" applyAlignment="0" applyProtection="0"/>
    <xf numFmtId="0" fontId="8" fillId="0" borderId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8" fillId="0" borderId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  <xf numFmtId="0" fontId="8" fillId="35" borderId="0" applyNumberFormat="0" applyBorder="0" applyAlignment="0" applyProtection="0"/>
    <xf numFmtId="0" fontId="8" fillId="36" borderId="0" applyNumberFormat="0" applyBorder="0" applyAlignment="0" applyProtection="0"/>
    <xf numFmtId="0" fontId="8" fillId="0" borderId="0"/>
    <xf numFmtId="0" fontId="8" fillId="0" borderId="0"/>
    <xf numFmtId="170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73" fontId="8" fillId="0" borderId="0"/>
    <xf numFmtId="173" fontId="8" fillId="8" borderId="0" applyNumberFormat="0" applyBorder="0" applyAlignment="0" applyProtection="0"/>
    <xf numFmtId="0" fontId="8" fillId="16" borderId="0" applyNumberFormat="0" applyBorder="0" applyAlignment="0" applyProtection="0"/>
    <xf numFmtId="0" fontId="8" fillId="8" borderId="0" applyNumberFormat="0" applyBorder="0" applyAlignment="0" applyProtection="0"/>
    <xf numFmtId="0" fontId="8" fillId="19" borderId="0" applyNumberFormat="0" applyBorder="0" applyAlignment="0" applyProtection="0"/>
    <xf numFmtId="0" fontId="8" fillId="20" borderId="0" applyNumberFormat="0" applyBorder="0" applyAlignment="0" applyProtection="0"/>
    <xf numFmtId="0" fontId="8" fillId="23" borderId="0" applyNumberFormat="0" applyBorder="0" applyAlignment="0" applyProtection="0"/>
    <xf numFmtId="0" fontId="8" fillId="24" borderId="0" applyNumberFormat="0" applyBorder="0" applyAlignment="0" applyProtection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  <xf numFmtId="0" fontId="8" fillId="35" borderId="0" applyNumberFormat="0" applyBorder="0" applyAlignment="0" applyProtection="0"/>
    <xf numFmtId="0" fontId="8" fillId="36" borderId="0" applyNumberFormat="0" applyBorder="0" applyAlignment="0" applyProtection="0"/>
    <xf numFmtId="0" fontId="8" fillId="0" borderId="0"/>
    <xf numFmtId="0" fontId="8" fillId="15" borderId="35" applyNumberFormat="0" applyFont="0" applyAlignment="0" applyProtection="0"/>
    <xf numFmtId="0" fontId="8" fillId="0" borderId="0"/>
    <xf numFmtId="173" fontId="8" fillId="8" borderId="0" applyNumberFormat="0" applyBorder="0" applyAlignment="0" applyProtection="0"/>
    <xf numFmtId="9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170" fontId="8" fillId="0" borderId="0" applyFont="0" applyFill="0" applyBorder="0" applyAlignment="0" applyProtection="0"/>
    <xf numFmtId="0" fontId="8" fillId="0" borderId="0"/>
    <xf numFmtId="173" fontId="8" fillId="0" borderId="0"/>
    <xf numFmtId="0" fontId="8" fillId="0" borderId="0"/>
    <xf numFmtId="170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16" borderId="0" applyNumberFormat="0" applyBorder="0" applyAlignment="0" applyProtection="0"/>
    <xf numFmtId="0" fontId="8" fillId="8" borderId="0" applyNumberFormat="0" applyBorder="0" applyAlignment="0" applyProtection="0"/>
    <xf numFmtId="0" fontId="8" fillId="19" borderId="0" applyNumberFormat="0" applyBorder="0" applyAlignment="0" applyProtection="0"/>
    <xf numFmtId="0" fontId="8" fillId="20" borderId="0" applyNumberFormat="0" applyBorder="0" applyAlignment="0" applyProtection="0"/>
    <xf numFmtId="0" fontId="8" fillId="23" borderId="0" applyNumberFormat="0" applyBorder="0" applyAlignment="0" applyProtection="0"/>
    <xf numFmtId="0" fontId="8" fillId="24" borderId="0" applyNumberFormat="0" applyBorder="0" applyAlignment="0" applyProtection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  <xf numFmtId="0" fontId="8" fillId="35" borderId="0" applyNumberFormat="0" applyBorder="0" applyAlignment="0" applyProtection="0"/>
    <xf numFmtId="0" fontId="8" fillId="36" borderId="0" applyNumberFormat="0" applyBorder="0" applyAlignment="0" applyProtection="0"/>
    <xf numFmtId="0" fontId="8" fillId="0" borderId="0"/>
    <xf numFmtId="0" fontId="8" fillId="0" borderId="0"/>
    <xf numFmtId="170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73" fontId="8" fillId="0" borderId="0"/>
    <xf numFmtId="173" fontId="8" fillId="8" borderId="0" applyNumberFormat="0" applyBorder="0" applyAlignment="0" applyProtection="0"/>
    <xf numFmtId="0" fontId="8" fillId="0" borderId="0"/>
    <xf numFmtId="0" fontId="8" fillId="15" borderId="35" applyNumberFormat="0" applyFont="0" applyAlignment="0" applyProtection="0"/>
    <xf numFmtId="0" fontId="8" fillId="0" borderId="0"/>
    <xf numFmtId="173" fontId="8" fillId="8" borderId="0" applyNumberFormat="0" applyBorder="0" applyAlignment="0" applyProtection="0"/>
    <xf numFmtId="9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170" fontId="8" fillId="0" borderId="0" applyFont="0" applyFill="0" applyBorder="0" applyAlignment="0" applyProtection="0"/>
    <xf numFmtId="0" fontId="8" fillId="0" borderId="0"/>
    <xf numFmtId="173" fontId="8" fillId="0" borderId="0"/>
    <xf numFmtId="0" fontId="8" fillId="0" borderId="0"/>
    <xf numFmtId="170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0" fontId="8" fillId="0" borderId="0"/>
    <xf numFmtId="9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0" fontId="8" fillId="0" borderId="0"/>
    <xf numFmtId="9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15" borderId="35" applyNumberFormat="0" applyFont="0" applyAlignment="0" applyProtection="0"/>
    <xf numFmtId="0" fontId="8" fillId="16" borderId="0" applyNumberFormat="0" applyBorder="0" applyAlignment="0" applyProtection="0"/>
    <xf numFmtId="0" fontId="8" fillId="8" borderId="0" applyNumberFormat="0" applyBorder="0" applyAlignment="0" applyProtection="0"/>
    <xf numFmtId="0" fontId="8" fillId="19" borderId="0" applyNumberFormat="0" applyBorder="0" applyAlignment="0" applyProtection="0"/>
    <xf numFmtId="0" fontId="8" fillId="20" borderId="0" applyNumberFormat="0" applyBorder="0" applyAlignment="0" applyProtection="0"/>
    <xf numFmtId="0" fontId="8" fillId="23" borderId="0" applyNumberFormat="0" applyBorder="0" applyAlignment="0" applyProtection="0"/>
    <xf numFmtId="0" fontId="8" fillId="24" borderId="0" applyNumberFormat="0" applyBorder="0" applyAlignment="0" applyProtection="0"/>
    <xf numFmtId="0" fontId="8" fillId="0" borderId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8" fillId="0" borderId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  <xf numFmtId="0" fontId="8" fillId="35" borderId="0" applyNumberFormat="0" applyBorder="0" applyAlignment="0" applyProtection="0"/>
    <xf numFmtId="0" fontId="8" fillId="36" borderId="0" applyNumberFormat="0" applyBorder="0" applyAlignment="0" applyProtection="0"/>
    <xf numFmtId="0" fontId="8" fillId="0" borderId="0"/>
    <xf numFmtId="9" fontId="8" fillId="0" borderId="0" applyFont="0" applyFill="0" applyBorder="0" applyAlignment="0" applyProtection="0"/>
    <xf numFmtId="170" fontId="8" fillId="0" borderId="0" applyFont="0" applyFill="0" applyBorder="0" applyAlignment="0" applyProtection="0"/>
    <xf numFmtId="0" fontId="8" fillId="16" borderId="0" applyNumberFormat="0" applyBorder="0" applyAlignment="0" applyProtection="0"/>
    <xf numFmtId="0" fontId="8" fillId="8" borderId="0" applyNumberFormat="0" applyBorder="0" applyAlignment="0" applyProtection="0"/>
    <xf numFmtId="0" fontId="8" fillId="19" borderId="0" applyNumberFormat="0" applyBorder="0" applyAlignment="0" applyProtection="0"/>
    <xf numFmtId="0" fontId="8" fillId="20" borderId="0" applyNumberFormat="0" applyBorder="0" applyAlignment="0" applyProtection="0"/>
    <xf numFmtId="0" fontId="8" fillId="23" borderId="0" applyNumberFormat="0" applyBorder="0" applyAlignment="0" applyProtection="0"/>
    <xf numFmtId="0" fontId="8" fillId="24" borderId="0" applyNumberFormat="0" applyBorder="0" applyAlignment="0" applyProtection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  <xf numFmtId="0" fontId="8" fillId="35" borderId="0" applyNumberFormat="0" applyBorder="0" applyAlignment="0" applyProtection="0"/>
    <xf numFmtId="0" fontId="8" fillId="36" borderId="0" applyNumberFormat="0" applyBorder="0" applyAlignment="0" applyProtection="0"/>
    <xf numFmtId="0" fontId="8" fillId="0" borderId="0"/>
    <xf numFmtId="0" fontId="8" fillId="0" borderId="0"/>
    <xf numFmtId="170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73" fontId="8" fillId="0" borderId="0"/>
    <xf numFmtId="173" fontId="8" fillId="8" borderId="0" applyNumberFormat="0" applyBorder="0" applyAlignment="0" applyProtection="0"/>
    <xf numFmtId="0" fontId="8" fillId="0" borderId="0"/>
    <xf numFmtId="0" fontId="8" fillId="15" borderId="35" applyNumberFormat="0" applyFont="0" applyAlignment="0" applyProtection="0"/>
    <xf numFmtId="0" fontId="8" fillId="0" borderId="0"/>
    <xf numFmtId="173" fontId="8" fillId="8" borderId="0" applyNumberFormat="0" applyBorder="0" applyAlignment="0" applyProtection="0"/>
    <xf numFmtId="9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170" fontId="8" fillId="0" borderId="0" applyFont="0" applyFill="0" applyBorder="0" applyAlignment="0" applyProtection="0"/>
    <xf numFmtId="0" fontId="8" fillId="0" borderId="0"/>
    <xf numFmtId="173" fontId="8" fillId="0" borderId="0"/>
    <xf numFmtId="0" fontId="8" fillId="0" borderId="0"/>
    <xf numFmtId="170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16" borderId="0" applyNumberFormat="0" applyBorder="0" applyAlignment="0" applyProtection="0"/>
    <xf numFmtId="0" fontId="8" fillId="8" borderId="0" applyNumberFormat="0" applyBorder="0" applyAlignment="0" applyProtection="0"/>
    <xf numFmtId="0" fontId="8" fillId="19" borderId="0" applyNumberFormat="0" applyBorder="0" applyAlignment="0" applyProtection="0"/>
    <xf numFmtId="0" fontId="8" fillId="20" borderId="0" applyNumberFormat="0" applyBorder="0" applyAlignment="0" applyProtection="0"/>
    <xf numFmtId="0" fontId="8" fillId="23" borderId="0" applyNumberFormat="0" applyBorder="0" applyAlignment="0" applyProtection="0"/>
    <xf numFmtId="0" fontId="8" fillId="24" borderId="0" applyNumberFormat="0" applyBorder="0" applyAlignment="0" applyProtection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  <xf numFmtId="0" fontId="8" fillId="35" borderId="0" applyNumberFormat="0" applyBorder="0" applyAlignment="0" applyProtection="0"/>
    <xf numFmtId="0" fontId="8" fillId="36" borderId="0" applyNumberFormat="0" applyBorder="0" applyAlignment="0" applyProtection="0"/>
    <xf numFmtId="0" fontId="8" fillId="0" borderId="0"/>
    <xf numFmtId="0" fontId="8" fillId="0" borderId="0"/>
    <xf numFmtId="170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73" fontId="8" fillId="0" borderId="0"/>
    <xf numFmtId="173" fontId="8" fillId="8" borderId="0" applyNumberFormat="0" applyBorder="0" applyAlignment="0" applyProtection="0"/>
    <xf numFmtId="0" fontId="8" fillId="0" borderId="0"/>
    <xf numFmtId="0" fontId="8" fillId="15" borderId="35" applyNumberFormat="0" applyFont="0" applyAlignment="0" applyProtection="0"/>
    <xf numFmtId="0" fontId="8" fillId="0" borderId="0"/>
    <xf numFmtId="173" fontId="8" fillId="8" borderId="0" applyNumberFormat="0" applyBorder="0" applyAlignment="0" applyProtection="0"/>
    <xf numFmtId="9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170" fontId="8" fillId="0" borderId="0" applyFont="0" applyFill="0" applyBorder="0" applyAlignment="0" applyProtection="0"/>
    <xf numFmtId="0" fontId="8" fillId="0" borderId="0"/>
    <xf numFmtId="173" fontId="8" fillId="0" borderId="0"/>
    <xf numFmtId="0" fontId="8" fillId="0" borderId="0"/>
    <xf numFmtId="170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170" fontId="8" fillId="0" borderId="0" applyFont="0" applyFill="0" applyBorder="0" applyAlignment="0" applyProtection="0"/>
    <xf numFmtId="0" fontId="8" fillId="0" borderId="0"/>
    <xf numFmtId="9" fontId="8" fillId="0" borderId="0" applyFont="0" applyFill="0" applyBorder="0" applyAlignment="0" applyProtection="0"/>
    <xf numFmtId="170" fontId="8" fillId="0" borderId="0" applyFont="0" applyFill="0" applyBorder="0" applyAlignment="0" applyProtection="0"/>
    <xf numFmtId="0" fontId="8" fillId="0" borderId="0"/>
    <xf numFmtId="9" fontId="8" fillId="0" borderId="0" applyFont="0" applyFill="0" applyBorder="0" applyAlignment="0" applyProtection="0"/>
    <xf numFmtId="170" fontId="8" fillId="0" borderId="0" applyFont="0" applyFill="0" applyBorder="0" applyAlignment="0" applyProtection="0"/>
    <xf numFmtId="0" fontId="8" fillId="0" borderId="0"/>
    <xf numFmtId="9" fontId="8" fillId="0" borderId="0" applyFont="0" applyFill="0" applyBorder="0" applyAlignment="0" applyProtection="0"/>
    <xf numFmtId="170" fontId="8" fillId="0" borderId="0" applyFont="0" applyFill="0" applyBorder="0" applyAlignment="0" applyProtection="0"/>
    <xf numFmtId="170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70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170" fontId="8" fillId="0" borderId="0" applyFont="0" applyFill="0" applyBorder="0" applyAlignment="0" applyProtection="0"/>
    <xf numFmtId="170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170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170" fontId="8" fillId="0" borderId="0" applyFont="0" applyFill="0" applyBorder="0" applyAlignment="0" applyProtection="0"/>
    <xf numFmtId="170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0" fontId="8" fillId="0" borderId="0"/>
    <xf numFmtId="9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15" borderId="35" applyNumberFormat="0" applyFont="0" applyAlignment="0" applyProtection="0"/>
    <xf numFmtId="0" fontId="8" fillId="16" borderId="0" applyNumberFormat="0" applyBorder="0" applyAlignment="0" applyProtection="0"/>
    <xf numFmtId="0" fontId="8" fillId="8" borderId="0" applyNumberFormat="0" applyBorder="0" applyAlignment="0" applyProtection="0"/>
    <xf numFmtId="0" fontId="8" fillId="19" borderId="0" applyNumberFormat="0" applyBorder="0" applyAlignment="0" applyProtection="0"/>
    <xf numFmtId="0" fontId="8" fillId="20" borderId="0" applyNumberFormat="0" applyBorder="0" applyAlignment="0" applyProtection="0"/>
    <xf numFmtId="0" fontId="8" fillId="23" borderId="0" applyNumberFormat="0" applyBorder="0" applyAlignment="0" applyProtection="0"/>
    <xf numFmtId="0" fontId="8" fillId="24" borderId="0" applyNumberFormat="0" applyBorder="0" applyAlignment="0" applyProtection="0"/>
    <xf numFmtId="0" fontId="8" fillId="0" borderId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8" fillId="0" borderId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  <xf numFmtId="0" fontId="8" fillId="35" borderId="0" applyNumberFormat="0" applyBorder="0" applyAlignment="0" applyProtection="0"/>
    <xf numFmtId="0" fontId="8" fillId="36" borderId="0" applyNumberFormat="0" applyBorder="0" applyAlignment="0" applyProtection="0"/>
    <xf numFmtId="0" fontId="8" fillId="0" borderId="0"/>
    <xf numFmtId="0" fontId="8" fillId="0" borderId="0"/>
    <xf numFmtId="170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73" fontId="8" fillId="0" borderId="0"/>
    <xf numFmtId="173" fontId="8" fillId="8" borderId="0" applyNumberFormat="0" applyBorder="0" applyAlignment="0" applyProtection="0"/>
    <xf numFmtId="0" fontId="8" fillId="16" borderId="0" applyNumberFormat="0" applyBorder="0" applyAlignment="0" applyProtection="0"/>
    <xf numFmtId="0" fontId="8" fillId="8" borderId="0" applyNumberFormat="0" applyBorder="0" applyAlignment="0" applyProtection="0"/>
    <xf numFmtId="0" fontId="8" fillId="19" borderId="0" applyNumberFormat="0" applyBorder="0" applyAlignment="0" applyProtection="0"/>
    <xf numFmtId="0" fontId="8" fillId="20" borderId="0" applyNumberFormat="0" applyBorder="0" applyAlignment="0" applyProtection="0"/>
    <xf numFmtId="0" fontId="8" fillId="23" borderId="0" applyNumberFormat="0" applyBorder="0" applyAlignment="0" applyProtection="0"/>
    <xf numFmtId="0" fontId="8" fillId="24" borderId="0" applyNumberFormat="0" applyBorder="0" applyAlignment="0" applyProtection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  <xf numFmtId="0" fontId="8" fillId="35" borderId="0" applyNumberFormat="0" applyBorder="0" applyAlignment="0" applyProtection="0"/>
    <xf numFmtId="0" fontId="8" fillId="36" borderId="0" applyNumberFormat="0" applyBorder="0" applyAlignment="0" applyProtection="0"/>
    <xf numFmtId="0" fontId="8" fillId="0" borderId="0"/>
    <xf numFmtId="0" fontId="8" fillId="15" borderId="35" applyNumberFormat="0" applyFont="0" applyAlignment="0" applyProtection="0"/>
    <xf numFmtId="0" fontId="8" fillId="0" borderId="0"/>
    <xf numFmtId="173" fontId="8" fillId="8" borderId="0" applyNumberFormat="0" applyBorder="0" applyAlignment="0" applyProtection="0"/>
    <xf numFmtId="9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170" fontId="8" fillId="0" borderId="0" applyFont="0" applyFill="0" applyBorder="0" applyAlignment="0" applyProtection="0"/>
    <xf numFmtId="0" fontId="8" fillId="0" borderId="0"/>
    <xf numFmtId="173" fontId="8" fillId="0" borderId="0"/>
    <xf numFmtId="0" fontId="8" fillId="0" borderId="0"/>
    <xf numFmtId="170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16" borderId="0" applyNumberFormat="0" applyBorder="0" applyAlignment="0" applyProtection="0"/>
    <xf numFmtId="0" fontId="8" fillId="8" borderId="0" applyNumberFormat="0" applyBorder="0" applyAlignment="0" applyProtection="0"/>
    <xf numFmtId="0" fontId="8" fillId="19" borderId="0" applyNumberFormat="0" applyBorder="0" applyAlignment="0" applyProtection="0"/>
    <xf numFmtId="0" fontId="8" fillId="20" borderId="0" applyNumberFormat="0" applyBorder="0" applyAlignment="0" applyProtection="0"/>
    <xf numFmtId="0" fontId="8" fillId="23" borderId="0" applyNumberFormat="0" applyBorder="0" applyAlignment="0" applyProtection="0"/>
    <xf numFmtId="0" fontId="8" fillId="24" borderId="0" applyNumberFormat="0" applyBorder="0" applyAlignment="0" applyProtection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  <xf numFmtId="0" fontId="8" fillId="35" borderId="0" applyNumberFormat="0" applyBorder="0" applyAlignment="0" applyProtection="0"/>
    <xf numFmtId="0" fontId="8" fillId="36" borderId="0" applyNumberFormat="0" applyBorder="0" applyAlignment="0" applyProtection="0"/>
    <xf numFmtId="0" fontId="8" fillId="0" borderId="0"/>
    <xf numFmtId="0" fontId="8" fillId="0" borderId="0"/>
    <xf numFmtId="170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73" fontId="8" fillId="0" borderId="0"/>
    <xf numFmtId="173" fontId="8" fillId="8" borderId="0" applyNumberFormat="0" applyBorder="0" applyAlignment="0" applyProtection="0"/>
    <xf numFmtId="0" fontId="8" fillId="0" borderId="0"/>
    <xf numFmtId="0" fontId="8" fillId="15" borderId="35" applyNumberFormat="0" applyFont="0" applyAlignment="0" applyProtection="0"/>
    <xf numFmtId="0" fontId="8" fillId="0" borderId="0"/>
    <xf numFmtId="173" fontId="8" fillId="8" borderId="0" applyNumberFormat="0" applyBorder="0" applyAlignment="0" applyProtection="0"/>
    <xf numFmtId="9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170" fontId="8" fillId="0" borderId="0" applyFont="0" applyFill="0" applyBorder="0" applyAlignment="0" applyProtection="0"/>
    <xf numFmtId="0" fontId="8" fillId="0" borderId="0"/>
    <xf numFmtId="173" fontId="8" fillId="0" borderId="0"/>
    <xf numFmtId="0" fontId="8" fillId="0" borderId="0"/>
    <xf numFmtId="170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0" fontId="8" fillId="0" borderId="0"/>
    <xf numFmtId="9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0" fontId="8" fillId="0" borderId="0"/>
    <xf numFmtId="9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15" borderId="35" applyNumberFormat="0" applyFont="0" applyAlignment="0" applyProtection="0"/>
    <xf numFmtId="0" fontId="8" fillId="16" borderId="0" applyNumberFormat="0" applyBorder="0" applyAlignment="0" applyProtection="0"/>
    <xf numFmtId="0" fontId="8" fillId="8" borderId="0" applyNumberFormat="0" applyBorder="0" applyAlignment="0" applyProtection="0"/>
    <xf numFmtId="0" fontId="8" fillId="19" borderId="0" applyNumberFormat="0" applyBorder="0" applyAlignment="0" applyProtection="0"/>
    <xf numFmtId="0" fontId="8" fillId="20" borderId="0" applyNumberFormat="0" applyBorder="0" applyAlignment="0" applyProtection="0"/>
    <xf numFmtId="0" fontId="8" fillId="23" borderId="0" applyNumberFormat="0" applyBorder="0" applyAlignment="0" applyProtection="0"/>
    <xf numFmtId="0" fontId="8" fillId="24" borderId="0" applyNumberFormat="0" applyBorder="0" applyAlignment="0" applyProtection="0"/>
    <xf numFmtId="0" fontId="8" fillId="0" borderId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8" fillId="0" borderId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  <xf numFmtId="0" fontId="8" fillId="35" borderId="0" applyNumberFormat="0" applyBorder="0" applyAlignment="0" applyProtection="0"/>
    <xf numFmtId="0" fontId="8" fillId="36" borderId="0" applyNumberFormat="0" applyBorder="0" applyAlignment="0" applyProtection="0"/>
    <xf numFmtId="169" fontId="8" fillId="0" borderId="0" applyFont="0" applyFill="0" applyBorder="0" applyAlignment="0" applyProtection="0"/>
    <xf numFmtId="0" fontId="8" fillId="0" borderId="0"/>
    <xf numFmtId="170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0" fontId="18" fillId="0" borderId="0"/>
    <xf numFmtId="9" fontId="18" fillId="0" borderId="0" applyFont="0" applyFill="0" applyBorder="0" applyAlignment="0" applyProtection="0"/>
    <xf numFmtId="0" fontId="7" fillId="0" borderId="0"/>
    <xf numFmtId="0" fontId="7" fillId="0" borderId="0"/>
    <xf numFmtId="170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173" fontId="7" fillId="0" borderId="0"/>
    <xf numFmtId="173" fontId="7" fillId="8" borderId="0" applyNumberFormat="0" applyBorder="0" applyAlignment="0" applyProtection="0"/>
    <xf numFmtId="9" fontId="18" fillId="0" borderId="0" applyFont="0" applyFill="0" applyBorder="0" applyAlignment="0" applyProtection="0"/>
    <xf numFmtId="0" fontId="7" fillId="16" borderId="0" applyNumberFormat="0" applyBorder="0" applyAlignment="0" applyProtection="0"/>
    <xf numFmtId="0" fontId="7" fillId="8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7" fillId="23" borderId="0" applyNumberFormat="0" applyBorder="0" applyAlignment="0" applyProtection="0"/>
    <xf numFmtId="0" fontId="7" fillId="24" borderId="0" applyNumberFormat="0" applyBorder="0" applyAlignment="0" applyProtection="0"/>
    <xf numFmtId="0" fontId="7" fillId="27" borderId="0" applyNumberFormat="0" applyBorder="0" applyAlignment="0" applyProtection="0"/>
    <xf numFmtId="0" fontId="7" fillId="28" borderId="0" applyNumberFormat="0" applyBorder="0" applyAlignment="0" applyProtection="0"/>
    <xf numFmtId="0" fontId="7" fillId="31" borderId="0" applyNumberFormat="0" applyBorder="0" applyAlignment="0" applyProtection="0"/>
    <xf numFmtId="0" fontId="7" fillId="32" borderId="0" applyNumberFormat="0" applyBorder="0" applyAlignment="0" applyProtection="0"/>
    <xf numFmtId="0" fontId="7" fillId="35" borderId="0" applyNumberFormat="0" applyBorder="0" applyAlignment="0" applyProtection="0"/>
    <xf numFmtId="0" fontId="7" fillId="36" borderId="0" applyNumberFormat="0" applyBorder="0" applyAlignment="0" applyProtection="0"/>
    <xf numFmtId="0" fontId="7" fillId="0" borderId="0"/>
    <xf numFmtId="0" fontId="7" fillId="15" borderId="35" applyNumberFormat="0" applyFont="0" applyAlignment="0" applyProtection="0"/>
    <xf numFmtId="0" fontId="7" fillId="0" borderId="0"/>
    <xf numFmtId="173" fontId="7" fillId="8" borderId="0" applyNumberFormat="0" applyBorder="0" applyAlignment="0" applyProtection="0"/>
    <xf numFmtId="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0" fontId="7" fillId="0" borderId="0"/>
    <xf numFmtId="173" fontId="7" fillId="0" borderId="0"/>
    <xf numFmtId="0" fontId="7" fillId="0" borderId="0"/>
    <xf numFmtId="170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16" borderId="0" applyNumberFormat="0" applyBorder="0" applyAlignment="0" applyProtection="0"/>
    <xf numFmtId="0" fontId="7" fillId="8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7" fillId="23" borderId="0" applyNumberFormat="0" applyBorder="0" applyAlignment="0" applyProtection="0"/>
    <xf numFmtId="0" fontId="7" fillId="24" borderId="0" applyNumberFormat="0" applyBorder="0" applyAlignment="0" applyProtection="0"/>
    <xf numFmtId="0" fontId="7" fillId="27" borderId="0" applyNumberFormat="0" applyBorder="0" applyAlignment="0" applyProtection="0"/>
    <xf numFmtId="0" fontId="7" fillId="28" borderId="0" applyNumberFormat="0" applyBorder="0" applyAlignment="0" applyProtection="0"/>
    <xf numFmtId="0" fontId="7" fillId="31" borderId="0" applyNumberFormat="0" applyBorder="0" applyAlignment="0" applyProtection="0"/>
    <xf numFmtId="0" fontId="7" fillId="32" borderId="0" applyNumberFormat="0" applyBorder="0" applyAlignment="0" applyProtection="0"/>
    <xf numFmtId="0" fontId="7" fillId="35" borderId="0" applyNumberFormat="0" applyBorder="0" applyAlignment="0" applyProtection="0"/>
    <xf numFmtId="0" fontId="7" fillId="36" borderId="0" applyNumberFormat="0" applyBorder="0" applyAlignment="0" applyProtection="0"/>
    <xf numFmtId="0" fontId="7" fillId="0" borderId="0"/>
    <xf numFmtId="0" fontId="7" fillId="0" borderId="0"/>
    <xf numFmtId="170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173" fontId="7" fillId="0" borderId="0"/>
    <xf numFmtId="173" fontId="7" fillId="8" borderId="0" applyNumberFormat="0" applyBorder="0" applyAlignment="0" applyProtection="0"/>
    <xf numFmtId="0" fontId="7" fillId="0" borderId="0"/>
    <xf numFmtId="0" fontId="7" fillId="15" borderId="35" applyNumberFormat="0" applyFont="0" applyAlignment="0" applyProtection="0"/>
    <xf numFmtId="0" fontId="7" fillId="0" borderId="0"/>
    <xf numFmtId="173" fontId="7" fillId="8" borderId="0" applyNumberFormat="0" applyBorder="0" applyAlignment="0" applyProtection="0"/>
    <xf numFmtId="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0" fontId="7" fillId="0" borderId="0"/>
    <xf numFmtId="173" fontId="7" fillId="0" borderId="0"/>
    <xf numFmtId="0" fontId="7" fillId="0" borderId="0"/>
    <xf numFmtId="170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0" fontId="18" fillId="0" borderId="0"/>
    <xf numFmtId="0" fontId="7" fillId="0" borderId="0"/>
    <xf numFmtId="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0" borderId="0"/>
    <xf numFmtId="0" fontId="7" fillId="0" borderId="0"/>
    <xf numFmtId="0" fontId="7" fillId="15" borderId="35" applyNumberFormat="0" applyFont="0" applyAlignment="0" applyProtection="0"/>
    <xf numFmtId="0" fontId="7" fillId="16" borderId="0" applyNumberFormat="0" applyBorder="0" applyAlignment="0" applyProtection="0"/>
    <xf numFmtId="0" fontId="7" fillId="8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7" fillId="23" borderId="0" applyNumberFormat="0" applyBorder="0" applyAlignment="0" applyProtection="0"/>
    <xf numFmtId="0" fontId="7" fillId="24" borderId="0" applyNumberFormat="0" applyBorder="0" applyAlignment="0" applyProtection="0"/>
    <xf numFmtId="0" fontId="7" fillId="0" borderId="0"/>
    <xf numFmtId="0" fontId="7" fillId="27" borderId="0" applyNumberFormat="0" applyBorder="0" applyAlignment="0" applyProtection="0"/>
    <xf numFmtId="0" fontId="7" fillId="28" borderId="0" applyNumberFormat="0" applyBorder="0" applyAlignment="0" applyProtection="0"/>
    <xf numFmtId="0" fontId="7" fillId="0" borderId="0"/>
    <xf numFmtId="0" fontId="7" fillId="31" borderId="0" applyNumberFormat="0" applyBorder="0" applyAlignment="0" applyProtection="0"/>
    <xf numFmtId="0" fontId="7" fillId="32" borderId="0" applyNumberFormat="0" applyBorder="0" applyAlignment="0" applyProtection="0"/>
    <xf numFmtId="0" fontId="7" fillId="35" borderId="0" applyNumberFormat="0" applyBorder="0" applyAlignment="0" applyProtection="0"/>
    <xf numFmtId="0" fontId="7" fillId="36" borderId="0" applyNumberFormat="0" applyBorder="0" applyAlignment="0" applyProtection="0"/>
    <xf numFmtId="0" fontId="7" fillId="0" borderId="0"/>
    <xf numFmtId="0" fontId="7" fillId="0" borderId="0"/>
    <xf numFmtId="170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173" fontId="7" fillId="0" borderId="0"/>
    <xf numFmtId="173" fontId="7" fillId="8" borderId="0" applyNumberFormat="0" applyBorder="0" applyAlignment="0" applyProtection="0"/>
    <xf numFmtId="0" fontId="7" fillId="16" borderId="0" applyNumberFormat="0" applyBorder="0" applyAlignment="0" applyProtection="0"/>
    <xf numFmtId="0" fontId="7" fillId="8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7" fillId="23" borderId="0" applyNumberFormat="0" applyBorder="0" applyAlignment="0" applyProtection="0"/>
    <xf numFmtId="0" fontId="7" fillId="24" borderId="0" applyNumberFormat="0" applyBorder="0" applyAlignment="0" applyProtection="0"/>
    <xf numFmtId="0" fontId="7" fillId="27" borderId="0" applyNumberFormat="0" applyBorder="0" applyAlignment="0" applyProtection="0"/>
    <xf numFmtId="0" fontId="7" fillId="28" borderId="0" applyNumberFormat="0" applyBorder="0" applyAlignment="0" applyProtection="0"/>
    <xf numFmtId="0" fontId="7" fillId="31" borderId="0" applyNumberFormat="0" applyBorder="0" applyAlignment="0" applyProtection="0"/>
    <xf numFmtId="0" fontId="7" fillId="32" borderId="0" applyNumberFormat="0" applyBorder="0" applyAlignment="0" applyProtection="0"/>
    <xf numFmtId="0" fontId="7" fillId="35" borderId="0" applyNumberFormat="0" applyBorder="0" applyAlignment="0" applyProtection="0"/>
    <xf numFmtId="0" fontId="7" fillId="36" borderId="0" applyNumberFormat="0" applyBorder="0" applyAlignment="0" applyProtection="0"/>
    <xf numFmtId="0" fontId="7" fillId="0" borderId="0"/>
    <xf numFmtId="0" fontId="7" fillId="15" borderId="35" applyNumberFormat="0" applyFont="0" applyAlignment="0" applyProtection="0"/>
    <xf numFmtId="0" fontId="7" fillId="0" borderId="0"/>
    <xf numFmtId="173" fontId="7" fillId="8" borderId="0" applyNumberFormat="0" applyBorder="0" applyAlignment="0" applyProtection="0"/>
    <xf numFmtId="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0" fontId="7" fillId="0" borderId="0"/>
    <xf numFmtId="173" fontId="7" fillId="0" borderId="0"/>
    <xf numFmtId="0" fontId="7" fillId="0" borderId="0"/>
    <xf numFmtId="170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16" borderId="0" applyNumberFormat="0" applyBorder="0" applyAlignment="0" applyProtection="0"/>
    <xf numFmtId="0" fontId="7" fillId="8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7" fillId="23" borderId="0" applyNumberFormat="0" applyBorder="0" applyAlignment="0" applyProtection="0"/>
    <xf numFmtId="0" fontId="7" fillId="24" borderId="0" applyNumberFormat="0" applyBorder="0" applyAlignment="0" applyProtection="0"/>
    <xf numFmtId="0" fontId="7" fillId="27" borderId="0" applyNumberFormat="0" applyBorder="0" applyAlignment="0" applyProtection="0"/>
    <xf numFmtId="0" fontId="7" fillId="28" borderId="0" applyNumberFormat="0" applyBorder="0" applyAlignment="0" applyProtection="0"/>
    <xf numFmtId="0" fontId="7" fillId="31" borderId="0" applyNumberFormat="0" applyBorder="0" applyAlignment="0" applyProtection="0"/>
    <xf numFmtId="0" fontId="7" fillId="32" borderId="0" applyNumberFormat="0" applyBorder="0" applyAlignment="0" applyProtection="0"/>
    <xf numFmtId="0" fontId="7" fillId="35" borderId="0" applyNumberFormat="0" applyBorder="0" applyAlignment="0" applyProtection="0"/>
    <xf numFmtId="0" fontId="7" fillId="36" borderId="0" applyNumberFormat="0" applyBorder="0" applyAlignment="0" applyProtection="0"/>
    <xf numFmtId="0" fontId="7" fillId="0" borderId="0"/>
    <xf numFmtId="0" fontId="7" fillId="0" borderId="0"/>
    <xf numFmtId="170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173" fontId="7" fillId="0" borderId="0"/>
    <xf numFmtId="173" fontId="7" fillId="8" borderId="0" applyNumberFormat="0" applyBorder="0" applyAlignment="0" applyProtection="0"/>
    <xf numFmtId="0" fontId="7" fillId="0" borderId="0"/>
    <xf numFmtId="0" fontId="7" fillId="15" borderId="35" applyNumberFormat="0" applyFont="0" applyAlignment="0" applyProtection="0"/>
    <xf numFmtId="0" fontId="7" fillId="0" borderId="0"/>
    <xf numFmtId="173" fontId="7" fillId="8" borderId="0" applyNumberFormat="0" applyBorder="0" applyAlignment="0" applyProtection="0"/>
    <xf numFmtId="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0" fontId="7" fillId="0" borderId="0"/>
    <xf numFmtId="173" fontId="7" fillId="0" borderId="0"/>
    <xf numFmtId="0" fontId="7" fillId="0" borderId="0"/>
    <xf numFmtId="170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0" borderId="0"/>
    <xf numFmtId="0" fontId="7" fillId="0" borderId="0"/>
    <xf numFmtId="0" fontId="7" fillId="15" borderId="35" applyNumberFormat="0" applyFont="0" applyAlignment="0" applyProtection="0"/>
    <xf numFmtId="0" fontId="7" fillId="16" borderId="0" applyNumberFormat="0" applyBorder="0" applyAlignment="0" applyProtection="0"/>
    <xf numFmtId="0" fontId="7" fillId="8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7" fillId="23" borderId="0" applyNumberFormat="0" applyBorder="0" applyAlignment="0" applyProtection="0"/>
    <xf numFmtId="0" fontId="7" fillId="24" borderId="0" applyNumberFormat="0" applyBorder="0" applyAlignment="0" applyProtection="0"/>
    <xf numFmtId="0" fontId="7" fillId="0" borderId="0"/>
    <xf numFmtId="0" fontId="7" fillId="27" borderId="0" applyNumberFormat="0" applyBorder="0" applyAlignment="0" applyProtection="0"/>
    <xf numFmtId="0" fontId="7" fillId="28" borderId="0" applyNumberFormat="0" applyBorder="0" applyAlignment="0" applyProtection="0"/>
    <xf numFmtId="0" fontId="7" fillId="0" borderId="0"/>
    <xf numFmtId="0" fontId="7" fillId="31" borderId="0" applyNumberFormat="0" applyBorder="0" applyAlignment="0" applyProtection="0"/>
    <xf numFmtId="0" fontId="7" fillId="32" borderId="0" applyNumberFormat="0" applyBorder="0" applyAlignment="0" applyProtection="0"/>
    <xf numFmtId="0" fontId="7" fillId="35" borderId="0" applyNumberFormat="0" applyBorder="0" applyAlignment="0" applyProtection="0"/>
    <xf numFmtId="0" fontId="7" fillId="36" borderId="0" applyNumberFormat="0" applyBorder="0" applyAlignment="0" applyProtection="0"/>
    <xf numFmtId="0" fontId="7" fillId="0" borderId="0"/>
    <xf numFmtId="9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0" fontId="7" fillId="16" borderId="0" applyNumberFormat="0" applyBorder="0" applyAlignment="0" applyProtection="0"/>
    <xf numFmtId="0" fontId="7" fillId="8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7" fillId="23" borderId="0" applyNumberFormat="0" applyBorder="0" applyAlignment="0" applyProtection="0"/>
    <xf numFmtId="0" fontId="7" fillId="24" borderId="0" applyNumberFormat="0" applyBorder="0" applyAlignment="0" applyProtection="0"/>
    <xf numFmtId="0" fontId="7" fillId="27" borderId="0" applyNumberFormat="0" applyBorder="0" applyAlignment="0" applyProtection="0"/>
    <xf numFmtId="0" fontId="7" fillId="28" borderId="0" applyNumberFormat="0" applyBorder="0" applyAlignment="0" applyProtection="0"/>
    <xf numFmtId="0" fontId="7" fillId="31" borderId="0" applyNumberFormat="0" applyBorder="0" applyAlignment="0" applyProtection="0"/>
    <xf numFmtId="0" fontId="7" fillId="32" borderId="0" applyNumberFormat="0" applyBorder="0" applyAlignment="0" applyProtection="0"/>
    <xf numFmtId="0" fontId="7" fillId="35" borderId="0" applyNumberFormat="0" applyBorder="0" applyAlignment="0" applyProtection="0"/>
    <xf numFmtId="0" fontId="7" fillId="36" borderId="0" applyNumberFormat="0" applyBorder="0" applyAlignment="0" applyProtection="0"/>
    <xf numFmtId="0" fontId="7" fillId="0" borderId="0"/>
    <xf numFmtId="0" fontId="7" fillId="0" borderId="0"/>
    <xf numFmtId="170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173" fontId="7" fillId="0" borderId="0"/>
    <xf numFmtId="173" fontId="7" fillId="8" borderId="0" applyNumberFormat="0" applyBorder="0" applyAlignment="0" applyProtection="0"/>
    <xf numFmtId="0" fontId="7" fillId="0" borderId="0"/>
    <xf numFmtId="0" fontId="7" fillId="15" borderId="35" applyNumberFormat="0" applyFont="0" applyAlignment="0" applyProtection="0"/>
    <xf numFmtId="0" fontId="7" fillId="0" borderId="0"/>
    <xf numFmtId="173" fontId="7" fillId="8" borderId="0" applyNumberFormat="0" applyBorder="0" applyAlignment="0" applyProtection="0"/>
    <xf numFmtId="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0" fontId="7" fillId="0" borderId="0"/>
    <xf numFmtId="173" fontId="7" fillId="0" borderId="0"/>
    <xf numFmtId="0" fontId="7" fillId="0" borderId="0"/>
    <xf numFmtId="170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16" borderId="0" applyNumberFormat="0" applyBorder="0" applyAlignment="0" applyProtection="0"/>
    <xf numFmtId="0" fontId="7" fillId="8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7" fillId="23" borderId="0" applyNumberFormat="0" applyBorder="0" applyAlignment="0" applyProtection="0"/>
    <xf numFmtId="0" fontId="7" fillId="24" borderId="0" applyNumberFormat="0" applyBorder="0" applyAlignment="0" applyProtection="0"/>
    <xf numFmtId="0" fontId="7" fillId="27" borderId="0" applyNumberFormat="0" applyBorder="0" applyAlignment="0" applyProtection="0"/>
    <xf numFmtId="0" fontId="7" fillId="28" borderId="0" applyNumberFormat="0" applyBorder="0" applyAlignment="0" applyProtection="0"/>
    <xf numFmtId="0" fontId="7" fillId="31" borderId="0" applyNumberFormat="0" applyBorder="0" applyAlignment="0" applyProtection="0"/>
    <xf numFmtId="0" fontId="7" fillId="32" borderId="0" applyNumberFormat="0" applyBorder="0" applyAlignment="0" applyProtection="0"/>
    <xf numFmtId="0" fontId="7" fillId="35" borderId="0" applyNumberFormat="0" applyBorder="0" applyAlignment="0" applyProtection="0"/>
    <xf numFmtId="0" fontId="7" fillId="36" borderId="0" applyNumberFormat="0" applyBorder="0" applyAlignment="0" applyProtection="0"/>
    <xf numFmtId="0" fontId="7" fillId="0" borderId="0"/>
    <xf numFmtId="0" fontId="7" fillId="0" borderId="0"/>
    <xf numFmtId="170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173" fontId="7" fillId="0" borderId="0"/>
    <xf numFmtId="173" fontId="7" fillId="8" borderId="0" applyNumberFormat="0" applyBorder="0" applyAlignment="0" applyProtection="0"/>
    <xf numFmtId="0" fontId="7" fillId="0" borderId="0"/>
    <xf numFmtId="0" fontId="7" fillId="15" borderId="35" applyNumberFormat="0" applyFont="0" applyAlignment="0" applyProtection="0"/>
    <xf numFmtId="0" fontId="7" fillId="0" borderId="0"/>
    <xf numFmtId="173" fontId="7" fillId="8" borderId="0" applyNumberFormat="0" applyBorder="0" applyAlignment="0" applyProtection="0"/>
    <xf numFmtId="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0" fontId="7" fillId="0" borderId="0"/>
    <xf numFmtId="173" fontId="7" fillId="0" borderId="0"/>
    <xf numFmtId="0" fontId="7" fillId="0" borderId="0"/>
    <xf numFmtId="170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0" borderId="0"/>
    <xf numFmtId="170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0" borderId="0"/>
    <xf numFmtId="170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0" borderId="0"/>
    <xf numFmtId="170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0" borderId="0"/>
    <xf numFmtId="0" fontId="7" fillId="0" borderId="0"/>
    <xf numFmtId="0" fontId="7" fillId="15" borderId="35" applyNumberFormat="0" applyFont="0" applyAlignment="0" applyProtection="0"/>
    <xf numFmtId="0" fontId="7" fillId="16" borderId="0" applyNumberFormat="0" applyBorder="0" applyAlignment="0" applyProtection="0"/>
    <xf numFmtId="0" fontId="7" fillId="8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7" fillId="23" borderId="0" applyNumberFormat="0" applyBorder="0" applyAlignment="0" applyProtection="0"/>
    <xf numFmtId="0" fontId="7" fillId="24" borderId="0" applyNumberFormat="0" applyBorder="0" applyAlignment="0" applyProtection="0"/>
    <xf numFmtId="0" fontId="7" fillId="0" borderId="0"/>
    <xf numFmtId="0" fontId="7" fillId="27" borderId="0" applyNumberFormat="0" applyBorder="0" applyAlignment="0" applyProtection="0"/>
    <xf numFmtId="0" fontId="7" fillId="28" borderId="0" applyNumberFormat="0" applyBorder="0" applyAlignment="0" applyProtection="0"/>
    <xf numFmtId="0" fontId="7" fillId="0" borderId="0"/>
    <xf numFmtId="0" fontId="7" fillId="31" borderId="0" applyNumberFormat="0" applyBorder="0" applyAlignment="0" applyProtection="0"/>
    <xf numFmtId="0" fontId="7" fillId="32" borderId="0" applyNumberFormat="0" applyBorder="0" applyAlignment="0" applyProtection="0"/>
    <xf numFmtId="0" fontId="7" fillId="35" borderId="0" applyNumberFormat="0" applyBorder="0" applyAlignment="0" applyProtection="0"/>
    <xf numFmtId="0" fontId="7" fillId="36" borderId="0" applyNumberFormat="0" applyBorder="0" applyAlignment="0" applyProtection="0"/>
    <xf numFmtId="0" fontId="7" fillId="0" borderId="0"/>
    <xf numFmtId="0" fontId="7" fillId="0" borderId="0"/>
    <xf numFmtId="170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173" fontId="7" fillId="0" borderId="0"/>
    <xf numFmtId="173" fontId="7" fillId="8" borderId="0" applyNumberFormat="0" applyBorder="0" applyAlignment="0" applyProtection="0"/>
    <xf numFmtId="0" fontId="7" fillId="16" borderId="0" applyNumberFormat="0" applyBorder="0" applyAlignment="0" applyProtection="0"/>
    <xf numFmtId="0" fontId="7" fillId="8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7" fillId="23" borderId="0" applyNumberFormat="0" applyBorder="0" applyAlignment="0" applyProtection="0"/>
    <xf numFmtId="0" fontId="7" fillId="24" borderId="0" applyNumberFormat="0" applyBorder="0" applyAlignment="0" applyProtection="0"/>
    <xf numFmtId="0" fontId="7" fillId="27" borderId="0" applyNumberFormat="0" applyBorder="0" applyAlignment="0" applyProtection="0"/>
    <xf numFmtId="0" fontId="7" fillId="28" borderId="0" applyNumberFormat="0" applyBorder="0" applyAlignment="0" applyProtection="0"/>
    <xf numFmtId="0" fontId="7" fillId="31" borderId="0" applyNumberFormat="0" applyBorder="0" applyAlignment="0" applyProtection="0"/>
    <xf numFmtId="0" fontId="7" fillId="32" borderId="0" applyNumberFormat="0" applyBorder="0" applyAlignment="0" applyProtection="0"/>
    <xf numFmtId="0" fontId="7" fillId="35" borderId="0" applyNumberFormat="0" applyBorder="0" applyAlignment="0" applyProtection="0"/>
    <xf numFmtId="0" fontId="7" fillId="36" borderId="0" applyNumberFormat="0" applyBorder="0" applyAlignment="0" applyProtection="0"/>
    <xf numFmtId="0" fontId="7" fillId="0" borderId="0"/>
    <xf numFmtId="0" fontId="7" fillId="15" borderId="35" applyNumberFormat="0" applyFont="0" applyAlignment="0" applyProtection="0"/>
    <xf numFmtId="0" fontId="7" fillId="0" borderId="0"/>
    <xf numFmtId="173" fontId="7" fillId="8" borderId="0" applyNumberFormat="0" applyBorder="0" applyAlignment="0" applyProtection="0"/>
    <xf numFmtId="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0" fontId="7" fillId="0" borderId="0"/>
    <xf numFmtId="173" fontId="7" fillId="0" borderId="0"/>
    <xf numFmtId="0" fontId="7" fillId="0" borderId="0"/>
    <xf numFmtId="170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16" borderId="0" applyNumberFormat="0" applyBorder="0" applyAlignment="0" applyProtection="0"/>
    <xf numFmtId="0" fontId="7" fillId="8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7" fillId="23" borderId="0" applyNumberFormat="0" applyBorder="0" applyAlignment="0" applyProtection="0"/>
    <xf numFmtId="0" fontId="7" fillId="24" borderId="0" applyNumberFormat="0" applyBorder="0" applyAlignment="0" applyProtection="0"/>
    <xf numFmtId="0" fontId="7" fillId="27" borderId="0" applyNumberFormat="0" applyBorder="0" applyAlignment="0" applyProtection="0"/>
    <xf numFmtId="0" fontId="7" fillId="28" borderId="0" applyNumberFormat="0" applyBorder="0" applyAlignment="0" applyProtection="0"/>
    <xf numFmtId="0" fontId="7" fillId="31" borderId="0" applyNumberFormat="0" applyBorder="0" applyAlignment="0" applyProtection="0"/>
    <xf numFmtId="0" fontId="7" fillId="32" borderId="0" applyNumberFormat="0" applyBorder="0" applyAlignment="0" applyProtection="0"/>
    <xf numFmtId="0" fontId="7" fillId="35" borderId="0" applyNumberFormat="0" applyBorder="0" applyAlignment="0" applyProtection="0"/>
    <xf numFmtId="0" fontId="7" fillId="36" borderId="0" applyNumberFormat="0" applyBorder="0" applyAlignment="0" applyProtection="0"/>
    <xf numFmtId="0" fontId="7" fillId="0" borderId="0"/>
    <xf numFmtId="0" fontId="7" fillId="0" borderId="0"/>
    <xf numFmtId="170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173" fontId="7" fillId="0" borderId="0"/>
    <xf numFmtId="173" fontId="7" fillId="8" borderId="0" applyNumberFormat="0" applyBorder="0" applyAlignment="0" applyProtection="0"/>
    <xf numFmtId="0" fontId="7" fillId="0" borderId="0"/>
    <xf numFmtId="0" fontId="7" fillId="15" borderId="35" applyNumberFormat="0" applyFont="0" applyAlignment="0" applyProtection="0"/>
    <xf numFmtId="0" fontId="7" fillId="0" borderId="0"/>
    <xf numFmtId="173" fontId="7" fillId="8" borderId="0" applyNumberFormat="0" applyBorder="0" applyAlignment="0" applyProtection="0"/>
    <xf numFmtId="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0" fontId="7" fillId="0" borderId="0"/>
    <xf numFmtId="173" fontId="7" fillId="0" borderId="0"/>
    <xf numFmtId="0" fontId="7" fillId="0" borderId="0"/>
    <xf numFmtId="170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0" borderId="0"/>
    <xf numFmtId="0" fontId="7" fillId="0" borderId="0"/>
    <xf numFmtId="0" fontId="7" fillId="15" borderId="35" applyNumberFormat="0" applyFont="0" applyAlignment="0" applyProtection="0"/>
    <xf numFmtId="0" fontId="7" fillId="16" borderId="0" applyNumberFormat="0" applyBorder="0" applyAlignment="0" applyProtection="0"/>
    <xf numFmtId="0" fontId="7" fillId="8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7" fillId="23" borderId="0" applyNumberFormat="0" applyBorder="0" applyAlignment="0" applyProtection="0"/>
    <xf numFmtId="0" fontId="7" fillId="24" borderId="0" applyNumberFormat="0" applyBorder="0" applyAlignment="0" applyProtection="0"/>
    <xf numFmtId="0" fontId="7" fillId="0" borderId="0"/>
    <xf numFmtId="0" fontId="7" fillId="27" borderId="0" applyNumberFormat="0" applyBorder="0" applyAlignment="0" applyProtection="0"/>
    <xf numFmtId="0" fontId="7" fillId="28" borderId="0" applyNumberFormat="0" applyBorder="0" applyAlignment="0" applyProtection="0"/>
    <xf numFmtId="0" fontId="7" fillId="0" borderId="0"/>
    <xf numFmtId="0" fontId="7" fillId="31" borderId="0" applyNumberFormat="0" applyBorder="0" applyAlignment="0" applyProtection="0"/>
    <xf numFmtId="0" fontId="7" fillId="32" borderId="0" applyNumberFormat="0" applyBorder="0" applyAlignment="0" applyProtection="0"/>
    <xf numFmtId="0" fontId="7" fillId="35" borderId="0" applyNumberFormat="0" applyBorder="0" applyAlignment="0" applyProtection="0"/>
    <xf numFmtId="0" fontId="7" fillId="36" borderId="0" applyNumberFormat="0" applyBorder="0" applyAlignment="0" applyProtection="0"/>
    <xf numFmtId="169" fontId="7" fillId="0" borderId="0" applyFont="0" applyFill="0" applyBorder="0" applyAlignment="0" applyProtection="0"/>
    <xf numFmtId="0" fontId="7" fillId="0" borderId="0"/>
    <xf numFmtId="170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0" fontId="7" fillId="0" borderId="0"/>
    <xf numFmtId="0" fontId="7" fillId="0" borderId="0"/>
    <xf numFmtId="170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173" fontId="7" fillId="0" borderId="0"/>
    <xf numFmtId="173" fontId="7" fillId="8" borderId="0" applyNumberFormat="0" applyBorder="0" applyAlignment="0" applyProtection="0"/>
    <xf numFmtId="0" fontId="7" fillId="16" borderId="0" applyNumberFormat="0" applyBorder="0" applyAlignment="0" applyProtection="0"/>
    <xf numFmtId="0" fontId="7" fillId="8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7" fillId="23" borderId="0" applyNumberFormat="0" applyBorder="0" applyAlignment="0" applyProtection="0"/>
    <xf numFmtId="0" fontId="7" fillId="24" borderId="0" applyNumberFormat="0" applyBorder="0" applyAlignment="0" applyProtection="0"/>
    <xf numFmtId="0" fontId="7" fillId="27" borderId="0" applyNumberFormat="0" applyBorder="0" applyAlignment="0" applyProtection="0"/>
    <xf numFmtId="0" fontId="7" fillId="28" borderId="0" applyNumberFormat="0" applyBorder="0" applyAlignment="0" applyProtection="0"/>
    <xf numFmtId="0" fontId="7" fillId="31" borderId="0" applyNumberFormat="0" applyBorder="0" applyAlignment="0" applyProtection="0"/>
    <xf numFmtId="0" fontId="7" fillId="32" borderId="0" applyNumberFormat="0" applyBorder="0" applyAlignment="0" applyProtection="0"/>
    <xf numFmtId="0" fontId="7" fillId="35" borderId="0" applyNumberFormat="0" applyBorder="0" applyAlignment="0" applyProtection="0"/>
    <xf numFmtId="0" fontId="7" fillId="36" borderId="0" applyNumberFormat="0" applyBorder="0" applyAlignment="0" applyProtection="0"/>
    <xf numFmtId="0" fontId="7" fillId="0" borderId="0"/>
    <xf numFmtId="0" fontId="7" fillId="15" borderId="35" applyNumberFormat="0" applyFont="0" applyAlignment="0" applyProtection="0"/>
    <xf numFmtId="0" fontId="7" fillId="0" borderId="0"/>
    <xf numFmtId="173" fontId="7" fillId="8" borderId="0" applyNumberFormat="0" applyBorder="0" applyAlignment="0" applyProtection="0"/>
    <xf numFmtId="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0" fontId="7" fillId="0" borderId="0"/>
    <xf numFmtId="173" fontId="7" fillId="0" borderId="0"/>
    <xf numFmtId="0" fontId="7" fillId="0" borderId="0"/>
    <xf numFmtId="170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16" borderId="0" applyNumberFormat="0" applyBorder="0" applyAlignment="0" applyProtection="0"/>
    <xf numFmtId="0" fontId="7" fillId="8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7" fillId="23" borderId="0" applyNumberFormat="0" applyBorder="0" applyAlignment="0" applyProtection="0"/>
    <xf numFmtId="0" fontId="7" fillId="24" borderId="0" applyNumberFormat="0" applyBorder="0" applyAlignment="0" applyProtection="0"/>
    <xf numFmtId="0" fontId="7" fillId="27" borderId="0" applyNumberFormat="0" applyBorder="0" applyAlignment="0" applyProtection="0"/>
    <xf numFmtId="0" fontId="7" fillId="28" borderId="0" applyNumberFormat="0" applyBorder="0" applyAlignment="0" applyProtection="0"/>
    <xf numFmtId="0" fontId="7" fillId="31" borderId="0" applyNumberFormat="0" applyBorder="0" applyAlignment="0" applyProtection="0"/>
    <xf numFmtId="0" fontId="7" fillId="32" borderId="0" applyNumberFormat="0" applyBorder="0" applyAlignment="0" applyProtection="0"/>
    <xf numFmtId="0" fontId="7" fillId="35" borderId="0" applyNumberFormat="0" applyBorder="0" applyAlignment="0" applyProtection="0"/>
    <xf numFmtId="0" fontId="7" fillId="36" borderId="0" applyNumberFormat="0" applyBorder="0" applyAlignment="0" applyProtection="0"/>
    <xf numFmtId="0" fontId="7" fillId="0" borderId="0"/>
    <xf numFmtId="0" fontId="7" fillId="0" borderId="0"/>
    <xf numFmtId="170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173" fontId="7" fillId="0" borderId="0"/>
    <xf numFmtId="173" fontId="7" fillId="8" borderId="0" applyNumberFormat="0" applyBorder="0" applyAlignment="0" applyProtection="0"/>
    <xf numFmtId="0" fontId="7" fillId="0" borderId="0"/>
    <xf numFmtId="0" fontId="7" fillId="15" borderId="35" applyNumberFormat="0" applyFont="0" applyAlignment="0" applyProtection="0"/>
    <xf numFmtId="0" fontId="7" fillId="0" borderId="0"/>
    <xf numFmtId="173" fontId="7" fillId="8" borderId="0" applyNumberFormat="0" applyBorder="0" applyAlignment="0" applyProtection="0"/>
    <xf numFmtId="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0" fontId="7" fillId="0" borderId="0"/>
    <xf numFmtId="173" fontId="7" fillId="0" borderId="0"/>
    <xf numFmtId="0" fontId="7" fillId="0" borderId="0"/>
    <xf numFmtId="170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0" borderId="0"/>
    <xf numFmtId="0" fontId="7" fillId="0" borderId="0"/>
    <xf numFmtId="0" fontId="7" fillId="15" borderId="35" applyNumberFormat="0" applyFont="0" applyAlignment="0" applyProtection="0"/>
    <xf numFmtId="0" fontId="7" fillId="16" borderId="0" applyNumberFormat="0" applyBorder="0" applyAlignment="0" applyProtection="0"/>
    <xf numFmtId="0" fontId="7" fillId="8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7" fillId="23" borderId="0" applyNumberFormat="0" applyBorder="0" applyAlignment="0" applyProtection="0"/>
    <xf numFmtId="0" fontId="7" fillId="24" borderId="0" applyNumberFormat="0" applyBorder="0" applyAlignment="0" applyProtection="0"/>
    <xf numFmtId="0" fontId="7" fillId="0" borderId="0"/>
    <xf numFmtId="0" fontId="7" fillId="27" borderId="0" applyNumberFormat="0" applyBorder="0" applyAlignment="0" applyProtection="0"/>
    <xf numFmtId="0" fontId="7" fillId="28" borderId="0" applyNumberFormat="0" applyBorder="0" applyAlignment="0" applyProtection="0"/>
    <xf numFmtId="0" fontId="7" fillId="0" borderId="0"/>
    <xf numFmtId="0" fontId="7" fillId="31" borderId="0" applyNumberFormat="0" applyBorder="0" applyAlignment="0" applyProtection="0"/>
    <xf numFmtId="0" fontId="7" fillId="32" borderId="0" applyNumberFormat="0" applyBorder="0" applyAlignment="0" applyProtection="0"/>
    <xf numFmtId="0" fontId="7" fillId="35" borderId="0" applyNumberFormat="0" applyBorder="0" applyAlignment="0" applyProtection="0"/>
    <xf numFmtId="0" fontId="7" fillId="36" borderId="0" applyNumberFormat="0" applyBorder="0" applyAlignment="0" applyProtection="0"/>
    <xf numFmtId="0" fontId="7" fillId="0" borderId="0"/>
    <xf numFmtId="0" fontId="7" fillId="0" borderId="0"/>
    <xf numFmtId="170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173" fontId="7" fillId="0" borderId="0"/>
    <xf numFmtId="173" fontId="7" fillId="8" borderId="0" applyNumberFormat="0" applyBorder="0" applyAlignment="0" applyProtection="0"/>
    <xf numFmtId="0" fontId="7" fillId="16" borderId="0" applyNumberFormat="0" applyBorder="0" applyAlignment="0" applyProtection="0"/>
    <xf numFmtId="0" fontId="7" fillId="8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7" fillId="23" borderId="0" applyNumberFormat="0" applyBorder="0" applyAlignment="0" applyProtection="0"/>
    <xf numFmtId="0" fontId="7" fillId="24" borderId="0" applyNumberFormat="0" applyBorder="0" applyAlignment="0" applyProtection="0"/>
    <xf numFmtId="0" fontId="7" fillId="27" borderId="0" applyNumberFormat="0" applyBorder="0" applyAlignment="0" applyProtection="0"/>
    <xf numFmtId="0" fontId="7" fillId="28" borderId="0" applyNumberFormat="0" applyBorder="0" applyAlignment="0" applyProtection="0"/>
    <xf numFmtId="0" fontId="7" fillId="31" borderId="0" applyNumberFormat="0" applyBorder="0" applyAlignment="0" applyProtection="0"/>
    <xf numFmtId="0" fontId="7" fillId="32" borderId="0" applyNumberFormat="0" applyBorder="0" applyAlignment="0" applyProtection="0"/>
    <xf numFmtId="0" fontId="7" fillId="35" borderId="0" applyNumberFormat="0" applyBorder="0" applyAlignment="0" applyProtection="0"/>
    <xf numFmtId="0" fontId="7" fillId="36" borderId="0" applyNumberFormat="0" applyBorder="0" applyAlignment="0" applyProtection="0"/>
    <xf numFmtId="0" fontId="7" fillId="0" borderId="0"/>
    <xf numFmtId="0" fontId="7" fillId="15" borderId="35" applyNumberFormat="0" applyFont="0" applyAlignment="0" applyProtection="0"/>
    <xf numFmtId="0" fontId="7" fillId="0" borderId="0"/>
    <xf numFmtId="173" fontId="7" fillId="8" borderId="0" applyNumberFormat="0" applyBorder="0" applyAlignment="0" applyProtection="0"/>
    <xf numFmtId="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0" fontId="7" fillId="0" borderId="0"/>
    <xf numFmtId="173" fontId="7" fillId="0" borderId="0"/>
    <xf numFmtId="0" fontId="7" fillId="0" borderId="0"/>
    <xf numFmtId="170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16" borderId="0" applyNumberFormat="0" applyBorder="0" applyAlignment="0" applyProtection="0"/>
    <xf numFmtId="0" fontId="7" fillId="8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7" fillId="23" borderId="0" applyNumberFormat="0" applyBorder="0" applyAlignment="0" applyProtection="0"/>
    <xf numFmtId="0" fontId="7" fillId="24" borderId="0" applyNumberFormat="0" applyBorder="0" applyAlignment="0" applyProtection="0"/>
    <xf numFmtId="0" fontId="7" fillId="27" borderId="0" applyNumberFormat="0" applyBorder="0" applyAlignment="0" applyProtection="0"/>
    <xf numFmtId="0" fontId="7" fillId="28" borderId="0" applyNumberFormat="0" applyBorder="0" applyAlignment="0" applyProtection="0"/>
    <xf numFmtId="0" fontId="7" fillId="31" borderId="0" applyNumberFormat="0" applyBorder="0" applyAlignment="0" applyProtection="0"/>
    <xf numFmtId="0" fontId="7" fillId="32" borderId="0" applyNumberFormat="0" applyBorder="0" applyAlignment="0" applyProtection="0"/>
    <xf numFmtId="0" fontId="7" fillId="35" borderId="0" applyNumberFormat="0" applyBorder="0" applyAlignment="0" applyProtection="0"/>
    <xf numFmtId="0" fontId="7" fillId="36" borderId="0" applyNumberFormat="0" applyBorder="0" applyAlignment="0" applyProtection="0"/>
    <xf numFmtId="0" fontId="7" fillId="0" borderId="0"/>
    <xf numFmtId="0" fontId="7" fillId="0" borderId="0"/>
    <xf numFmtId="170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173" fontId="7" fillId="0" borderId="0"/>
    <xf numFmtId="173" fontId="7" fillId="8" borderId="0" applyNumberFormat="0" applyBorder="0" applyAlignment="0" applyProtection="0"/>
    <xf numFmtId="0" fontId="7" fillId="0" borderId="0"/>
    <xf numFmtId="0" fontId="7" fillId="15" borderId="35" applyNumberFormat="0" applyFont="0" applyAlignment="0" applyProtection="0"/>
    <xf numFmtId="0" fontId="7" fillId="0" borderId="0"/>
    <xf numFmtId="173" fontId="7" fillId="8" borderId="0" applyNumberFormat="0" applyBorder="0" applyAlignment="0" applyProtection="0"/>
    <xf numFmtId="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0" fontId="7" fillId="0" borderId="0"/>
    <xf numFmtId="173" fontId="7" fillId="0" borderId="0"/>
    <xf numFmtId="0" fontId="7" fillId="0" borderId="0"/>
    <xf numFmtId="170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0" borderId="0"/>
    <xf numFmtId="0" fontId="7" fillId="0" borderId="0"/>
    <xf numFmtId="0" fontId="7" fillId="15" borderId="35" applyNumberFormat="0" applyFont="0" applyAlignment="0" applyProtection="0"/>
    <xf numFmtId="0" fontId="7" fillId="16" borderId="0" applyNumberFormat="0" applyBorder="0" applyAlignment="0" applyProtection="0"/>
    <xf numFmtId="0" fontId="7" fillId="8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7" fillId="23" borderId="0" applyNumberFormat="0" applyBorder="0" applyAlignment="0" applyProtection="0"/>
    <xf numFmtId="0" fontId="7" fillId="24" borderId="0" applyNumberFormat="0" applyBorder="0" applyAlignment="0" applyProtection="0"/>
    <xf numFmtId="0" fontId="7" fillId="0" borderId="0"/>
    <xf numFmtId="0" fontId="7" fillId="27" borderId="0" applyNumberFormat="0" applyBorder="0" applyAlignment="0" applyProtection="0"/>
    <xf numFmtId="0" fontId="7" fillId="28" borderId="0" applyNumberFormat="0" applyBorder="0" applyAlignment="0" applyProtection="0"/>
    <xf numFmtId="0" fontId="7" fillId="0" borderId="0"/>
    <xf numFmtId="0" fontId="7" fillId="31" borderId="0" applyNumberFormat="0" applyBorder="0" applyAlignment="0" applyProtection="0"/>
    <xf numFmtId="0" fontId="7" fillId="32" borderId="0" applyNumberFormat="0" applyBorder="0" applyAlignment="0" applyProtection="0"/>
    <xf numFmtId="0" fontId="7" fillId="35" borderId="0" applyNumberFormat="0" applyBorder="0" applyAlignment="0" applyProtection="0"/>
    <xf numFmtId="0" fontId="7" fillId="36" borderId="0" applyNumberFormat="0" applyBorder="0" applyAlignment="0" applyProtection="0"/>
    <xf numFmtId="0" fontId="7" fillId="0" borderId="0"/>
    <xf numFmtId="0" fontId="7" fillId="0" borderId="0"/>
    <xf numFmtId="170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173" fontId="7" fillId="0" borderId="0"/>
    <xf numFmtId="173" fontId="7" fillId="8" borderId="0" applyNumberFormat="0" applyBorder="0" applyAlignment="0" applyProtection="0"/>
    <xf numFmtId="0" fontId="7" fillId="16" borderId="0" applyNumberFormat="0" applyBorder="0" applyAlignment="0" applyProtection="0"/>
    <xf numFmtId="0" fontId="7" fillId="8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7" fillId="23" borderId="0" applyNumberFormat="0" applyBorder="0" applyAlignment="0" applyProtection="0"/>
    <xf numFmtId="0" fontId="7" fillId="24" borderId="0" applyNumberFormat="0" applyBorder="0" applyAlignment="0" applyProtection="0"/>
    <xf numFmtId="0" fontId="7" fillId="27" borderId="0" applyNumberFormat="0" applyBorder="0" applyAlignment="0" applyProtection="0"/>
    <xf numFmtId="0" fontId="7" fillId="28" borderId="0" applyNumberFormat="0" applyBorder="0" applyAlignment="0" applyProtection="0"/>
    <xf numFmtId="0" fontId="7" fillId="31" borderId="0" applyNumberFormat="0" applyBorder="0" applyAlignment="0" applyProtection="0"/>
    <xf numFmtId="0" fontId="7" fillId="32" borderId="0" applyNumberFormat="0" applyBorder="0" applyAlignment="0" applyProtection="0"/>
    <xf numFmtId="0" fontId="7" fillId="35" borderId="0" applyNumberFormat="0" applyBorder="0" applyAlignment="0" applyProtection="0"/>
    <xf numFmtId="0" fontId="7" fillId="36" borderId="0" applyNumberFormat="0" applyBorder="0" applyAlignment="0" applyProtection="0"/>
    <xf numFmtId="0" fontId="7" fillId="0" borderId="0"/>
    <xf numFmtId="0" fontId="7" fillId="15" borderId="35" applyNumberFormat="0" applyFont="0" applyAlignment="0" applyProtection="0"/>
    <xf numFmtId="0" fontId="7" fillId="0" borderId="0"/>
    <xf numFmtId="173" fontId="7" fillId="8" borderId="0" applyNumberFormat="0" applyBorder="0" applyAlignment="0" applyProtection="0"/>
    <xf numFmtId="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0" fontId="7" fillId="0" borderId="0"/>
    <xf numFmtId="173" fontId="7" fillId="0" borderId="0"/>
    <xf numFmtId="0" fontId="7" fillId="0" borderId="0"/>
    <xf numFmtId="170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16" borderId="0" applyNumberFormat="0" applyBorder="0" applyAlignment="0" applyProtection="0"/>
    <xf numFmtId="0" fontId="7" fillId="8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7" fillId="23" borderId="0" applyNumberFormat="0" applyBorder="0" applyAlignment="0" applyProtection="0"/>
    <xf numFmtId="0" fontId="7" fillId="24" borderId="0" applyNumberFormat="0" applyBorder="0" applyAlignment="0" applyProtection="0"/>
    <xf numFmtId="0" fontId="7" fillId="27" borderId="0" applyNumberFormat="0" applyBorder="0" applyAlignment="0" applyProtection="0"/>
    <xf numFmtId="0" fontId="7" fillId="28" borderId="0" applyNumberFormat="0" applyBorder="0" applyAlignment="0" applyProtection="0"/>
    <xf numFmtId="0" fontId="7" fillId="31" borderId="0" applyNumberFormat="0" applyBorder="0" applyAlignment="0" applyProtection="0"/>
    <xf numFmtId="0" fontId="7" fillId="32" borderId="0" applyNumberFormat="0" applyBorder="0" applyAlignment="0" applyProtection="0"/>
    <xf numFmtId="0" fontId="7" fillId="35" borderId="0" applyNumberFormat="0" applyBorder="0" applyAlignment="0" applyProtection="0"/>
    <xf numFmtId="0" fontId="7" fillId="36" borderId="0" applyNumberFormat="0" applyBorder="0" applyAlignment="0" applyProtection="0"/>
    <xf numFmtId="0" fontId="7" fillId="0" borderId="0"/>
    <xf numFmtId="0" fontId="7" fillId="0" borderId="0"/>
    <xf numFmtId="170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173" fontId="7" fillId="0" borderId="0"/>
    <xf numFmtId="173" fontId="7" fillId="8" borderId="0" applyNumberFormat="0" applyBorder="0" applyAlignment="0" applyProtection="0"/>
    <xf numFmtId="0" fontId="7" fillId="0" borderId="0"/>
    <xf numFmtId="0" fontId="7" fillId="15" borderId="35" applyNumberFormat="0" applyFont="0" applyAlignment="0" applyProtection="0"/>
    <xf numFmtId="0" fontId="7" fillId="0" borderId="0"/>
    <xf numFmtId="173" fontId="7" fillId="8" borderId="0" applyNumberFormat="0" applyBorder="0" applyAlignment="0" applyProtection="0"/>
    <xf numFmtId="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0" fontId="7" fillId="0" borderId="0"/>
    <xf numFmtId="173" fontId="7" fillId="0" borderId="0"/>
    <xf numFmtId="0" fontId="7" fillId="0" borderId="0"/>
    <xf numFmtId="170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0" borderId="0"/>
    <xf numFmtId="0" fontId="7" fillId="0" borderId="0"/>
    <xf numFmtId="0" fontId="7" fillId="15" borderId="35" applyNumberFormat="0" applyFont="0" applyAlignment="0" applyProtection="0"/>
    <xf numFmtId="0" fontId="7" fillId="16" borderId="0" applyNumberFormat="0" applyBorder="0" applyAlignment="0" applyProtection="0"/>
    <xf numFmtId="0" fontId="7" fillId="8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7" fillId="23" borderId="0" applyNumberFormat="0" applyBorder="0" applyAlignment="0" applyProtection="0"/>
    <xf numFmtId="0" fontId="7" fillId="24" borderId="0" applyNumberFormat="0" applyBorder="0" applyAlignment="0" applyProtection="0"/>
    <xf numFmtId="0" fontId="7" fillId="0" borderId="0"/>
    <xf numFmtId="0" fontId="7" fillId="27" borderId="0" applyNumberFormat="0" applyBorder="0" applyAlignment="0" applyProtection="0"/>
    <xf numFmtId="0" fontId="7" fillId="28" borderId="0" applyNumberFormat="0" applyBorder="0" applyAlignment="0" applyProtection="0"/>
    <xf numFmtId="0" fontId="7" fillId="0" borderId="0"/>
    <xf numFmtId="0" fontId="7" fillId="31" borderId="0" applyNumberFormat="0" applyBorder="0" applyAlignment="0" applyProtection="0"/>
    <xf numFmtId="0" fontId="7" fillId="32" borderId="0" applyNumberFormat="0" applyBorder="0" applyAlignment="0" applyProtection="0"/>
    <xf numFmtId="0" fontId="7" fillId="35" borderId="0" applyNumberFormat="0" applyBorder="0" applyAlignment="0" applyProtection="0"/>
    <xf numFmtId="0" fontId="7" fillId="36" borderId="0" applyNumberFormat="0" applyBorder="0" applyAlignment="0" applyProtection="0"/>
    <xf numFmtId="0" fontId="7" fillId="0" borderId="0"/>
    <xf numFmtId="0" fontId="7" fillId="0" borderId="0"/>
    <xf numFmtId="170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173" fontId="7" fillId="0" borderId="0"/>
    <xf numFmtId="173" fontId="7" fillId="8" borderId="0" applyNumberFormat="0" applyBorder="0" applyAlignment="0" applyProtection="0"/>
    <xf numFmtId="0" fontId="7" fillId="16" borderId="0" applyNumberFormat="0" applyBorder="0" applyAlignment="0" applyProtection="0"/>
    <xf numFmtId="0" fontId="7" fillId="8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7" fillId="23" borderId="0" applyNumberFormat="0" applyBorder="0" applyAlignment="0" applyProtection="0"/>
    <xf numFmtId="0" fontId="7" fillId="24" borderId="0" applyNumberFormat="0" applyBorder="0" applyAlignment="0" applyProtection="0"/>
    <xf numFmtId="0" fontId="7" fillId="27" borderId="0" applyNumberFormat="0" applyBorder="0" applyAlignment="0" applyProtection="0"/>
    <xf numFmtId="0" fontId="7" fillId="28" borderId="0" applyNumberFormat="0" applyBorder="0" applyAlignment="0" applyProtection="0"/>
    <xf numFmtId="0" fontId="7" fillId="31" borderId="0" applyNumberFormat="0" applyBorder="0" applyAlignment="0" applyProtection="0"/>
    <xf numFmtId="0" fontId="7" fillId="32" borderId="0" applyNumberFormat="0" applyBorder="0" applyAlignment="0" applyProtection="0"/>
    <xf numFmtId="0" fontId="7" fillId="35" borderId="0" applyNumberFormat="0" applyBorder="0" applyAlignment="0" applyProtection="0"/>
    <xf numFmtId="0" fontId="7" fillId="36" borderId="0" applyNumberFormat="0" applyBorder="0" applyAlignment="0" applyProtection="0"/>
    <xf numFmtId="0" fontId="7" fillId="0" borderId="0"/>
    <xf numFmtId="0" fontId="7" fillId="15" borderId="35" applyNumberFormat="0" applyFont="0" applyAlignment="0" applyProtection="0"/>
    <xf numFmtId="0" fontId="7" fillId="0" borderId="0"/>
    <xf numFmtId="173" fontId="7" fillId="8" borderId="0" applyNumberFormat="0" applyBorder="0" applyAlignment="0" applyProtection="0"/>
    <xf numFmtId="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0" fontId="7" fillId="0" borderId="0"/>
    <xf numFmtId="173" fontId="7" fillId="0" borderId="0"/>
    <xf numFmtId="0" fontId="7" fillId="0" borderId="0"/>
    <xf numFmtId="170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16" borderId="0" applyNumberFormat="0" applyBorder="0" applyAlignment="0" applyProtection="0"/>
    <xf numFmtId="0" fontId="7" fillId="8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7" fillId="23" borderId="0" applyNumberFormat="0" applyBorder="0" applyAlignment="0" applyProtection="0"/>
    <xf numFmtId="0" fontId="7" fillId="24" borderId="0" applyNumberFormat="0" applyBorder="0" applyAlignment="0" applyProtection="0"/>
    <xf numFmtId="0" fontId="7" fillId="27" borderId="0" applyNumberFormat="0" applyBorder="0" applyAlignment="0" applyProtection="0"/>
    <xf numFmtId="0" fontId="7" fillId="28" borderId="0" applyNumberFormat="0" applyBorder="0" applyAlignment="0" applyProtection="0"/>
    <xf numFmtId="0" fontId="7" fillId="31" borderId="0" applyNumberFormat="0" applyBorder="0" applyAlignment="0" applyProtection="0"/>
    <xf numFmtId="0" fontId="7" fillId="32" borderId="0" applyNumberFormat="0" applyBorder="0" applyAlignment="0" applyProtection="0"/>
    <xf numFmtId="0" fontId="7" fillId="35" borderId="0" applyNumberFormat="0" applyBorder="0" applyAlignment="0" applyProtection="0"/>
    <xf numFmtId="0" fontId="7" fillId="36" borderId="0" applyNumberFormat="0" applyBorder="0" applyAlignment="0" applyProtection="0"/>
    <xf numFmtId="0" fontId="7" fillId="0" borderId="0"/>
    <xf numFmtId="0" fontId="7" fillId="0" borderId="0"/>
    <xf numFmtId="170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173" fontId="7" fillId="0" borderId="0"/>
    <xf numFmtId="173" fontId="7" fillId="8" borderId="0" applyNumberFormat="0" applyBorder="0" applyAlignment="0" applyProtection="0"/>
    <xf numFmtId="0" fontId="7" fillId="0" borderId="0"/>
    <xf numFmtId="0" fontId="7" fillId="15" borderId="35" applyNumberFormat="0" applyFont="0" applyAlignment="0" applyProtection="0"/>
    <xf numFmtId="0" fontId="7" fillId="0" borderId="0"/>
    <xf numFmtId="173" fontId="7" fillId="8" borderId="0" applyNumberFormat="0" applyBorder="0" applyAlignment="0" applyProtection="0"/>
    <xf numFmtId="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0" fontId="7" fillId="0" borderId="0"/>
    <xf numFmtId="173" fontId="7" fillId="0" borderId="0"/>
    <xf numFmtId="0" fontId="7" fillId="0" borderId="0"/>
    <xf numFmtId="170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0" borderId="0"/>
    <xf numFmtId="0" fontId="7" fillId="0" borderId="0"/>
    <xf numFmtId="0" fontId="7" fillId="15" borderId="35" applyNumberFormat="0" applyFont="0" applyAlignment="0" applyProtection="0"/>
    <xf numFmtId="0" fontId="7" fillId="16" borderId="0" applyNumberFormat="0" applyBorder="0" applyAlignment="0" applyProtection="0"/>
    <xf numFmtId="0" fontId="7" fillId="8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7" fillId="23" borderId="0" applyNumberFormat="0" applyBorder="0" applyAlignment="0" applyProtection="0"/>
    <xf numFmtId="0" fontId="7" fillId="24" borderId="0" applyNumberFormat="0" applyBorder="0" applyAlignment="0" applyProtection="0"/>
    <xf numFmtId="0" fontId="7" fillId="0" borderId="0"/>
    <xf numFmtId="0" fontId="7" fillId="27" borderId="0" applyNumberFormat="0" applyBorder="0" applyAlignment="0" applyProtection="0"/>
    <xf numFmtId="0" fontId="7" fillId="28" borderId="0" applyNumberFormat="0" applyBorder="0" applyAlignment="0" applyProtection="0"/>
    <xf numFmtId="0" fontId="7" fillId="0" borderId="0"/>
    <xf numFmtId="0" fontId="7" fillId="31" borderId="0" applyNumberFormat="0" applyBorder="0" applyAlignment="0" applyProtection="0"/>
    <xf numFmtId="0" fontId="7" fillId="32" borderId="0" applyNumberFormat="0" applyBorder="0" applyAlignment="0" applyProtection="0"/>
    <xf numFmtId="0" fontId="7" fillId="35" borderId="0" applyNumberFormat="0" applyBorder="0" applyAlignment="0" applyProtection="0"/>
    <xf numFmtId="0" fontId="7" fillId="36" borderId="0" applyNumberFormat="0" applyBorder="0" applyAlignment="0" applyProtection="0"/>
    <xf numFmtId="0" fontId="7" fillId="0" borderId="0"/>
    <xf numFmtId="9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0" fontId="7" fillId="16" borderId="0" applyNumberFormat="0" applyBorder="0" applyAlignment="0" applyProtection="0"/>
    <xf numFmtId="0" fontId="7" fillId="8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7" fillId="23" borderId="0" applyNumberFormat="0" applyBorder="0" applyAlignment="0" applyProtection="0"/>
    <xf numFmtId="0" fontId="7" fillId="24" borderId="0" applyNumberFormat="0" applyBorder="0" applyAlignment="0" applyProtection="0"/>
    <xf numFmtId="0" fontId="7" fillId="27" borderId="0" applyNumberFormat="0" applyBorder="0" applyAlignment="0" applyProtection="0"/>
    <xf numFmtId="0" fontId="7" fillId="28" borderId="0" applyNumberFormat="0" applyBorder="0" applyAlignment="0" applyProtection="0"/>
    <xf numFmtId="0" fontId="7" fillId="31" borderId="0" applyNumberFormat="0" applyBorder="0" applyAlignment="0" applyProtection="0"/>
    <xf numFmtId="0" fontId="7" fillId="32" borderId="0" applyNumberFormat="0" applyBorder="0" applyAlignment="0" applyProtection="0"/>
    <xf numFmtId="0" fontId="7" fillId="35" borderId="0" applyNumberFormat="0" applyBorder="0" applyAlignment="0" applyProtection="0"/>
    <xf numFmtId="0" fontId="7" fillId="36" borderId="0" applyNumberFormat="0" applyBorder="0" applyAlignment="0" applyProtection="0"/>
    <xf numFmtId="0" fontId="7" fillId="0" borderId="0"/>
    <xf numFmtId="0" fontId="7" fillId="0" borderId="0"/>
    <xf numFmtId="170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173" fontId="7" fillId="0" borderId="0"/>
    <xf numFmtId="173" fontId="7" fillId="8" borderId="0" applyNumberFormat="0" applyBorder="0" applyAlignment="0" applyProtection="0"/>
    <xf numFmtId="0" fontId="7" fillId="0" borderId="0"/>
    <xf numFmtId="0" fontId="7" fillId="15" borderId="35" applyNumberFormat="0" applyFont="0" applyAlignment="0" applyProtection="0"/>
    <xf numFmtId="0" fontId="7" fillId="0" borderId="0"/>
    <xf numFmtId="173" fontId="7" fillId="8" borderId="0" applyNumberFormat="0" applyBorder="0" applyAlignment="0" applyProtection="0"/>
    <xf numFmtId="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0" fontId="7" fillId="0" borderId="0"/>
    <xf numFmtId="173" fontId="7" fillId="0" borderId="0"/>
    <xf numFmtId="0" fontId="7" fillId="0" borderId="0"/>
    <xf numFmtId="170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16" borderId="0" applyNumberFormat="0" applyBorder="0" applyAlignment="0" applyProtection="0"/>
    <xf numFmtId="0" fontId="7" fillId="8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7" fillId="23" borderId="0" applyNumberFormat="0" applyBorder="0" applyAlignment="0" applyProtection="0"/>
    <xf numFmtId="0" fontId="7" fillId="24" borderId="0" applyNumberFormat="0" applyBorder="0" applyAlignment="0" applyProtection="0"/>
    <xf numFmtId="0" fontId="7" fillId="27" borderId="0" applyNumberFormat="0" applyBorder="0" applyAlignment="0" applyProtection="0"/>
    <xf numFmtId="0" fontId="7" fillId="28" borderId="0" applyNumberFormat="0" applyBorder="0" applyAlignment="0" applyProtection="0"/>
    <xf numFmtId="0" fontId="7" fillId="31" borderId="0" applyNumberFormat="0" applyBorder="0" applyAlignment="0" applyProtection="0"/>
    <xf numFmtId="0" fontId="7" fillId="32" borderId="0" applyNumberFormat="0" applyBorder="0" applyAlignment="0" applyProtection="0"/>
    <xf numFmtId="0" fontId="7" fillId="35" borderId="0" applyNumberFormat="0" applyBorder="0" applyAlignment="0" applyProtection="0"/>
    <xf numFmtId="0" fontId="7" fillId="36" borderId="0" applyNumberFormat="0" applyBorder="0" applyAlignment="0" applyProtection="0"/>
    <xf numFmtId="0" fontId="7" fillId="0" borderId="0"/>
    <xf numFmtId="0" fontId="7" fillId="0" borderId="0"/>
    <xf numFmtId="170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173" fontId="7" fillId="0" borderId="0"/>
    <xf numFmtId="173" fontId="7" fillId="8" borderId="0" applyNumberFormat="0" applyBorder="0" applyAlignment="0" applyProtection="0"/>
    <xf numFmtId="0" fontId="7" fillId="0" borderId="0"/>
    <xf numFmtId="0" fontId="7" fillId="15" borderId="35" applyNumberFormat="0" applyFont="0" applyAlignment="0" applyProtection="0"/>
    <xf numFmtId="0" fontId="7" fillId="0" borderId="0"/>
    <xf numFmtId="173" fontId="7" fillId="8" borderId="0" applyNumberFormat="0" applyBorder="0" applyAlignment="0" applyProtection="0"/>
    <xf numFmtId="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0" fontId="7" fillId="0" borderId="0"/>
    <xf numFmtId="173" fontId="7" fillId="0" borderId="0"/>
    <xf numFmtId="0" fontId="7" fillId="0" borderId="0"/>
    <xf numFmtId="170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0" borderId="0"/>
    <xf numFmtId="170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0" borderId="0"/>
    <xf numFmtId="170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0" borderId="0"/>
    <xf numFmtId="170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0" borderId="0"/>
    <xf numFmtId="0" fontId="7" fillId="0" borderId="0"/>
    <xf numFmtId="0" fontId="7" fillId="15" borderId="35" applyNumberFormat="0" applyFont="0" applyAlignment="0" applyProtection="0"/>
    <xf numFmtId="0" fontId="7" fillId="16" borderId="0" applyNumberFormat="0" applyBorder="0" applyAlignment="0" applyProtection="0"/>
    <xf numFmtId="0" fontId="7" fillId="8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7" fillId="23" borderId="0" applyNumberFormat="0" applyBorder="0" applyAlignment="0" applyProtection="0"/>
    <xf numFmtId="0" fontId="7" fillId="24" borderId="0" applyNumberFormat="0" applyBorder="0" applyAlignment="0" applyProtection="0"/>
    <xf numFmtId="0" fontId="7" fillId="0" borderId="0"/>
    <xf numFmtId="0" fontId="7" fillId="27" borderId="0" applyNumberFormat="0" applyBorder="0" applyAlignment="0" applyProtection="0"/>
    <xf numFmtId="0" fontId="7" fillId="28" borderId="0" applyNumberFormat="0" applyBorder="0" applyAlignment="0" applyProtection="0"/>
    <xf numFmtId="0" fontId="7" fillId="0" borderId="0"/>
    <xf numFmtId="0" fontId="7" fillId="31" borderId="0" applyNumberFormat="0" applyBorder="0" applyAlignment="0" applyProtection="0"/>
    <xf numFmtId="0" fontId="7" fillId="32" borderId="0" applyNumberFormat="0" applyBorder="0" applyAlignment="0" applyProtection="0"/>
    <xf numFmtId="0" fontId="7" fillId="35" borderId="0" applyNumberFormat="0" applyBorder="0" applyAlignment="0" applyProtection="0"/>
    <xf numFmtId="0" fontId="7" fillId="36" borderId="0" applyNumberFormat="0" applyBorder="0" applyAlignment="0" applyProtection="0"/>
    <xf numFmtId="0" fontId="7" fillId="0" borderId="0"/>
    <xf numFmtId="0" fontId="7" fillId="0" borderId="0"/>
    <xf numFmtId="170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173" fontId="7" fillId="0" borderId="0"/>
    <xf numFmtId="173" fontId="7" fillId="8" borderId="0" applyNumberFormat="0" applyBorder="0" applyAlignment="0" applyProtection="0"/>
    <xf numFmtId="0" fontId="7" fillId="16" borderId="0" applyNumberFormat="0" applyBorder="0" applyAlignment="0" applyProtection="0"/>
    <xf numFmtId="0" fontId="7" fillId="8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7" fillId="23" borderId="0" applyNumberFormat="0" applyBorder="0" applyAlignment="0" applyProtection="0"/>
    <xf numFmtId="0" fontId="7" fillId="24" borderId="0" applyNumberFormat="0" applyBorder="0" applyAlignment="0" applyProtection="0"/>
    <xf numFmtId="0" fontId="7" fillId="27" borderId="0" applyNumberFormat="0" applyBorder="0" applyAlignment="0" applyProtection="0"/>
    <xf numFmtId="0" fontId="7" fillId="28" borderId="0" applyNumberFormat="0" applyBorder="0" applyAlignment="0" applyProtection="0"/>
    <xf numFmtId="0" fontId="7" fillId="31" borderId="0" applyNumberFormat="0" applyBorder="0" applyAlignment="0" applyProtection="0"/>
    <xf numFmtId="0" fontId="7" fillId="32" borderId="0" applyNumberFormat="0" applyBorder="0" applyAlignment="0" applyProtection="0"/>
    <xf numFmtId="0" fontId="7" fillId="35" borderId="0" applyNumberFormat="0" applyBorder="0" applyAlignment="0" applyProtection="0"/>
    <xf numFmtId="0" fontId="7" fillId="36" borderId="0" applyNumberFormat="0" applyBorder="0" applyAlignment="0" applyProtection="0"/>
    <xf numFmtId="0" fontId="7" fillId="0" borderId="0"/>
    <xf numFmtId="0" fontId="7" fillId="15" borderId="35" applyNumberFormat="0" applyFont="0" applyAlignment="0" applyProtection="0"/>
    <xf numFmtId="0" fontId="7" fillId="0" borderId="0"/>
    <xf numFmtId="173" fontId="7" fillId="8" borderId="0" applyNumberFormat="0" applyBorder="0" applyAlignment="0" applyProtection="0"/>
    <xf numFmtId="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0" fontId="7" fillId="0" borderId="0"/>
    <xf numFmtId="173" fontId="7" fillId="0" borderId="0"/>
    <xf numFmtId="0" fontId="7" fillId="0" borderId="0"/>
    <xf numFmtId="170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16" borderId="0" applyNumberFormat="0" applyBorder="0" applyAlignment="0" applyProtection="0"/>
    <xf numFmtId="0" fontId="7" fillId="8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7" fillId="23" borderId="0" applyNumberFormat="0" applyBorder="0" applyAlignment="0" applyProtection="0"/>
    <xf numFmtId="0" fontId="7" fillId="24" borderId="0" applyNumberFormat="0" applyBorder="0" applyAlignment="0" applyProtection="0"/>
    <xf numFmtId="0" fontId="7" fillId="27" borderId="0" applyNumberFormat="0" applyBorder="0" applyAlignment="0" applyProtection="0"/>
    <xf numFmtId="0" fontId="7" fillId="28" borderId="0" applyNumberFormat="0" applyBorder="0" applyAlignment="0" applyProtection="0"/>
    <xf numFmtId="0" fontId="7" fillId="31" borderId="0" applyNumberFormat="0" applyBorder="0" applyAlignment="0" applyProtection="0"/>
    <xf numFmtId="0" fontId="7" fillId="32" borderId="0" applyNumberFormat="0" applyBorder="0" applyAlignment="0" applyProtection="0"/>
    <xf numFmtId="0" fontId="7" fillId="35" borderId="0" applyNumberFormat="0" applyBorder="0" applyAlignment="0" applyProtection="0"/>
    <xf numFmtId="0" fontId="7" fillId="36" borderId="0" applyNumberFormat="0" applyBorder="0" applyAlignment="0" applyProtection="0"/>
    <xf numFmtId="0" fontId="7" fillId="0" borderId="0"/>
    <xf numFmtId="0" fontId="7" fillId="0" borderId="0"/>
    <xf numFmtId="170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173" fontId="7" fillId="0" borderId="0"/>
    <xf numFmtId="173" fontId="7" fillId="8" borderId="0" applyNumberFormat="0" applyBorder="0" applyAlignment="0" applyProtection="0"/>
    <xf numFmtId="0" fontId="7" fillId="0" borderId="0"/>
    <xf numFmtId="0" fontId="7" fillId="15" borderId="35" applyNumberFormat="0" applyFont="0" applyAlignment="0" applyProtection="0"/>
    <xf numFmtId="0" fontId="7" fillId="0" borderId="0"/>
    <xf numFmtId="173" fontId="7" fillId="8" borderId="0" applyNumberFormat="0" applyBorder="0" applyAlignment="0" applyProtection="0"/>
    <xf numFmtId="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0" fontId="7" fillId="0" borderId="0"/>
    <xf numFmtId="173" fontId="7" fillId="0" borderId="0"/>
    <xf numFmtId="0" fontId="7" fillId="0" borderId="0"/>
    <xf numFmtId="170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0" borderId="0"/>
    <xf numFmtId="0" fontId="7" fillId="0" borderId="0"/>
    <xf numFmtId="0" fontId="7" fillId="15" borderId="35" applyNumberFormat="0" applyFont="0" applyAlignment="0" applyProtection="0"/>
    <xf numFmtId="0" fontId="7" fillId="16" borderId="0" applyNumberFormat="0" applyBorder="0" applyAlignment="0" applyProtection="0"/>
    <xf numFmtId="0" fontId="7" fillId="8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7" fillId="23" borderId="0" applyNumberFormat="0" applyBorder="0" applyAlignment="0" applyProtection="0"/>
    <xf numFmtId="0" fontId="7" fillId="24" borderId="0" applyNumberFormat="0" applyBorder="0" applyAlignment="0" applyProtection="0"/>
    <xf numFmtId="0" fontId="7" fillId="0" borderId="0"/>
    <xf numFmtId="0" fontId="7" fillId="27" borderId="0" applyNumberFormat="0" applyBorder="0" applyAlignment="0" applyProtection="0"/>
    <xf numFmtId="0" fontId="7" fillId="28" borderId="0" applyNumberFormat="0" applyBorder="0" applyAlignment="0" applyProtection="0"/>
    <xf numFmtId="0" fontId="7" fillId="0" borderId="0"/>
    <xf numFmtId="0" fontId="7" fillId="31" borderId="0" applyNumberFormat="0" applyBorder="0" applyAlignment="0" applyProtection="0"/>
    <xf numFmtId="0" fontId="7" fillId="32" borderId="0" applyNumberFormat="0" applyBorder="0" applyAlignment="0" applyProtection="0"/>
    <xf numFmtId="0" fontId="7" fillId="35" borderId="0" applyNumberFormat="0" applyBorder="0" applyAlignment="0" applyProtection="0"/>
    <xf numFmtId="0" fontId="7" fillId="36" borderId="0" applyNumberFormat="0" applyBorder="0" applyAlignment="0" applyProtection="0"/>
    <xf numFmtId="169" fontId="7" fillId="0" borderId="0" applyFont="0" applyFill="0" applyBorder="0" applyAlignment="0" applyProtection="0"/>
    <xf numFmtId="0" fontId="7" fillId="0" borderId="0"/>
    <xf numFmtId="170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0" fontId="7" fillId="0" borderId="0"/>
    <xf numFmtId="16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184" fontId="170" fillId="0" borderId="0">
      <alignment vertical="center"/>
    </xf>
    <xf numFmtId="170" fontId="30" fillId="0" borderId="0" applyFont="0" applyFill="0" applyBorder="0" applyAlignment="0" applyProtection="0"/>
    <xf numFmtId="170" fontId="30" fillId="0" borderId="0" applyFont="0" applyFill="0" applyBorder="0" applyAlignment="0" applyProtection="0"/>
    <xf numFmtId="170" fontId="171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30" fillId="0" borderId="0" applyFont="0" applyFill="0" applyBorder="0" applyAlignment="0" applyProtection="0"/>
    <xf numFmtId="170" fontId="30" fillId="0" borderId="0" applyFont="0" applyFill="0" applyBorder="0" applyAlignment="0" applyProtection="0"/>
    <xf numFmtId="170" fontId="171" fillId="0" borderId="0" applyFont="0" applyFill="0" applyBorder="0" applyAlignment="0" applyProtection="0"/>
    <xf numFmtId="170" fontId="172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9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171" fillId="0" borderId="0" applyFont="0" applyFill="0" applyBorder="0" applyAlignment="0" applyProtection="0"/>
    <xf numFmtId="170" fontId="173" fillId="0" borderId="0" applyFont="0" applyFill="0" applyBorder="0" applyAlignment="0" applyProtection="0"/>
    <xf numFmtId="170" fontId="171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30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174" fillId="0" borderId="0" applyNumberFormat="0" applyFill="0" applyBorder="0" applyAlignment="0" applyProtection="0">
      <alignment vertical="top"/>
      <protection locked="0"/>
    </xf>
    <xf numFmtId="0" fontId="7" fillId="0" borderId="0"/>
    <xf numFmtId="0" fontId="39" fillId="0" borderId="0"/>
    <xf numFmtId="0" fontId="30" fillId="0" borderId="0"/>
    <xf numFmtId="0" fontId="30" fillId="0" borderId="0"/>
    <xf numFmtId="0" fontId="30" fillId="0" borderId="0"/>
    <xf numFmtId="0" fontId="171" fillId="0" borderId="0"/>
    <xf numFmtId="0" fontId="173" fillId="0" borderId="0"/>
    <xf numFmtId="0" fontId="97" fillId="0" borderId="0"/>
    <xf numFmtId="0" fontId="173" fillId="0" borderId="0"/>
    <xf numFmtId="0" fontId="30" fillId="0" borderId="0"/>
    <xf numFmtId="0" fontId="97" fillId="0" borderId="0"/>
    <xf numFmtId="0" fontId="7" fillId="0" borderId="0"/>
    <xf numFmtId="0" fontId="39" fillId="0" borderId="0"/>
    <xf numFmtId="0" fontId="97" fillId="0" borderId="0"/>
    <xf numFmtId="0" fontId="97" fillId="0" borderId="0"/>
    <xf numFmtId="0" fontId="97" fillId="0" borderId="0"/>
    <xf numFmtId="0" fontId="7" fillId="0" borderId="0"/>
    <xf numFmtId="0" fontId="171" fillId="0" borderId="0"/>
    <xf numFmtId="0" fontId="7" fillId="0" borderId="0"/>
    <xf numFmtId="0" fontId="97" fillId="0" borderId="0"/>
    <xf numFmtId="0" fontId="97" fillId="0" borderId="0"/>
    <xf numFmtId="0" fontId="7" fillId="0" borderId="0"/>
    <xf numFmtId="0" fontId="97" fillId="0" borderId="0"/>
    <xf numFmtId="0" fontId="30" fillId="0" borderId="0"/>
    <xf numFmtId="0" fontId="7" fillId="0" borderId="0"/>
    <xf numFmtId="0" fontId="97" fillId="0" borderId="0"/>
    <xf numFmtId="0" fontId="97" fillId="0" borderId="0"/>
    <xf numFmtId="0" fontId="9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30" fillId="0" borderId="0"/>
    <xf numFmtId="0" fontId="30" fillId="0" borderId="0"/>
    <xf numFmtId="0" fontId="97" fillId="0" borderId="0"/>
    <xf numFmtId="0" fontId="7" fillId="0" borderId="0"/>
    <xf numFmtId="0" fontId="7" fillId="0" borderId="0"/>
    <xf numFmtId="0" fontId="172" fillId="0" borderId="0"/>
    <xf numFmtId="0" fontId="171" fillId="0" borderId="0"/>
    <xf numFmtId="0" fontId="30" fillId="0" borderId="0"/>
    <xf numFmtId="0" fontId="7" fillId="0" borderId="0"/>
    <xf numFmtId="0" fontId="7" fillId="0" borderId="0"/>
    <xf numFmtId="0" fontId="97" fillId="0" borderId="0"/>
    <xf numFmtId="0" fontId="7" fillId="0" borderId="0"/>
    <xf numFmtId="0" fontId="171" fillId="0" borderId="0"/>
    <xf numFmtId="0" fontId="7" fillId="15" borderId="35" applyNumberFormat="0" applyFont="0" applyAlignment="0" applyProtection="0"/>
    <xf numFmtId="0" fontId="7" fillId="15" borderId="35" applyNumberFormat="0" applyFont="0" applyAlignment="0" applyProtection="0"/>
    <xf numFmtId="0" fontId="7" fillId="15" borderId="35" applyNumberFormat="0" applyFont="0" applyAlignment="0" applyProtection="0"/>
    <xf numFmtId="0" fontId="7" fillId="15" borderId="35" applyNumberFormat="0" applyFont="0" applyAlignment="0" applyProtection="0"/>
    <xf numFmtId="0" fontId="7" fillId="15" borderId="35" applyNumberFormat="0" applyFont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171" fillId="0" borderId="0" applyFont="0" applyFill="0" applyBorder="0" applyAlignment="0" applyProtection="0"/>
    <xf numFmtId="0" fontId="30" fillId="0" borderId="0"/>
    <xf numFmtId="169" fontId="58" fillId="0" borderId="0" applyFont="0" applyFill="0" applyBorder="0" applyAlignment="0" applyProtection="0"/>
    <xf numFmtId="0" fontId="7" fillId="0" borderId="0"/>
    <xf numFmtId="16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0" borderId="0"/>
    <xf numFmtId="16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18" fillId="0" borderId="0"/>
    <xf numFmtId="9" fontId="18" fillId="0" borderId="0" applyFont="0" applyFill="0" applyBorder="0" applyAlignment="0" applyProtection="0"/>
    <xf numFmtId="0" fontId="6" fillId="0" borderId="0"/>
    <xf numFmtId="0" fontId="6" fillId="0" borderId="0"/>
    <xf numFmtId="170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173" fontId="6" fillId="0" borderId="0"/>
    <xf numFmtId="173" fontId="6" fillId="8" borderId="0" applyNumberFormat="0" applyBorder="0" applyAlignment="0" applyProtection="0"/>
    <xf numFmtId="0" fontId="6" fillId="16" borderId="0" applyNumberFormat="0" applyBorder="0" applyAlignment="0" applyProtection="0"/>
    <xf numFmtId="0" fontId="6" fillId="8" borderId="0" applyNumberFormat="0" applyBorder="0" applyAlignment="0" applyProtection="0"/>
    <xf numFmtId="0" fontId="6" fillId="19" borderId="0" applyNumberFormat="0" applyBorder="0" applyAlignment="0" applyProtection="0"/>
    <xf numFmtId="0" fontId="6" fillId="20" borderId="0" applyNumberFormat="0" applyBorder="0" applyAlignment="0" applyProtection="0"/>
    <xf numFmtId="0" fontId="6" fillId="23" borderId="0" applyNumberFormat="0" applyBorder="0" applyAlignment="0" applyProtection="0"/>
    <xf numFmtId="0" fontId="6" fillId="24" borderId="0" applyNumberFormat="0" applyBorder="0" applyAlignment="0" applyProtection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6" fillId="31" borderId="0" applyNumberFormat="0" applyBorder="0" applyAlignment="0" applyProtection="0"/>
    <xf numFmtId="0" fontId="6" fillId="32" borderId="0" applyNumberFormat="0" applyBorder="0" applyAlignment="0" applyProtection="0"/>
    <xf numFmtId="0" fontId="6" fillId="35" borderId="0" applyNumberFormat="0" applyBorder="0" applyAlignment="0" applyProtection="0"/>
    <xf numFmtId="0" fontId="6" fillId="36" borderId="0" applyNumberFormat="0" applyBorder="0" applyAlignment="0" applyProtection="0"/>
    <xf numFmtId="0" fontId="6" fillId="0" borderId="0"/>
    <xf numFmtId="0" fontId="6" fillId="15" borderId="35" applyNumberFormat="0" applyFont="0" applyAlignment="0" applyProtection="0"/>
    <xf numFmtId="0" fontId="6" fillId="0" borderId="0"/>
    <xf numFmtId="173" fontId="6" fillId="8" borderId="0" applyNumberFormat="0" applyBorder="0" applyAlignment="0" applyProtection="0"/>
    <xf numFmtId="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70" fontId="6" fillId="0" borderId="0" applyFont="0" applyFill="0" applyBorder="0" applyAlignment="0" applyProtection="0"/>
    <xf numFmtId="0" fontId="6" fillId="0" borderId="0"/>
    <xf numFmtId="173" fontId="6" fillId="0" borderId="0"/>
    <xf numFmtId="0" fontId="6" fillId="0" borderId="0"/>
    <xf numFmtId="170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16" borderId="0" applyNumberFormat="0" applyBorder="0" applyAlignment="0" applyProtection="0"/>
    <xf numFmtId="0" fontId="6" fillId="8" borderId="0" applyNumberFormat="0" applyBorder="0" applyAlignment="0" applyProtection="0"/>
    <xf numFmtId="0" fontId="6" fillId="19" borderId="0" applyNumberFormat="0" applyBorder="0" applyAlignment="0" applyProtection="0"/>
    <xf numFmtId="0" fontId="6" fillId="20" borderId="0" applyNumberFormat="0" applyBorder="0" applyAlignment="0" applyProtection="0"/>
    <xf numFmtId="0" fontId="6" fillId="23" borderId="0" applyNumberFormat="0" applyBorder="0" applyAlignment="0" applyProtection="0"/>
    <xf numFmtId="0" fontId="6" fillId="24" borderId="0" applyNumberFormat="0" applyBorder="0" applyAlignment="0" applyProtection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6" fillId="31" borderId="0" applyNumberFormat="0" applyBorder="0" applyAlignment="0" applyProtection="0"/>
    <xf numFmtId="0" fontId="6" fillId="32" borderId="0" applyNumberFormat="0" applyBorder="0" applyAlignment="0" applyProtection="0"/>
    <xf numFmtId="0" fontId="6" fillId="35" borderId="0" applyNumberFormat="0" applyBorder="0" applyAlignment="0" applyProtection="0"/>
    <xf numFmtId="0" fontId="6" fillId="36" borderId="0" applyNumberFormat="0" applyBorder="0" applyAlignment="0" applyProtection="0"/>
    <xf numFmtId="0" fontId="6" fillId="0" borderId="0"/>
    <xf numFmtId="0" fontId="6" fillId="0" borderId="0"/>
    <xf numFmtId="170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173" fontId="6" fillId="0" borderId="0"/>
    <xf numFmtId="173" fontId="6" fillId="8" borderId="0" applyNumberFormat="0" applyBorder="0" applyAlignment="0" applyProtection="0"/>
    <xf numFmtId="0" fontId="6" fillId="0" borderId="0"/>
    <xf numFmtId="0" fontId="6" fillId="15" borderId="35" applyNumberFormat="0" applyFont="0" applyAlignment="0" applyProtection="0"/>
    <xf numFmtId="0" fontId="6" fillId="0" borderId="0"/>
    <xf numFmtId="173" fontId="6" fillId="8" borderId="0" applyNumberFormat="0" applyBorder="0" applyAlignment="0" applyProtection="0"/>
    <xf numFmtId="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70" fontId="6" fillId="0" borderId="0" applyFont="0" applyFill="0" applyBorder="0" applyAlignment="0" applyProtection="0"/>
    <xf numFmtId="0" fontId="6" fillId="0" borderId="0"/>
    <xf numFmtId="173" fontId="6" fillId="0" borderId="0"/>
    <xf numFmtId="0" fontId="6" fillId="0" borderId="0"/>
    <xf numFmtId="170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0" fontId="6" fillId="15" borderId="35" applyNumberFormat="0" applyFont="0" applyAlignment="0" applyProtection="0"/>
    <xf numFmtId="0" fontId="6" fillId="16" borderId="0" applyNumberFormat="0" applyBorder="0" applyAlignment="0" applyProtection="0"/>
    <xf numFmtId="0" fontId="6" fillId="8" borderId="0" applyNumberFormat="0" applyBorder="0" applyAlignment="0" applyProtection="0"/>
    <xf numFmtId="0" fontId="6" fillId="19" borderId="0" applyNumberFormat="0" applyBorder="0" applyAlignment="0" applyProtection="0"/>
    <xf numFmtId="0" fontId="6" fillId="20" borderId="0" applyNumberFormat="0" applyBorder="0" applyAlignment="0" applyProtection="0"/>
    <xf numFmtId="0" fontId="6" fillId="23" borderId="0" applyNumberFormat="0" applyBorder="0" applyAlignment="0" applyProtection="0"/>
    <xf numFmtId="0" fontId="6" fillId="24" borderId="0" applyNumberFormat="0" applyBorder="0" applyAlignment="0" applyProtection="0"/>
    <xf numFmtId="0" fontId="6" fillId="0" borderId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6" fillId="0" borderId="0"/>
    <xf numFmtId="0" fontId="6" fillId="31" borderId="0" applyNumberFormat="0" applyBorder="0" applyAlignment="0" applyProtection="0"/>
    <xf numFmtId="0" fontId="6" fillId="32" borderId="0" applyNumberFormat="0" applyBorder="0" applyAlignment="0" applyProtection="0"/>
    <xf numFmtId="0" fontId="6" fillId="35" borderId="0" applyNumberFormat="0" applyBorder="0" applyAlignment="0" applyProtection="0"/>
    <xf numFmtId="0" fontId="6" fillId="36" borderId="0" applyNumberFormat="0" applyBorder="0" applyAlignment="0" applyProtection="0"/>
    <xf numFmtId="0" fontId="6" fillId="0" borderId="0"/>
    <xf numFmtId="0" fontId="6" fillId="0" borderId="0"/>
    <xf numFmtId="170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173" fontId="6" fillId="0" borderId="0"/>
    <xf numFmtId="173" fontId="6" fillId="8" borderId="0" applyNumberFormat="0" applyBorder="0" applyAlignment="0" applyProtection="0"/>
    <xf numFmtId="0" fontId="6" fillId="16" borderId="0" applyNumberFormat="0" applyBorder="0" applyAlignment="0" applyProtection="0"/>
    <xf numFmtId="0" fontId="6" fillId="8" borderId="0" applyNumberFormat="0" applyBorder="0" applyAlignment="0" applyProtection="0"/>
    <xf numFmtId="0" fontId="6" fillId="19" borderId="0" applyNumberFormat="0" applyBorder="0" applyAlignment="0" applyProtection="0"/>
    <xf numFmtId="0" fontId="6" fillId="20" borderId="0" applyNumberFormat="0" applyBorder="0" applyAlignment="0" applyProtection="0"/>
    <xf numFmtId="0" fontId="6" fillId="23" borderId="0" applyNumberFormat="0" applyBorder="0" applyAlignment="0" applyProtection="0"/>
    <xf numFmtId="0" fontId="6" fillId="24" borderId="0" applyNumberFormat="0" applyBorder="0" applyAlignment="0" applyProtection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6" fillId="31" borderId="0" applyNumberFormat="0" applyBorder="0" applyAlignment="0" applyProtection="0"/>
    <xf numFmtId="0" fontId="6" fillId="32" borderId="0" applyNumberFormat="0" applyBorder="0" applyAlignment="0" applyProtection="0"/>
    <xf numFmtId="0" fontId="6" fillId="35" borderId="0" applyNumberFormat="0" applyBorder="0" applyAlignment="0" applyProtection="0"/>
    <xf numFmtId="0" fontId="6" fillId="36" borderId="0" applyNumberFormat="0" applyBorder="0" applyAlignment="0" applyProtection="0"/>
    <xf numFmtId="0" fontId="6" fillId="0" borderId="0"/>
    <xf numFmtId="0" fontId="6" fillId="15" borderId="35" applyNumberFormat="0" applyFont="0" applyAlignment="0" applyProtection="0"/>
    <xf numFmtId="0" fontId="6" fillId="0" borderId="0"/>
    <xf numFmtId="173" fontId="6" fillId="8" borderId="0" applyNumberFormat="0" applyBorder="0" applyAlignment="0" applyProtection="0"/>
    <xf numFmtId="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70" fontId="6" fillId="0" borderId="0" applyFont="0" applyFill="0" applyBorder="0" applyAlignment="0" applyProtection="0"/>
    <xf numFmtId="0" fontId="6" fillId="0" borderId="0"/>
    <xf numFmtId="173" fontId="6" fillId="0" borderId="0"/>
    <xf numFmtId="0" fontId="6" fillId="0" borderId="0"/>
    <xf numFmtId="170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16" borderId="0" applyNumberFormat="0" applyBorder="0" applyAlignment="0" applyProtection="0"/>
    <xf numFmtId="0" fontId="6" fillId="8" borderId="0" applyNumberFormat="0" applyBorder="0" applyAlignment="0" applyProtection="0"/>
    <xf numFmtId="0" fontId="6" fillId="19" borderId="0" applyNumberFormat="0" applyBorder="0" applyAlignment="0" applyProtection="0"/>
    <xf numFmtId="0" fontId="6" fillId="20" borderId="0" applyNumberFormat="0" applyBorder="0" applyAlignment="0" applyProtection="0"/>
    <xf numFmtId="0" fontId="6" fillId="23" borderId="0" applyNumberFormat="0" applyBorder="0" applyAlignment="0" applyProtection="0"/>
    <xf numFmtId="0" fontId="6" fillId="24" borderId="0" applyNumberFormat="0" applyBorder="0" applyAlignment="0" applyProtection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6" fillId="31" borderId="0" applyNumberFormat="0" applyBorder="0" applyAlignment="0" applyProtection="0"/>
    <xf numFmtId="0" fontId="6" fillId="32" borderId="0" applyNumberFormat="0" applyBorder="0" applyAlignment="0" applyProtection="0"/>
    <xf numFmtId="0" fontId="6" fillId="35" borderId="0" applyNumberFormat="0" applyBorder="0" applyAlignment="0" applyProtection="0"/>
    <xf numFmtId="0" fontId="6" fillId="36" borderId="0" applyNumberFormat="0" applyBorder="0" applyAlignment="0" applyProtection="0"/>
    <xf numFmtId="0" fontId="6" fillId="0" borderId="0"/>
    <xf numFmtId="0" fontId="6" fillId="0" borderId="0"/>
    <xf numFmtId="170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173" fontId="6" fillId="0" borderId="0"/>
    <xf numFmtId="173" fontId="6" fillId="8" borderId="0" applyNumberFormat="0" applyBorder="0" applyAlignment="0" applyProtection="0"/>
    <xf numFmtId="0" fontId="6" fillId="0" borderId="0"/>
    <xf numFmtId="0" fontId="6" fillId="15" borderId="35" applyNumberFormat="0" applyFont="0" applyAlignment="0" applyProtection="0"/>
    <xf numFmtId="0" fontId="6" fillId="0" borderId="0"/>
    <xf numFmtId="173" fontId="6" fillId="8" borderId="0" applyNumberFormat="0" applyBorder="0" applyAlignment="0" applyProtection="0"/>
    <xf numFmtId="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70" fontId="6" fillId="0" borderId="0" applyFont="0" applyFill="0" applyBorder="0" applyAlignment="0" applyProtection="0"/>
    <xf numFmtId="0" fontId="6" fillId="0" borderId="0"/>
    <xf numFmtId="173" fontId="6" fillId="0" borderId="0"/>
    <xf numFmtId="0" fontId="6" fillId="0" borderId="0"/>
    <xf numFmtId="170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0" fontId="6" fillId="15" borderId="35" applyNumberFormat="0" applyFont="0" applyAlignment="0" applyProtection="0"/>
    <xf numFmtId="0" fontId="6" fillId="16" borderId="0" applyNumberFormat="0" applyBorder="0" applyAlignment="0" applyProtection="0"/>
    <xf numFmtId="0" fontId="6" fillId="8" borderId="0" applyNumberFormat="0" applyBorder="0" applyAlignment="0" applyProtection="0"/>
    <xf numFmtId="0" fontId="6" fillId="19" borderId="0" applyNumberFormat="0" applyBorder="0" applyAlignment="0" applyProtection="0"/>
    <xf numFmtId="0" fontId="6" fillId="20" borderId="0" applyNumberFormat="0" applyBorder="0" applyAlignment="0" applyProtection="0"/>
    <xf numFmtId="0" fontId="6" fillId="23" borderId="0" applyNumberFormat="0" applyBorder="0" applyAlignment="0" applyProtection="0"/>
    <xf numFmtId="0" fontId="6" fillId="24" borderId="0" applyNumberFormat="0" applyBorder="0" applyAlignment="0" applyProtection="0"/>
    <xf numFmtId="0" fontId="6" fillId="0" borderId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6" fillId="0" borderId="0"/>
    <xf numFmtId="0" fontId="6" fillId="31" borderId="0" applyNumberFormat="0" applyBorder="0" applyAlignment="0" applyProtection="0"/>
    <xf numFmtId="0" fontId="6" fillId="32" borderId="0" applyNumberFormat="0" applyBorder="0" applyAlignment="0" applyProtection="0"/>
    <xf numFmtId="0" fontId="6" fillId="35" borderId="0" applyNumberFormat="0" applyBorder="0" applyAlignment="0" applyProtection="0"/>
    <xf numFmtId="0" fontId="6" fillId="36" borderId="0" applyNumberFormat="0" applyBorder="0" applyAlignment="0" applyProtection="0"/>
    <xf numFmtId="0" fontId="6" fillId="0" borderId="0"/>
    <xf numFmtId="9" fontId="6" fillId="0" borderId="0" applyFont="0" applyFill="0" applyBorder="0" applyAlignment="0" applyProtection="0"/>
    <xf numFmtId="170" fontId="6" fillId="0" borderId="0" applyFont="0" applyFill="0" applyBorder="0" applyAlignment="0" applyProtection="0"/>
    <xf numFmtId="0" fontId="6" fillId="16" borderId="0" applyNumberFormat="0" applyBorder="0" applyAlignment="0" applyProtection="0"/>
    <xf numFmtId="0" fontId="6" fillId="8" borderId="0" applyNumberFormat="0" applyBorder="0" applyAlignment="0" applyProtection="0"/>
    <xf numFmtId="0" fontId="6" fillId="19" borderId="0" applyNumberFormat="0" applyBorder="0" applyAlignment="0" applyProtection="0"/>
    <xf numFmtId="0" fontId="6" fillId="20" borderId="0" applyNumberFormat="0" applyBorder="0" applyAlignment="0" applyProtection="0"/>
    <xf numFmtId="0" fontId="6" fillId="23" borderId="0" applyNumberFormat="0" applyBorder="0" applyAlignment="0" applyProtection="0"/>
    <xf numFmtId="0" fontId="6" fillId="24" borderId="0" applyNumberFormat="0" applyBorder="0" applyAlignment="0" applyProtection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6" fillId="31" borderId="0" applyNumberFormat="0" applyBorder="0" applyAlignment="0" applyProtection="0"/>
    <xf numFmtId="0" fontId="6" fillId="32" borderId="0" applyNumberFormat="0" applyBorder="0" applyAlignment="0" applyProtection="0"/>
    <xf numFmtId="0" fontId="6" fillId="35" borderId="0" applyNumberFormat="0" applyBorder="0" applyAlignment="0" applyProtection="0"/>
    <xf numFmtId="0" fontId="6" fillId="36" borderId="0" applyNumberFormat="0" applyBorder="0" applyAlignment="0" applyProtection="0"/>
    <xf numFmtId="0" fontId="6" fillId="0" borderId="0"/>
    <xf numFmtId="0" fontId="6" fillId="0" borderId="0"/>
    <xf numFmtId="170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173" fontId="6" fillId="0" borderId="0"/>
    <xf numFmtId="173" fontId="6" fillId="8" borderId="0" applyNumberFormat="0" applyBorder="0" applyAlignment="0" applyProtection="0"/>
    <xf numFmtId="0" fontId="6" fillId="0" borderId="0"/>
    <xf numFmtId="0" fontId="6" fillId="15" borderId="35" applyNumberFormat="0" applyFont="0" applyAlignment="0" applyProtection="0"/>
    <xf numFmtId="0" fontId="6" fillId="0" borderId="0"/>
    <xf numFmtId="173" fontId="6" fillId="8" borderId="0" applyNumberFormat="0" applyBorder="0" applyAlignment="0" applyProtection="0"/>
    <xf numFmtId="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70" fontId="6" fillId="0" borderId="0" applyFont="0" applyFill="0" applyBorder="0" applyAlignment="0" applyProtection="0"/>
    <xf numFmtId="0" fontId="6" fillId="0" borderId="0"/>
    <xf numFmtId="173" fontId="6" fillId="0" borderId="0"/>
    <xf numFmtId="0" fontId="6" fillId="0" borderId="0"/>
    <xf numFmtId="170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16" borderId="0" applyNumberFormat="0" applyBorder="0" applyAlignment="0" applyProtection="0"/>
    <xf numFmtId="0" fontId="6" fillId="8" borderId="0" applyNumberFormat="0" applyBorder="0" applyAlignment="0" applyProtection="0"/>
    <xf numFmtId="0" fontId="6" fillId="19" borderId="0" applyNumberFormat="0" applyBorder="0" applyAlignment="0" applyProtection="0"/>
    <xf numFmtId="0" fontId="6" fillId="20" borderId="0" applyNumberFormat="0" applyBorder="0" applyAlignment="0" applyProtection="0"/>
    <xf numFmtId="0" fontId="6" fillId="23" borderId="0" applyNumberFormat="0" applyBorder="0" applyAlignment="0" applyProtection="0"/>
    <xf numFmtId="0" fontId="6" fillId="24" borderId="0" applyNumberFormat="0" applyBorder="0" applyAlignment="0" applyProtection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6" fillId="31" borderId="0" applyNumberFormat="0" applyBorder="0" applyAlignment="0" applyProtection="0"/>
    <xf numFmtId="0" fontId="6" fillId="32" borderId="0" applyNumberFormat="0" applyBorder="0" applyAlignment="0" applyProtection="0"/>
    <xf numFmtId="0" fontId="6" fillId="35" borderId="0" applyNumberFormat="0" applyBorder="0" applyAlignment="0" applyProtection="0"/>
    <xf numFmtId="0" fontId="6" fillId="36" borderId="0" applyNumberFormat="0" applyBorder="0" applyAlignment="0" applyProtection="0"/>
    <xf numFmtId="0" fontId="6" fillId="0" borderId="0"/>
    <xf numFmtId="0" fontId="6" fillId="0" borderId="0"/>
    <xf numFmtId="170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173" fontId="6" fillId="0" borderId="0"/>
    <xf numFmtId="173" fontId="6" fillId="8" borderId="0" applyNumberFormat="0" applyBorder="0" applyAlignment="0" applyProtection="0"/>
    <xf numFmtId="0" fontId="6" fillId="0" borderId="0"/>
    <xf numFmtId="0" fontId="6" fillId="15" borderId="35" applyNumberFormat="0" applyFont="0" applyAlignment="0" applyProtection="0"/>
    <xf numFmtId="0" fontId="6" fillId="0" borderId="0"/>
    <xf numFmtId="173" fontId="6" fillId="8" borderId="0" applyNumberFormat="0" applyBorder="0" applyAlignment="0" applyProtection="0"/>
    <xf numFmtId="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70" fontId="6" fillId="0" borderId="0" applyFont="0" applyFill="0" applyBorder="0" applyAlignment="0" applyProtection="0"/>
    <xf numFmtId="0" fontId="6" fillId="0" borderId="0"/>
    <xf numFmtId="173" fontId="6" fillId="0" borderId="0"/>
    <xf numFmtId="0" fontId="6" fillId="0" borderId="0"/>
    <xf numFmtId="170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70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170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170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170" fontId="6" fillId="0" borderId="0" applyFont="0" applyFill="0" applyBorder="0" applyAlignment="0" applyProtection="0"/>
    <xf numFmtId="170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170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170" fontId="6" fillId="0" borderId="0" applyFont="0" applyFill="0" applyBorder="0" applyAlignment="0" applyProtection="0"/>
    <xf numFmtId="170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170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170" fontId="6" fillId="0" borderId="0" applyFont="0" applyFill="0" applyBorder="0" applyAlignment="0" applyProtection="0"/>
    <xf numFmtId="170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0" fontId="6" fillId="15" borderId="35" applyNumberFormat="0" applyFont="0" applyAlignment="0" applyProtection="0"/>
    <xf numFmtId="0" fontId="6" fillId="16" borderId="0" applyNumberFormat="0" applyBorder="0" applyAlignment="0" applyProtection="0"/>
    <xf numFmtId="0" fontId="6" fillId="8" borderId="0" applyNumberFormat="0" applyBorder="0" applyAlignment="0" applyProtection="0"/>
    <xf numFmtId="0" fontId="6" fillId="19" borderId="0" applyNumberFormat="0" applyBorder="0" applyAlignment="0" applyProtection="0"/>
    <xf numFmtId="0" fontId="6" fillId="20" borderId="0" applyNumberFormat="0" applyBorder="0" applyAlignment="0" applyProtection="0"/>
    <xf numFmtId="0" fontId="6" fillId="23" borderId="0" applyNumberFormat="0" applyBorder="0" applyAlignment="0" applyProtection="0"/>
    <xf numFmtId="0" fontId="6" fillId="24" borderId="0" applyNumberFormat="0" applyBorder="0" applyAlignment="0" applyProtection="0"/>
    <xf numFmtId="0" fontId="6" fillId="0" borderId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6" fillId="0" borderId="0"/>
    <xf numFmtId="0" fontId="6" fillId="31" borderId="0" applyNumberFormat="0" applyBorder="0" applyAlignment="0" applyProtection="0"/>
    <xf numFmtId="0" fontId="6" fillId="32" borderId="0" applyNumberFormat="0" applyBorder="0" applyAlignment="0" applyProtection="0"/>
    <xf numFmtId="0" fontId="6" fillId="35" borderId="0" applyNumberFormat="0" applyBorder="0" applyAlignment="0" applyProtection="0"/>
    <xf numFmtId="0" fontId="6" fillId="36" borderId="0" applyNumberFormat="0" applyBorder="0" applyAlignment="0" applyProtection="0"/>
    <xf numFmtId="0" fontId="6" fillId="0" borderId="0"/>
    <xf numFmtId="0" fontId="6" fillId="0" borderId="0"/>
    <xf numFmtId="170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173" fontId="6" fillId="0" borderId="0"/>
    <xf numFmtId="173" fontId="6" fillId="8" borderId="0" applyNumberFormat="0" applyBorder="0" applyAlignment="0" applyProtection="0"/>
    <xf numFmtId="0" fontId="6" fillId="16" borderId="0" applyNumberFormat="0" applyBorder="0" applyAlignment="0" applyProtection="0"/>
    <xf numFmtId="0" fontId="6" fillId="8" borderId="0" applyNumberFormat="0" applyBorder="0" applyAlignment="0" applyProtection="0"/>
    <xf numFmtId="0" fontId="6" fillId="19" borderId="0" applyNumberFormat="0" applyBorder="0" applyAlignment="0" applyProtection="0"/>
    <xf numFmtId="0" fontId="6" fillId="20" borderId="0" applyNumberFormat="0" applyBorder="0" applyAlignment="0" applyProtection="0"/>
    <xf numFmtId="0" fontId="6" fillId="23" borderId="0" applyNumberFormat="0" applyBorder="0" applyAlignment="0" applyProtection="0"/>
    <xf numFmtId="0" fontId="6" fillId="24" borderId="0" applyNumberFormat="0" applyBorder="0" applyAlignment="0" applyProtection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6" fillId="31" borderId="0" applyNumberFormat="0" applyBorder="0" applyAlignment="0" applyProtection="0"/>
    <xf numFmtId="0" fontId="6" fillId="32" borderId="0" applyNumberFormat="0" applyBorder="0" applyAlignment="0" applyProtection="0"/>
    <xf numFmtId="0" fontId="6" fillId="35" borderId="0" applyNumberFormat="0" applyBorder="0" applyAlignment="0" applyProtection="0"/>
    <xf numFmtId="0" fontId="6" fillId="36" borderId="0" applyNumberFormat="0" applyBorder="0" applyAlignment="0" applyProtection="0"/>
    <xf numFmtId="0" fontId="6" fillId="0" borderId="0"/>
    <xf numFmtId="0" fontId="6" fillId="15" borderId="35" applyNumberFormat="0" applyFont="0" applyAlignment="0" applyProtection="0"/>
    <xf numFmtId="0" fontId="6" fillId="0" borderId="0"/>
    <xf numFmtId="173" fontId="6" fillId="8" borderId="0" applyNumberFormat="0" applyBorder="0" applyAlignment="0" applyProtection="0"/>
    <xf numFmtId="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70" fontId="6" fillId="0" borderId="0" applyFont="0" applyFill="0" applyBorder="0" applyAlignment="0" applyProtection="0"/>
    <xf numFmtId="0" fontId="6" fillId="0" borderId="0"/>
    <xf numFmtId="173" fontId="6" fillId="0" borderId="0"/>
    <xf numFmtId="0" fontId="6" fillId="0" borderId="0"/>
    <xf numFmtId="170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16" borderId="0" applyNumberFormat="0" applyBorder="0" applyAlignment="0" applyProtection="0"/>
    <xf numFmtId="0" fontId="6" fillId="8" borderId="0" applyNumberFormat="0" applyBorder="0" applyAlignment="0" applyProtection="0"/>
    <xf numFmtId="0" fontId="6" fillId="19" borderId="0" applyNumberFormat="0" applyBorder="0" applyAlignment="0" applyProtection="0"/>
    <xf numFmtId="0" fontId="6" fillId="20" borderId="0" applyNumberFormat="0" applyBorder="0" applyAlignment="0" applyProtection="0"/>
    <xf numFmtId="0" fontId="6" fillId="23" borderId="0" applyNumberFormat="0" applyBorder="0" applyAlignment="0" applyProtection="0"/>
    <xf numFmtId="0" fontId="6" fillId="24" borderId="0" applyNumberFormat="0" applyBorder="0" applyAlignment="0" applyProtection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6" fillId="31" borderId="0" applyNumberFormat="0" applyBorder="0" applyAlignment="0" applyProtection="0"/>
    <xf numFmtId="0" fontId="6" fillId="32" borderId="0" applyNumberFormat="0" applyBorder="0" applyAlignment="0" applyProtection="0"/>
    <xf numFmtId="0" fontId="6" fillId="35" borderId="0" applyNumberFormat="0" applyBorder="0" applyAlignment="0" applyProtection="0"/>
    <xf numFmtId="0" fontId="6" fillId="36" borderId="0" applyNumberFormat="0" applyBorder="0" applyAlignment="0" applyProtection="0"/>
    <xf numFmtId="0" fontId="6" fillId="0" borderId="0"/>
    <xf numFmtId="0" fontId="6" fillId="0" borderId="0"/>
    <xf numFmtId="170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173" fontId="6" fillId="0" borderId="0"/>
    <xf numFmtId="173" fontId="6" fillId="8" borderId="0" applyNumberFormat="0" applyBorder="0" applyAlignment="0" applyProtection="0"/>
    <xf numFmtId="0" fontId="6" fillId="0" borderId="0"/>
    <xf numFmtId="0" fontId="6" fillId="15" borderId="35" applyNumberFormat="0" applyFont="0" applyAlignment="0" applyProtection="0"/>
    <xf numFmtId="0" fontId="6" fillId="0" borderId="0"/>
    <xf numFmtId="173" fontId="6" fillId="8" borderId="0" applyNumberFormat="0" applyBorder="0" applyAlignment="0" applyProtection="0"/>
    <xf numFmtId="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70" fontId="6" fillId="0" borderId="0" applyFont="0" applyFill="0" applyBorder="0" applyAlignment="0" applyProtection="0"/>
    <xf numFmtId="0" fontId="6" fillId="0" borderId="0"/>
    <xf numFmtId="173" fontId="6" fillId="0" borderId="0"/>
    <xf numFmtId="0" fontId="6" fillId="0" borderId="0"/>
    <xf numFmtId="170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0" fontId="6" fillId="15" borderId="35" applyNumberFormat="0" applyFont="0" applyAlignment="0" applyProtection="0"/>
    <xf numFmtId="0" fontId="6" fillId="16" borderId="0" applyNumberFormat="0" applyBorder="0" applyAlignment="0" applyProtection="0"/>
    <xf numFmtId="0" fontId="6" fillId="8" borderId="0" applyNumberFormat="0" applyBorder="0" applyAlignment="0" applyProtection="0"/>
    <xf numFmtId="0" fontId="6" fillId="19" borderId="0" applyNumberFormat="0" applyBorder="0" applyAlignment="0" applyProtection="0"/>
    <xf numFmtId="0" fontId="6" fillId="20" borderId="0" applyNumberFormat="0" applyBorder="0" applyAlignment="0" applyProtection="0"/>
    <xf numFmtId="0" fontId="6" fillId="23" borderId="0" applyNumberFormat="0" applyBorder="0" applyAlignment="0" applyProtection="0"/>
    <xf numFmtId="0" fontId="6" fillId="24" borderId="0" applyNumberFormat="0" applyBorder="0" applyAlignment="0" applyProtection="0"/>
    <xf numFmtId="0" fontId="6" fillId="0" borderId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6" fillId="0" borderId="0"/>
    <xf numFmtId="0" fontId="6" fillId="31" borderId="0" applyNumberFormat="0" applyBorder="0" applyAlignment="0" applyProtection="0"/>
    <xf numFmtId="0" fontId="6" fillId="32" borderId="0" applyNumberFormat="0" applyBorder="0" applyAlignment="0" applyProtection="0"/>
    <xf numFmtId="0" fontId="6" fillId="35" borderId="0" applyNumberFormat="0" applyBorder="0" applyAlignment="0" applyProtection="0"/>
    <xf numFmtId="0" fontId="6" fillId="36" borderId="0" applyNumberFormat="0" applyBorder="0" applyAlignment="0" applyProtection="0"/>
    <xf numFmtId="169" fontId="6" fillId="0" borderId="0" applyFont="0" applyFill="0" applyBorder="0" applyAlignment="0" applyProtection="0"/>
    <xf numFmtId="0" fontId="6" fillId="0" borderId="0"/>
    <xf numFmtId="170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0" fontId="6" fillId="0" borderId="0"/>
    <xf numFmtId="0" fontId="6" fillId="0" borderId="0"/>
    <xf numFmtId="170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173" fontId="6" fillId="0" borderId="0"/>
    <xf numFmtId="173" fontId="6" fillId="8" borderId="0" applyNumberFormat="0" applyBorder="0" applyAlignment="0" applyProtection="0"/>
    <xf numFmtId="0" fontId="6" fillId="16" borderId="0" applyNumberFormat="0" applyBorder="0" applyAlignment="0" applyProtection="0"/>
    <xf numFmtId="0" fontId="6" fillId="8" borderId="0" applyNumberFormat="0" applyBorder="0" applyAlignment="0" applyProtection="0"/>
    <xf numFmtId="0" fontId="6" fillId="19" borderId="0" applyNumberFormat="0" applyBorder="0" applyAlignment="0" applyProtection="0"/>
    <xf numFmtId="0" fontId="6" fillId="20" borderId="0" applyNumberFormat="0" applyBorder="0" applyAlignment="0" applyProtection="0"/>
    <xf numFmtId="0" fontId="6" fillId="23" borderId="0" applyNumberFormat="0" applyBorder="0" applyAlignment="0" applyProtection="0"/>
    <xf numFmtId="0" fontId="6" fillId="24" borderId="0" applyNumberFormat="0" applyBorder="0" applyAlignment="0" applyProtection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6" fillId="31" borderId="0" applyNumberFormat="0" applyBorder="0" applyAlignment="0" applyProtection="0"/>
    <xf numFmtId="0" fontId="6" fillId="32" borderId="0" applyNumberFormat="0" applyBorder="0" applyAlignment="0" applyProtection="0"/>
    <xf numFmtId="0" fontId="6" fillId="35" borderId="0" applyNumberFormat="0" applyBorder="0" applyAlignment="0" applyProtection="0"/>
    <xf numFmtId="0" fontId="6" fillId="36" borderId="0" applyNumberFormat="0" applyBorder="0" applyAlignment="0" applyProtection="0"/>
    <xf numFmtId="0" fontId="6" fillId="0" borderId="0"/>
    <xf numFmtId="0" fontId="6" fillId="15" borderId="35" applyNumberFormat="0" applyFont="0" applyAlignment="0" applyProtection="0"/>
    <xf numFmtId="0" fontId="6" fillId="0" borderId="0"/>
    <xf numFmtId="173" fontId="6" fillId="8" borderId="0" applyNumberFormat="0" applyBorder="0" applyAlignment="0" applyProtection="0"/>
    <xf numFmtId="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70" fontId="6" fillId="0" borderId="0" applyFont="0" applyFill="0" applyBorder="0" applyAlignment="0" applyProtection="0"/>
    <xf numFmtId="0" fontId="6" fillId="0" borderId="0"/>
    <xf numFmtId="173" fontId="6" fillId="0" borderId="0"/>
    <xf numFmtId="0" fontId="6" fillId="0" borderId="0"/>
    <xf numFmtId="170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16" borderId="0" applyNumberFormat="0" applyBorder="0" applyAlignment="0" applyProtection="0"/>
    <xf numFmtId="0" fontId="6" fillId="8" borderId="0" applyNumberFormat="0" applyBorder="0" applyAlignment="0" applyProtection="0"/>
    <xf numFmtId="0" fontId="6" fillId="19" borderId="0" applyNumberFormat="0" applyBorder="0" applyAlignment="0" applyProtection="0"/>
    <xf numFmtId="0" fontId="6" fillId="20" borderId="0" applyNumberFormat="0" applyBorder="0" applyAlignment="0" applyProtection="0"/>
    <xf numFmtId="0" fontId="6" fillId="23" borderId="0" applyNumberFormat="0" applyBorder="0" applyAlignment="0" applyProtection="0"/>
    <xf numFmtId="0" fontId="6" fillId="24" borderId="0" applyNumberFormat="0" applyBorder="0" applyAlignment="0" applyProtection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6" fillId="31" borderId="0" applyNumberFormat="0" applyBorder="0" applyAlignment="0" applyProtection="0"/>
    <xf numFmtId="0" fontId="6" fillId="32" borderId="0" applyNumberFormat="0" applyBorder="0" applyAlignment="0" applyProtection="0"/>
    <xf numFmtId="0" fontId="6" fillId="35" borderId="0" applyNumberFormat="0" applyBorder="0" applyAlignment="0" applyProtection="0"/>
    <xf numFmtId="0" fontId="6" fillId="36" borderId="0" applyNumberFormat="0" applyBorder="0" applyAlignment="0" applyProtection="0"/>
    <xf numFmtId="0" fontId="6" fillId="0" borderId="0"/>
    <xf numFmtId="0" fontId="6" fillId="0" borderId="0"/>
    <xf numFmtId="170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173" fontId="6" fillId="0" borderId="0"/>
    <xf numFmtId="173" fontId="6" fillId="8" borderId="0" applyNumberFormat="0" applyBorder="0" applyAlignment="0" applyProtection="0"/>
    <xf numFmtId="0" fontId="6" fillId="0" borderId="0"/>
    <xf numFmtId="0" fontId="6" fillId="15" borderId="35" applyNumberFormat="0" applyFont="0" applyAlignment="0" applyProtection="0"/>
    <xf numFmtId="0" fontId="6" fillId="0" borderId="0"/>
    <xf numFmtId="173" fontId="6" fillId="8" borderId="0" applyNumberFormat="0" applyBorder="0" applyAlignment="0" applyProtection="0"/>
    <xf numFmtId="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70" fontId="6" fillId="0" borderId="0" applyFont="0" applyFill="0" applyBorder="0" applyAlignment="0" applyProtection="0"/>
    <xf numFmtId="0" fontId="6" fillId="0" borderId="0"/>
    <xf numFmtId="173" fontId="6" fillId="0" borderId="0"/>
    <xf numFmtId="0" fontId="6" fillId="0" borderId="0"/>
    <xf numFmtId="170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0" fontId="6" fillId="15" borderId="35" applyNumberFormat="0" applyFont="0" applyAlignment="0" applyProtection="0"/>
    <xf numFmtId="0" fontId="6" fillId="16" borderId="0" applyNumberFormat="0" applyBorder="0" applyAlignment="0" applyProtection="0"/>
    <xf numFmtId="0" fontId="6" fillId="8" borderId="0" applyNumberFormat="0" applyBorder="0" applyAlignment="0" applyProtection="0"/>
    <xf numFmtId="0" fontId="6" fillId="19" borderId="0" applyNumberFormat="0" applyBorder="0" applyAlignment="0" applyProtection="0"/>
    <xf numFmtId="0" fontId="6" fillId="20" borderId="0" applyNumberFormat="0" applyBorder="0" applyAlignment="0" applyProtection="0"/>
    <xf numFmtId="0" fontId="6" fillId="23" borderId="0" applyNumberFormat="0" applyBorder="0" applyAlignment="0" applyProtection="0"/>
    <xf numFmtId="0" fontId="6" fillId="24" borderId="0" applyNumberFormat="0" applyBorder="0" applyAlignment="0" applyProtection="0"/>
    <xf numFmtId="0" fontId="6" fillId="0" borderId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6" fillId="0" borderId="0"/>
    <xf numFmtId="0" fontId="6" fillId="31" borderId="0" applyNumberFormat="0" applyBorder="0" applyAlignment="0" applyProtection="0"/>
    <xf numFmtId="0" fontId="6" fillId="32" borderId="0" applyNumberFormat="0" applyBorder="0" applyAlignment="0" applyProtection="0"/>
    <xf numFmtId="0" fontId="6" fillId="35" borderId="0" applyNumberFormat="0" applyBorder="0" applyAlignment="0" applyProtection="0"/>
    <xf numFmtId="0" fontId="6" fillId="36" borderId="0" applyNumberFormat="0" applyBorder="0" applyAlignment="0" applyProtection="0"/>
    <xf numFmtId="0" fontId="6" fillId="0" borderId="0"/>
    <xf numFmtId="0" fontId="6" fillId="0" borderId="0"/>
    <xf numFmtId="170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173" fontId="6" fillId="0" borderId="0"/>
    <xf numFmtId="173" fontId="6" fillId="8" borderId="0" applyNumberFormat="0" applyBorder="0" applyAlignment="0" applyProtection="0"/>
    <xf numFmtId="0" fontId="6" fillId="16" borderId="0" applyNumberFormat="0" applyBorder="0" applyAlignment="0" applyProtection="0"/>
    <xf numFmtId="0" fontId="6" fillId="8" borderId="0" applyNumberFormat="0" applyBorder="0" applyAlignment="0" applyProtection="0"/>
    <xf numFmtId="0" fontId="6" fillId="19" borderId="0" applyNumberFormat="0" applyBorder="0" applyAlignment="0" applyProtection="0"/>
    <xf numFmtId="0" fontId="6" fillId="20" borderId="0" applyNumberFormat="0" applyBorder="0" applyAlignment="0" applyProtection="0"/>
    <xf numFmtId="0" fontId="6" fillId="23" borderId="0" applyNumberFormat="0" applyBorder="0" applyAlignment="0" applyProtection="0"/>
    <xf numFmtId="0" fontId="6" fillId="24" borderId="0" applyNumberFormat="0" applyBorder="0" applyAlignment="0" applyProtection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6" fillId="31" borderId="0" applyNumberFormat="0" applyBorder="0" applyAlignment="0" applyProtection="0"/>
    <xf numFmtId="0" fontId="6" fillId="32" borderId="0" applyNumberFormat="0" applyBorder="0" applyAlignment="0" applyProtection="0"/>
    <xf numFmtId="0" fontId="6" fillId="35" borderId="0" applyNumberFormat="0" applyBorder="0" applyAlignment="0" applyProtection="0"/>
    <xf numFmtId="0" fontId="6" fillId="36" borderId="0" applyNumberFormat="0" applyBorder="0" applyAlignment="0" applyProtection="0"/>
    <xf numFmtId="0" fontId="6" fillId="0" borderId="0"/>
    <xf numFmtId="0" fontId="6" fillId="15" borderId="35" applyNumberFormat="0" applyFont="0" applyAlignment="0" applyProtection="0"/>
    <xf numFmtId="0" fontId="6" fillId="0" borderId="0"/>
    <xf numFmtId="173" fontId="6" fillId="8" borderId="0" applyNumberFormat="0" applyBorder="0" applyAlignment="0" applyProtection="0"/>
    <xf numFmtId="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70" fontId="6" fillId="0" borderId="0" applyFont="0" applyFill="0" applyBorder="0" applyAlignment="0" applyProtection="0"/>
    <xf numFmtId="0" fontId="6" fillId="0" borderId="0"/>
    <xf numFmtId="173" fontId="6" fillId="0" borderId="0"/>
    <xf numFmtId="0" fontId="6" fillId="0" borderId="0"/>
    <xf numFmtId="170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16" borderId="0" applyNumberFormat="0" applyBorder="0" applyAlignment="0" applyProtection="0"/>
    <xf numFmtId="0" fontId="6" fillId="8" borderId="0" applyNumberFormat="0" applyBorder="0" applyAlignment="0" applyProtection="0"/>
    <xf numFmtId="0" fontId="6" fillId="19" borderId="0" applyNumberFormat="0" applyBorder="0" applyAlignment="0" applyProtection="0"/>
    <xf numFmtId="0" fontId="6" fillId="20" borderId="0" applyNumberFormat="0" applyBorder="0" applyAlignment="0" applyProtection="0"/>
    <xf numFmtId="0" fontId="6" fillId="23" borderId="0" applyNumberFormat="0" applyBorder="0" applyAlignment="0" applyProtection="0"/>
    <xf numFmtId="0" fontId="6" fillId="24" borderId="0" applyNumberFormat="0" applyBorder="0" applyAlignment="0" applyProtection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6" fillId="31" borderId="0" applyNumberFormat="0" applyBorder="0" applyAlignment="0" applyProtection="0"/>
    <xf numFmtId="0" fontId="6" fillId="32" borderId="0" applyNumberFormat="0" applyBorder="0" applyAlignment="0" applyProtection="0"/>
    <xf numFmtId="0" fontId="6" fillId="35" borderId="0" applyNumberFormat="0" applyBorder="0" applyAlignment="0" applyProtection="0"/>
    <xf numFmtId="0" fontId="6" fillId="36" borderId="0" applyNumberFormat="0" applyBorder="0" applyAlignment="0" applyProtection="0"/>
    <xf numFmtId="0" fontId="6" fillId="0" borderId="0"/>
    <xf numFmtId="0" fontId="6" fillId="0" borderId="0"/>
    <xf numFmtId="170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173" fontId="6" fillId="0" borderId="0"/>
    <xf numFmtId="173" fontId="6" fillId="8" borderId="0" applyNumberFormat="0" applyBorder="0" applyAlignment="0" applyProtection="0"/>
    <xf numFmtId="0" fontId="6" fillId="0" borderId="0"/>
    <xf numFmtId="0" fontId="6" fillId="15" borderId="35" applyNumberFormat="0" applyFont="0" applyAlignment="0" applyProtection="0"/>
    <xf numFmtId="0" fontId="6" fillId="0" borderId="0"/>
    <xf numFmtId="173" fontId="6" fillId="8" borderId="0" applyNumberFormat="0" applyBorder="0" applyAlignment="0" applyProtection="0"/>
    <xf numFmtId="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70" fontId="6" fillId="0" borderId="0" applyFont="0" applyFill="0" applyBorder="0" applyAlignment="0" applyProtection="0"/>
    <xf numFmtId="0" fontId="6" fillId="0" borderId="0"/>
    <xf numFmtId="173" fontId="6" fillId="0" borderId="0"/>
    <xf numFmtId="0" fontId="6" fillId="0" borderId="0"/>
    <xf numFmtId="170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0" fontId="6" fillId="15" borderId="35" applyNumberFormat="0" applyFont="0" applyAlignment="0" applyProtection="0"/>
    <xf numFmtId="0" fontId="6" fillId="16" borderId="0" applyNumberFormat="0" applyBorder="0" applyAlignment="0" applyProtection="0"/>
    <xf numFmtId="0" fontId="6" fillId="8" borderId="0" applyNumberFormat="0" applyBorder="0" applyAlignment="0" applyProtection="0"/>
    <xf numFmtId="0" fontId="6" fillId="19" borderId="0" applyNumberFormat="0" applyBorder="0" applyAlignment="0" applyProtection="0"/>
    <xf numFmtId="0" fontId="6" fillId="20" borderId="0" applyNumberFormat="0" applyBorder="0" applyAlignment="0" applyProtection="0"/>
    <xf numFmtId="0" fontId="6" fillId="23" borderId="0" applyNumberFormat="0" applyBorder="0" applyAlignment="0" applyProtection="0"/>
    <xf numFmtId="0" fontId="6" fillId="24" borderId="0" applyNumberFormat="0" applyBorder="0" applyAlignment="0" applyProtection="0"/>
    <xf numFmtId="0" fontId="6" fillId="0" borderId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6" fillId="0" borderId="0"/>
    <xf numFmtId="0" fontId="6" fillId="31" borderId="0" applyNumberFormat="0" applyBorder="0" applyAlignment="0" applyProtection="0"/>
    <xf numFmtId="0" fontId="6" fillId="32" borderId="0" applyNumberFormat="0" applyBorder="0" applyAlignment="0" applyProtection="0"/>
    <xf numFmtId="0" fontId="6" fillId="35" borderId="0" applyNumberFormat="0" applyBorder="0" applyAlignment="0" applyProtection="0"/>
    <xf numFmtId="0" fontId="6" fillId="36" borderId="0" applyNumberFormat="0" applyBorder="0" applyAlignment="0" applyProtection="0"/>
    <xf numFmtId="0" fontId="6" fillId="0" borderId="0"/>
    <xf numFmtId="0" fontId="6" fillId="0" borderId="0"/>
    <xf numFmtId="170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173" fontId="6" fillId="0" borderId="0"/>
    <xf numFmtId="173" fontId="6" fillId="8" borderId="0" applyNumberFormat="0" applyBorder="0" applyAlignment="0" applyProtection="0"/>
    <xf numFmtId="0" fontId="6" fillId="16" borderId="0" applyNumberFormat="0" applyBorder="0" applyAlignment="0" applyProtection="0"/>
    <xf numFmtId="0" fontId="6" fillId="8" borderId="0" applyNumberFormat="0" applyBorder="0" applyAlignment="0" applyProtection="0"/>
    <xf numFmtId="0" fontId="6" fillId="19" borderId="0" applyNumberFormat="0" applyBorder="0" applyAlignment="0" applyProtection="0"/>
    <xf numFmtId="0" fontId="6" fillId="20" borderId="0" applyNumberFormat="0" applyBorder="0" applyAlignment="0" applyProtection="0"/>
    <xf numFmtId="0" fontId="6" fillId="23" borderId="0" applyNumberFormat="0" applyBorder="0" applyAlignment="0" applyProtection="0"/>
    <xf numFmtId="0" fontId="6" fillId="24" borderId="0" applyNumberFormat="0" applyBorder="0" applyAlignment="0" applyProtection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6" fillId="31" borderId="0" applyNumberFormat="0" applyBorder="0" applyAlignment="0" applyProtection="0"/>
    <xf numFmtId="0" fontId="6" fillId="32" borderId="0" applyNumberFormat="0" applyBorder="0" applyAlignment="0" applyProtection="0"/>
    <xf numFmtId="0" fontId="6" fillId="35" borderId="0" applyNumberFormat="0" applyBorder="0" applyAlignment="0" applyProtection="0"/>
    <xf numFmtId="0" fontId="6" fillId="36" borderId="0" applyNumberFormat="0" applyBorder="0" applyAlignment="0" applyProtection="0"/>
    <xf numFmtId="0" fontId="6" fillId="0" borderId="0"/>
    <xf numFmtId="0" fontId="6" fillId="15" borderId="35" applyNumberFormat="0" applyFont="0" applyAlignment="0" applyProtection="0"/>
    <xf numFmtId="0" fontId="6" fillId="0" borderId="0"/>
    <xf numFmtId="173" fontId="6" fillId="8" borderId="0" applyNumberFormat="0" applyBorder="0" applyAlignment="0" applyProtection="0"/>
    <xf numFmtId="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70" fontId="6" fillId="0" borderId="0" applyFont="0" applyFill="0" applyBorder="0" applyAlignment="0" applyProtection="0"/>
    <xf numFmtId="0" fontId="6" fillId="0" borderId="0"/>
    <xf numFmtId="173" fontId="6" fillId="0" borderId="0"/>
    <xf numFmtId="0" fontId="6" fillId="0" borderId="0"/>
    <xf numFmtId="170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16" borderId="0" applyNumberFormat="0" applyBorder="0" applyAlignment="0" applyProtection="0"/>
    <xf numFmtId="0" fontId="6" fillId="8" borderId="0" applyNumberFormat="0" applyBorder="0" applyAlignment="0" applyProtection="0"/>
    <xf numFmtId="0" fontId="6" fillId="19" borderId="0" applyNumberFormat="0" applyBorder="0" applyAlignment="0" applyProtection="0"/>
    <xf numFmtId="0" fontId="6" fillId="20" borderId="0" applyNumberFormat="0" applyBorder="0" applyAlignment="0" applyProtection="0"/>
    <xf numFmtId="0" fontId="6" fillId="23" borderId="0" applyNumberFormat="0" applyBorder="0" applyAlignment="0" applyProtection="0"/>
    <xf numFmtId="0" fontId="6" fillId="24" borderId="0" applyNumberFormat="0" applyBorder="0" applyAlignment="0" applyProtection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6" fillId="31" borderId="0" applyNumberFormat="0" applyBorder="0" applyAlignment="0" applyProtection="0"/>
    <xf numFmtId="0" fontId="6" fillId="32" borderId="0" applyNumberFormat="0" applyBorder="0" applyAlignment="0" applyProtection="0"/>
    <xf numFmtId="0" fontId="6" fillId="35" borderId="0" applyNumberFormat="0" applyBorder="0" applyAlignment="0" applyProtection="0"/>
    <xf numFmtId="0" fontId="6" fillId="36" borderId="0" applyNumberFormat="0" applyBorder="0" applyAlignment="0" applyProtection="0"/>
    <xf numFmtId="0" fontId="6" fillId="0" borderId="0"/>
    <xf numFmtId="0" fontId="6" fillId="0" borderId="0"/>
    <xf numFmtId="170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173" fontId="6" fillId="0" borderId="0"/>
    <xf numFmtId="173" fontId="6" fillId="8" borderId="0" applyNumberFormat="0" applyBorder="0" applyAlignment="0" applyProtection="0"/>
    <xf numFmtId="0" fontId="6" fillId="0" borderId="0"/>
    <xf numFmtId="0" fontId="6" fillId="15" borderId="35" applyNumberFormat="0" applyFont="0" applyAlignment="0" applyProtection="0"/>
    <xf numFmtId="0" fontId="6" fillId="0" borderId="0"/>
    <xf numFmtId="173" fontId="6" fillId="8" borderId="0" applyNumberFormat="0" applyBorder="0" applyAlignment="0" applyProtection="0"/>
    <xf numFmtId="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70" fontId="6" fillId="0" borderId="0" applyFont="0" applyFill="0" applyBorder="0" applyAlignment="0" applyProtection="0"/>
    <xf numFmtId="0" fontId="6" fillId="0" borderId="0"/>
    <xf numFmtId="173" fontId="6" fillId="0" borderId="0"/>
    <xf numFmtId="0" fontId="6" fillId="0" borderId="0"/>
    <xf numFmtId="170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0" fontId="6" fillId="15" borderId="35" applyNumberFormat="0" applyFont="0" applyAlignment="0" applyProtection="0"/>
    <xf numFmtId="0" fontId="6" fillId="16" borderId="0" applyNumberFormat="0" applyBorder="0" applyAlignment="0" applyProtection="0"/>
    <xf numFmtId="0" fontId="6" fillId="8" borderId="0" applyNumberFormat="0" applyBorder="0" applyAlignment="0" applyProtection="0"/>
    <xf numFmtId="0" fontId="6" fillId="19" borderId="0" applyNumberFormat="0" applyBorder="0" applyAlignment="0" applyProtection="0"/>
    <xf numFmtId="0" fontId="6" fillId="20" borderId="0" applyNumberFormat="0" applyBorder="0" applyAlignment="0" applyProtection="0"/>
    <xf numFmtId="0" fontId="6" fillId="23" borderId="0" applyNumberFormat="0" applyBorder="0" applyAlignment="0" applyProtection="0"/>
    <xf numFmtId="0" fontId="6" fillId="24" borderId="0" applyNumberFormat="0" applyBorder="0" applyAlignment="0" applyProtection="0"/>
    <xf numFmtId="0" fontId="6" fillId="0" borderId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6" fillId="0" borderId="0"/>
    <xf numFmtId="0" fontId="6" fillId="31" borderId="0" applyNumberFormat="0" applyBorder="0" applyAlignment="0" applyProtection="0"/>
    <xf numFmtId="0" fontId="6" fillId="32" borderId="0" applyNumberFormat="0" applyBorder="0" applyAlignment="0" applyProtection="0"/>
    <xf numFmtId="0" fontId="6" fillId="35" borderId="0" applyNumberFormat="0" applyBorder="0" applyAlignment="0" applyProtection="0"/>
    <xf numFmtId="0" fontId="6" fillId="36" borderId="0" applyNumberFormat="0" applyBorder="0" applyAlignment="0" applyProtection="0"/>
    <xf numFmtId="0" fontId="6" fillId="0" borderId="0"/>
    <xf numFmtId="0" fontId="6" fillId="0" borderId="0"/>
    <xf numFmtId="170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173" fontId="6" fillId="0" borderId="0"/>
    <xf numFmtId="173" fontId="6" fillId="8" borderId="0" applyNumberFormat="0" applyBorder="0" applyAlignment="0" applyProtection="0"/>
    <xf numFmtId="0" fontId="6" fillId="16" borderId="0" applyNumberFormat="0" applyBorder="0" applyAlignment="0" applyProtection="0"/>
    <xf numFmtId="0" fontId="6" fillId="8" borderId="0" applyNumberFormat="0" applyBorder="0" applyAlignment="0" applyProtection="0"/>
    <xf numFmtId="0" fontId="6" fillId="19" borderId="0" applyNumberFormat="0" applyBorder="0" applyAlignment="0" applyProtection="0"/>
    <xf numFmtId="0" fontId="6" fillId="20" borderId="0" applyNumberFormat="0" applyBorder="0" applyAlignment="0" applyProtection="0"/>
    <xf numFmtId="0" fontId="6" fillId="23" borderId="0" applyNumberFormat="0" applyBorder="0" applyAlignment="0" applyProtection="0"/>
    <xf numFmtId="0" fontId="6" fillId="24" borderId="0" applyNumberFormat="0" applyBorder="0" applyAlignment="0" applyProtection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6" fillId="31" borderId="0" applyNumberFormat="0" applyBorder="0" applyAlignment="0" applyProtection="0"/>
    <xf numFmtId="0" fontId="6" fillId="32" borderId="0" applyNumberFormat="0" applyBorder="0" applyAlignment="0" applyProtection="0"/>
    <xf numFmtId="0" fontId="6" fillId="35" borderId="0" applyNumberFormat="0" applyBorder="0" applyAlignment="0" applyProtection="0"/>
    <xf numFmtId="0" fontId="6" fillId="36" borderId="0" applyNumberFormat="0" applyBorder="0" applyAlignment="0" applyProtection="0"/>
    <xf numFmtId="0" fontId="6" fillId="0" borderId="0"/>
    <xf numFmtId="0" fontId="6" fillId="15" borderId="35" applyNumberFormat="0" applyFont="0" applyAlignment="0" applyProtection="0"/>
    <xf numFmtId="0" fontId="6" fillId="0" borderId="0"/>
    <xf numFmtId="173" fontId="6" fillId="8" borderId="0" applyNumberFormat="0" applyBorder="0" applyAlignment="0" applyProtection="0"/>
    <xf numFmtId="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70" fontId="6" fillId="0" borderId="0" applyFont="0" applyFill="0" applyBorder="0" applyAlignment="0" applyProtection="0"/>
    <xf numFmtId="0" fontId="6" fillId="0" borderId="0"/>
    <xf numFmtId="173" fontId="6" fillId="0" borderId="0"/>
    <xf numFmtId="0" fontId="6" fillId="0" borderId="0"/>
    <xf numFmtId="170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16" borderId="0" applyNumberFormat="0" applyBorder="0" applyAlignment="0" applyProtection="0"/>
    <xf numFmtId="0" fontId="6" fillId="8" borderId="0" applyNumberFormat="0" applyBorder="0" applyAlignment="0" applyProtection="0"/>
    <xf numFmtId="0" fontId="6" fillId="19" borderId="0" applyNumberFormat="0" applyBorder="0" applyAlignment="0" applyProtection="0"/>
    <xf numFmtId="0" fontId="6" fillId="20" borderId="0" applyNumberFormat="0" applyBorder="0" applyAlignment="0" applyProtection="0"/>
    <xf numFmtId="0" fontId="6" fillId="23" borderId="0" applyNumberFormat="0" applyBorder="0" applyAlignment="0" applyProtection="0"/>
    <xf numFmtId="0" fontId="6" fillId="24" borderId="0" applyNumberFormat="0" applyBorder="0" applyAlignment="0" applyProtection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6" fillId="31" borderId="0" applyNumberFormat="0" applyBorder="0" applyAlignment="0" applyProtection="0"/>
    <xf numFmtId="0" fontId="6" fillId="32" borderId="0" applyNumberFormat="0" applyBorder="0" applyAlignment="0" applyProtection="0"/>
    <xf numFmtId="0" fontId="6" fillId="35" borderId="0" applyNumberFormat="0" applyBorder="0" applyAlignment="0" applyProtection="0"/>
    <xf numFmtId="0" fontId="6" fillId="36" borderId="0" applyNumberFormat="0" applyBorder="0" applyAlignment="0" applyProtection="0"/>
    <xf numFmtId="0" fontId="6" fillId="0" borderId="0"/>
    <xf numFmtId="0" fontId="6" fillId="0" borderId="0"/>
    <xf numFmtId="170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173" fontId="6" fillId="0" borderId="0"/>
    <xf numFmtId="173" fontId="6" fillId="8" borderId="0" applyNumberFormat="0" applyBorder="0" applyAlignment="0" applyProtection="0"/>
    <xf numFmtId="0" fontId="6" fillId="0" borderId="0"/>
    <xf numFmtId="0" fontId="6" fillId="15" borderId="35" applyNumberFormat="0" applyFont="0" applyAlignment="0" applyProtection="0"/>
    <xf numFmtId="0" fontId="6" fillId="0" borderId="0"/>
    <xf numFmtId="173" fontId="6" fillId="8" borderId="0" applyNumberFormat="0" applyBorder="0" applyAlignment="0" applyProtection="0"/>
    <xf numFmtId="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70" fontId="6" fillId="0" borderId="0" applyFont="0" applyFill="0" applyBorder="0" applyAlignment="0" applyProtection="0"/>
    <xf numFmtId="0" fontId="6" fillId="0" borderId="0"/>
    <xf numFmtId="173" fontId="6" fillId="0" borderId="0"/>
    <xf numFmtId="0" fontId="6" fillId="0" borderId="0"/>
    <xf numFmtId="170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0" fontId="6" fillId="15" borderId="35" applyNumberFormat="0" applyFont="0" applyAlignment="0" applyProtection="0"/>
    <xf numFmtId="0" fontId="6" fillId="16" borderId="0" applyNumberFormat="0" applyBorder="0" applyAlignment="0" applyProtection="0"/>
    <xf numFmtId="0" fontId="6" fillId="8" borderId="0" applyNumberFormat="0" applyBorder="0" applyAlignment="0" applyProtection="0"/>
    <xf numFmtId="0" fontId="6" fillId="19" borderId="0" applyNumberFormat="0" applyBorder="0" applyAlignment="0" applyProtection="0"/>
    <xf numFmtId="0" fontId="6" fillId="20" borderId="0" applyNumberFormat="0" applyBorder="0" applyAlignment="0" applyProtection="0"/>
    <xf numFmtId="0" fontId="6" fillId="23" borderId="0" applyNumberFormat="0" applyBorder="0" applyAlignment="0" applyProtection="0"/>
    <xf numFmtId="0" fontId="6" fillId="24" borderId="0" applyNumberFormat="0" applyBorder="0" applyAlignment="0" applyProtection="0"/>
    <xf numFmtId="0" fontId="6" fillId="0" borderId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6" fillId="0" borderId="0"/>
    <xf numFmtId="0" fontId="6" fillId="31" borderId="0" applyNumberFormat="0" applyBorder="0" applyAlignment="0" applyProtection="0"/>
    <xf numFmtId="0" fontId="6" fillId="32" borderId="0" applyNumberFormat="0" applyBorder="0" applyAlignment="0" applyProtection="0"/>
    <xf numFmtId="0" fontId="6" fillId="35" borderId="0" applyNumberFormat="0" applyBorder="0" applyAlignment="0" applyProtection="0"/>
    <xf numFmtId="0" fontId="6" fillId="36" borderId="0" applyNumberFormat="0" applyBorder="0" applyAlignment="0" applyProtection="0"/>
    <xf numFmtId="0" fontId="6" fillId="0" borderId="0"/>
    <xf numFmtId="9" fontId="6" fillId="0" borderId="0" applyFont="0" applyFill="0" applyBorder="0" applyAlignment="0" applyProtection="0"/>
    <xf numFmtId="170" fontId="6" fillId="0" borderId="0" applyFont="0" applyFill="0" applyBorder="0" applyAlignment="0" applyProtection="0"/>
    <xf numFmtId="0" fontId="6" fillId="16" borderId="0" applyNumberFormat="0" applyBorder="0" applyAlignment="0" applyProtection="0"/>
    <xf numFmtId="0" fontId="6" fillId="8" borderId="0" applyNumberFormat="0" applyBorder="0" applyAlignment="0" applyProtection="0"/>
    <xf numFmtId="0" fontId="6" fillId="19" borderId="0" applyNumberFormat="0" applyBorder="0" applyAlignment="0" applyProtection="0"/>
    <xf numFmtId="0" fontId="6" fillId="20" borderId="0" applyNumberFormat="0" applyBorder="0" applyAlignment="0" applyProtection="0"/>
    <xf numFmtId="0" fontId="6" fillId="23" borderId="0" applyNumberFormat="0" applyBorder="0" applyAlignment="0" applyProtection="0"/>
    <xf numFmtId="0" fontId="6" fillId="24" borderId="0" applyNumberFormat="0" applyBorder="0" applyAlignment="0" applyProtection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6" fillId="31" borderId="0" applyNumberFormat="0" applyBorder="0" applyAlignment="0" applyProtection="0"/>
    <xf numFmtId="0" fontId="6" fillId="32" borderId="0" applyNumberFormat="0" applyBorder="0" applyAlignment="0" applyProtection="0"/>
    <xf numFmtId="0" fontId="6" fillId="35" borderId="0" applyNumberFormat="0" applyBorder="0" applyAlignment="0" applyProtection="0"/>
    <xf numFmtId="0" fontId="6" fillId="36" borderId="0" applyNumberFormat="0" applyBorder="0" applyAlignment="0" applyProtection="0"/>
    <xf numFmtId="0" fontId="6" fillId="0" borderId="0"/>
    <xf numFmtId="0" fontId="6" fillId="0" borderId="0"/>
    <xf numFmtId="170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173" fontId="6" fillId="0" borderId="0"/>
    <xf numFmtId="173" fontId="6" fillId="8" borderId="0" applyNumberFormat="0" applyBorder="0" applyAlignment="0" applyProtection="0"/>
    <xf numFmtId="0" fontId="6" fillId="0" borderId="0"/>
    <xf numFmtId="0" fontId="6" fillId="15" borderId="35" applyNumberFormat="0" applyFont="0" applyAlignment="0" applyProtection="0"/>
    <xf numFmtId="0" fontId="6" fillId="0" borderId="0"/>
    <xf numFmtId="173" fontId="6" fillId="8" borderId="0" applyNumberFormat="0" applyBorder="0" applyAlignment="0" applyProtection="0"/>
    <xf numFmtId="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70" fontId="6" fillId="0" borderId="0" applyFont="0" applyFill="0" applyBorder="0" applyAlignment="0" applyProtection="0"/>
    <xf numFmtId="0" fontId="6" fillId="0" borderId="0"/>
    <xf numFmtId="173" fontId="6" fillId="0" borderId="0"/>
    <xf numFmtId="0" fontId="6" fillId="0" borderId="0"/>
    <xf numFmtId="170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16" borderId="0" applyNumberFormat="0" applyBorder="0" applyAlignment="0" applyProtection="0"/>
    <xf numFmtId="0" fontId="6" fillId="8" borderId="0" applyNumberFormat="0" applyBorder="0" applyAlignment="0" applyProtection="0"/>
    <xf numFmtId="0" fontId="6" fillId="19" borderId="0" applyNumberFormat="0" applyBorder="0" applyAlignment="0" applyProtection="0"/>
    <xf numFmtId="0" fontId="6" fillId="20" borderId="0" applyNumberFormat="0" applyBorder="0" applyAlignment="0" applyProtection="0"/>
    <xf numFmtId="0" fontId="6" fillId="23" borderId="0" applyNumberFormat="0" applyBorder="0" applyAlignment="0" applyProtection="0"/>
    <xf numFmtId="0" fontId="6" fillId="24" borderId="0" applyNumberFormat="0" applyBorder="0" applyAlignment="0" applyProtection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6" fillId="31" borderId="0" applyNumberFormat="0" applyBorder="0" applyAlignment="0" applyProtection="0"/>
    <xf numFmtId="0" fontId="6" fillId="32" borderId="0" applyNumberFormat="0" applyBorder="0" applyAlignment="0" applyProtection="0"/>
    <xf numFmtId="0" fontId="6" fillId="35" borderId="0" applyNumberFormat="0" applyBorder="0" applyAlignment="0" applyProtection="0"/>
    <xf numFmtId="0" fontId="6" fillId="36" borderId="0" applyNumberFormat="0" applyBorder="0" applyAlignment="0" applyProtection="0"/>
    <xf numFmtId="0" fontId="6" fillId="0" borderId="0"/>
    <xf numFmtId="0" fontId="6" fillId="0" borderId="0"/>
    <xf numFmtId="170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173" fontId="6" fillId="0" borderId="0"/>
    <xf numFmtId="173" fontId="6" fillId="8" borderId="0" applyNumberFormat="0" applyBorder="0" applyAlignment="0" applyProtection="0"/>
    <xf numFmtId="0" fontId="6" fillId="0" borderId="0"/>
    <xf numFmtId="0" fontId="6" fillId="15" borderId="35" applyNumberFormat="0" applyFont="0" applyAlignment="0" applyProtection="0"/>
    <xf numFmtId="0" fontId="6" fillId="0" borderId="0"/>
    <xf numFmtId="173" fontId="6" fillId="8" borderId="0" applyNumberFormat="0" applyBorder="0" applyAlignment="0" applyProtection="0"/>
    <xf numFmtId="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70" fontId="6" fillId="0" borderId="0" applyFont="0" applyFill="0" applyBorder="0" applyAlignment="0" applyProtection="0"/>
    <xf numFmtId="0" fontId="6" fillId="0" borderId="0"/>
    <xf numFmtId="173" fontId="6" fillId="0" borderId="0"/>
    <xf numFmtId="0" fontId="6" fillId="0" borderId="0"/>
    <xf numFmtId="170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70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170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170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170" fontId="6" fillId="0" borderId="0" applyFont="0" applyFill="0" applyBorder="0" applyAlignment="0" applyProtection="0"/>
    <xf numFmtId="170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170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170" fontId="6" fillId="0" borderId="0" applyFont="0" applyFill="0" applyBorder="0" applyAlignment="0" applyProtection="0"/>
    <xf numFmtId="170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170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170" fontId="6" fillId="0" borderId="0" applyFont="0" applyFill="0" applyBorder="0" applyAlignment="0" applyProtection="0"/>
    <xf numFmtId="170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0" fontId="6" fillId="15" borderId="35" applyNumberFormat="0" applyFont="0" applyAlignment="0" applyProtection="0"/>
    <xf numFmtId="0" fontId="6" fillId="16" borderId="0" applyNumberFormat="0" applyBorder="0" applyAlignment="0" applyProtection="0"/>
    <xf numFmtId="0" fontId="6" fillId="8" borderId="0" applyNumberFormat="0" applyBorder="0" applyAlignment="0" applyProtection="0"/>
    <xf numFmtId="0" fontId="6" fillId="19" borderId="0" applyNumberFormat="0" applyBorder="0" applyAlignment="0" applyProtection="0"/>
    <xf numFmtId="0" fontId="6" fillId="20" borderId="0" applyNumberFormat="0" applyBorder="0" applyAlignment="0" applyProtection="0"/>
    <xf numFmtId="0" fontId="6" fillId="23" borderId="0" applyNumberFormat="0" applyBorder="0" applyAlignment="0" applyProtection="0"/>
    <xf numFmtId="0" fontId="6" fillId="24" borderId="0" applyNumberFormat="0" applyBorder="0" applyAlignment="0" applyProtection="0"/>
    <xf numFmtId="0" fontId="6" fillId="0" borderId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6" fillId="0" borderId="0"/>
    <xf numFmtId="0" fontId="6" fillId="31" borderId="0" applyNumberFormat="0" applyBorder="0" applyAlignment="0" applyProtection="0"/>
    <xf numFmtId="0" fontId="6" fillId="32" borderId="0" applyNumberFormat="0" applyBorder="0" applyAlignment="0" applyProtection="0"/>
    <xf numFmtId="0" fontId="6" fillId="35" borderId="0" applyNumberFormat="0" applyBorder="0" applyAlignment="0" applyProtection="0"/>
    <xf numFmtId="0" fontId="6" fillId="36" borderId="0" applyNumberFormat="0" applyBorder="0" applyAlignment="0" applyProtection="0"/>
    <xf numFmtId="0" fontId="6" fillId="0" borderId="0"/>
    <xf numFmtId="0" fontId="6" fillId="0" borderId="0"/>
    <xf numFmtId="170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173" fontId="6" fillId="0" borderId="0"/>
    <xf numFmtId="173" fontId="6" fillId="8" borderId="0" applyNumberFormat="0" applyBorder="0" applyAlignment="0" applyProtection="0"/>
    <xf numFmtId="0" fontId="6" fillId="16" borderId="0" applyNumberFormat="0" applyBorder="0" applyAlignment="0" applyProtection="0"/>
    <xf numFmtId="0" fontId="6" fillId="8" borderId="0" applyNumberFormat="0" applyBorder="0" applyAlignment="0" applyProtection="0"/>
    <xf numFmtId="0" fontId="6" fillId="19" borderId="0" applyNumberFormat="0" applyBorder="0" applyAlignment="0" applyProtection="0"/>
    <xf numFmtId="0" fontId="6" fillId="20" borderId="0" applyNumberFormat="0" applyBorder="0" applyAlignment="0" applyProtection="0"/>
    <xf numFmtId="0" fontId="6" fillId="23" borderId="0" applyNumberFormat="0" applyBorder="0" applyAlignment="0" applyProtection="0"/>
    <xf numFmtId="0" fontId="6" fillId="24" borderId="0" applyNumberFormat="0" applyBorder="0" applyAlignment="0" applyProtection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6" fillId="31" borderId="0" applyNumberFormat="0" applyBorder="0" applyAlignment="0" applyProtection="0"/>
    <xf numFmtId="0" fontId="6" fillId="32" borderId="0" applyNumberFormat="0" applyBorder="0" applyAlignment="0" applyProtection="0"/>
    <xf numFmtId="0" fontId="6" fillId="35" borderId="0" applyNumberFormat="0" applyBorder="0" applyAlignment="0" applyProtection="0"/>
    <xf numFmtId="0" fontId="6" fillId="36" borderId="0" applyNumberFormat="0" applyBorder="0" applyAlignment="0" applyProtection="0"/>
    <xf numFmtId="0" fontId="6" fillId="0" borderId="0"/>
    <xf numFmtId="0" fontId="6" fillId="15" borderId="35" applyNumberFormat="0" applyFont="0" applyAlignment="0" applyProtection="0"/>
    <xf numFmtId="0" fontId="6" fillId="0" borderId="0"/>
    <xf numFmtId="173" fontId="6" fillId="8" borderId="0" applyNumberFormat="0" applyBorder="0" applyAlignment="0" applyProtection="0"/>
    <xf numFmtId="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70" fontId="6" fillId="0" borderId="0" applyFont="0" applyFill="0" applyBorder="0" applyAlignment="0" applyProtection="0"/>
    <xf numFmtId="0" fontId="6" fillId="0" borderId="0"/>
    <xf numFmtId="173" fontId="6" fillId="0" borderId="0"/>
    <xf numFmtId="0" fontId="6" fillId="0" borderId="0"/>
    <xf numFmtId="170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16" borderId="0" applyNumberFormat="0" applyBorder="0" applyAlignment="0" applyProtection="0"/>
    <xf numFmtId="0" fontId="6" fillId="8" borderId="0" applyNumberFormat="0" applyBorder="0" applyAlignment="0" applyProtection="0"/>
    <xf numFmtId="0" fontId="6" fillId="19" borderId="0" applyNumberFormat="0" applyBorder="0" applyAlignment="0" applyProtection="0"/>
    <xf numFmtId="0" fontId="6" fillId="20" borderId="0" applyNumberFormat="0" applyBorder="0" applyAlignment="0" applyProtection="0"/>
    <xf numFmtId="0" fontId="6" fillId="23" borderId="0" applyNumberFormat="0" applyBorder="0" applyAlignment="0" applyProtection="0"/>
    <xf numFmtId="0" fontId="6" fillId="24" borderId="0" applyNumberFormat="0" applyBorder="0" applyAlignment="0" applyProtection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6" fillId="31" borderId="0" applyNumberFormat="0" applyBorder="0" applyAlignment="0" applyProtection="0"/>
    <xf numFmtId="0" fontId="6" fillId="32" borderId="0" applyNumberFormat="0" applyBorder="0" applyAlignment="0" applyProtection="0"/>
    <xf numFmtId="0" fontId="6" fillId="35" borderId="0" applyNumberFormat="0" applyBorder="0" applyAlignment="0" applyProtection="0"/>
    <xf numFmtId="0" fontId="6" fillId="36" borderId="0" applyNumberFormat="0" applyBorder="0" applyAlignment="0" applyProtection="0"/>
    <xf numFmtId="0" fontId="6" fillId="0" borderId="0"/>
    <xf numFmtId="0" fontId="6" fillId="0" borderId="0"/>
    <xf numFmtId="170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173" fontId="6" fillId="0" borderId="0"/>
    <xf numFmtId="173" fontId="6" fillId="8" borderId="0" applyNumberFormat="0" applyBorder="0" applyAlignment="0" applyProtection="0"/>
    <xf numFmtId="0" fontId="6" fillId="0" borderId="0"/>
    <xf numFmtId="0" fontId="6" fillId="15" borderId="35" applyNumberFormat="0" applyFont="0" applyAlignment="0" applyProtection="0"/>
    <xf numFmtId="0" fontId="6" fillId="0" borderId="0"/>
    <xf numFmtId="173" fontId="6" fillId="8" borderId="0" applyNumberFormat="0" applyBorder="0" applyAlignment="0" applyProtection="0"/>
    <xf numFmtId="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70" fontId="6" fillId="0" borderId="0" applyFont="0" applyFill="0" applyBorder="0" applyAlignment="0" applyProtection="0"/>
    <xf numFmtId="0" fontId="6" fillId="0" borderId="0"/>
    <xf numFmtId="173" fontId="6" fillId="0" borderId="0"/>
    <xf numFmtId="0" fontId="6" fillId="0" borderId="0"/>
    <xf numFmtId="170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0" fontId="6" fillId="15" borderId="35" applyNumberFormat="0" applyFont="0" applyAlignment="0" applyProtection="0"/>
    <xf numFmtId="0" fontId="6" fillId="16" borderId="0" applyNumberFormat="0" applyBorder="0" applyAlignment="0" applyProtection="0"/>
    <xf numFmtId="0" fontId="6" fillId="8" borderId="0" applyNumberFormat="0" applyBorder="0" applyAlignment="0" applyProtection="0"/>
    <xf numFmtId="0" fontId="6" fillId="19" borderId="0" applyNumberFormat="0" applyBorder="0" applyAlignment="0" applyProtection="0"/>
    <xf numFmtId="0" fontId="6" fillId="20" borderId="0" applyNumberFormat="0" applyBorder="0" applyAlignment="0" applyProtection="0"/>
    <xf numFmtId="0" fontId="6" fillId="23" borderId="0" applyNumberFormat="0" applyBorder="0" applyAlignment="0" applyProtection="0"/>
    <xf numFmtId="0" fontId="6" fillId="24" borderId="0" applyNumberFormat="0" applyBorder="0" applyAlignment="0" applyProtection="0"/>
    <xf numFmtId="0" fontId="6" fillId="0" borderId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6" fillId="0" borderId="0"/>
    <xf numFmtId="0" fontId="6" fillId="31" borderId="0" applyNumberFormat="0" applyBorder="0" applyAlignment="0" applyProtection="0"/>
    <xf numFmtId="0" fontId="6" fillId="32" borderId="0" applyNumberFormat="0" applyBorder="0" applyAlignment="0" applyProtection="0"/>
    <xf numFmtId="0" fontId="6" fillId="35" borderId="0" applyNumberFormat="0" applyBorder="0" applyAlignment="0" applyProtection="0"/>
    <xf numFmtId="0" fontId="6" fillId="36" borderId="0" applyNumberFormat="0" applyBorder="0" applyAlignment="0" applyProtection="0"/>
    <xf numFmtId="169" fontId="6" fillId="0" borderId="0" applyFont="0" applyFill="0" applyBorder="0" applyAlignment="0" applyProtection="0"/>
    <xf numFmtId="0" fontId="6" fillId="0" borderId="0"/>
    <xf numFmtId="170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0" fontId="6" fillId="0" borderId="0"/>
    <xf numFmtId="16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170" fontId="6" fillId="0" borderId="0" applyFont="0" applyFill="0" applyBorder="0" applyAlignment="0" applyProtection="0"/>
    <xf numFmtId="170" fontId="6" fillId="0" borderId="0" applyFont="0" applyFill="0" applyBorder="0" applyAlignment="0" applyProtection="0"/>
    <xf numFmtId="170" fontId="6" fillId="0" borderId="0" applyFont="0" applyFill="0" applyBorder="0" applyAlignment="0" applyProtection="0"/>
    <xf numFmtId="170" fontId="6" fillId="0" borderId="0" applyFont="0" applyFill="0" applyBorder="0" applyAlignment="0" applyProtection="0"/>
    <xf numFmtId="170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15" borderId="35" applyNumberFormat="0" applyFont="0" applyAlignment="0" applyProtection="0"/>
    <xf numFmtId="0" fontId="6" fillId="15" borderId="35" applyNumberFormat="0" applyFont="0" applyAlignment="0" applyProtection="0"/>
    <xf numFmtId="0" fontId="6" fillId="15" borderId="35" applyNumberFormat="0" applyFont="0" applyAlignment="0" applyProtection="0"/>
    <xf numFmtId="0" fontId="6" fillId="15" borderId="35" applyNumberFormat="0" applyFont="0" applyAlignment="0" applyProtection="0"/>
    <xf numFmtId="0" fontId="6" fillId="15" borderId="35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16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16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0" fontId="6" fillId="0" borderId="0"/>
    <xf numFmtId="0" fontId="6" fillId="0" borderId="0"/>
    <xf numFmtId="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0" fontId="6" fillId="0" borderId="0"/>
    <xf numFmtId="0" fontId="6" fillId="0" borderId="0"/>
    <xf numFmtId="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0" fontId="6" fillId="0" borderId="0"/>
    <xf numFmtId="0" fontId="6" fillId="0" borderId="0"/>
    <xf numFmtId="9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0" fontId="18" fillId="0" borderId="0"/>
    <xf numFmtId="9" fontId="18" fillId="0" borderId="0" applyFont="0" applyFill="0" applyBorder="0" applyAlignment="0" applyProtection="0"/>
    <xf numFmtId="0" fontId="18" fillId="0" borderId="0"/>
    <xf numFmtId="9" fontId="18" fillId="0" borderId="0" applyFont="0" applyFill="0" applyBorder="0" applyAlignment="0" applyProtection="0"/>
    <xf numFmtId="0" fontId="18" fillId="0" borderId="0"/>
    <xf numFmtId="0" fontId="18" fillId="0" borderId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6" fillId="0" borderId="0"/>
    <xf numFmtId="0" fontId="6" fillId="0" borderId="0"/>
    <xf numFmtId="170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173" fontId="6" fillId="0" borderId="0"/>
    <xf numFmtId="173" fontId="6" fillId="8" borderId="0" applyNumberFormat="0" applyBorder="0" applyAlignment="0" applyProtection="0"/>
    <xf numFmtId="0" fontId="6" fillId="16" borderId="0" applyNumberFormat="0" applyBorder="0" applyAlignment="0" applyProtection="0"/>
    <xf numFmtId="0" fontId="6" fillId="8" borderId="0" applyNumberFormat="0" applyBorder="0" applyAlignment="0" applyProtection="0"/>
    <xf numFmtId="0" fontId="6" fillId="19" borderId="0" applyNumberFormat="0" applyBorder="0" applyAlignment="0" applyProtection="0"/>
    <xf numFmtId="0" fontId="6" fillId="20" borderId="0" applyNumberFormat="0" applyBorder="0" applyAlignment="0" applyProtection="0"/>
    <xf numFmtId="0" fontId="6" fillId="23" borderId="0" applyNumberFormat="0" applyBorder="0" applyAlignment="0" applyProtection="0"/>
    <xf numFmtId="0" fontId="6" fillId="24" borderId="0" applyNumberFormat="0" applyBorder="0" applyAlignment="0" applyProtection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6" fillId="31" borderId="0" applyNumberFormat="0" applyBorder="0" applyAlignment="0" applyProtection="0"/>
    <xf numFmtId="0" fontId="6" fillId="32" borderId="0" applyNumberFormat="0" applyBorder="0" applyAlignment="0" applyProtection="0"/>
    <xf numFmtId="0" fontId="6" fillId="35" borderId="0" applyNumberFormat="0" applyBorder="0" applyAlignment="0" applyProtection="0"/>
    <xf numFmtId="0" fontId="6" fillId="36" borderId="0" applyNumberFormat="0" applyBorder="0" applyAlignment="0" applyProtection="0"/>
    <xf numFmtId="0" fontId="6" fillId="0" borderId="0"/>
    <xf numFmtId="0" fontId="6" fillId="15" borderId="35" applyNumberFormat="0" applyFont="0" applyAlignment="0" applyProtection="0"/>
    <xf numFmtId="0" fontId="6" fillId="0" borderId="0"/>
    <xf numFmtId="173" fontId="6" fillId="8" borderId="0" applyNumberFormat="0" applyBorder="0" applyAlignment="0" applyProtection="0"/>
    <xf numFmtId="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70" fontId="6" fillId="0" borderId="0" applyFont="0" applyFill="0" applyBorder="0" applyAlignment="0" applyProtection="0"/>
    <xf numFmtId="0" fontId="6" fillId="0" borderId="0"/>
    <xf numFmtId="173" fontId="6" fillId="0" borderId="0"/>
    <xf numFmtId="0" fontId="6" fillId="0" borderId="0"/>
    <xf numFmtId="170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16" borderId="0" applyNumberFormat="0" applyBorder="0" applyAlignment="0" applyProtection="0"/>
    <xf numFmtId="0" fontId="6" fillId="8" borderId="0" applyNumberFormat="0" applyBorder="0" applyAlignment="0" applyProtection="0"/>
    <xf numFmtId="0" fontId="6" fillId="19" borderId="0" applyNumberFormat="0" applyBorder="0" applyAlignment="0" applyProtection="0"/>
    <xf numFmtId="0" fontId="6" fillId="20" borderId="0" applyNumberFormat="0" applyBorder="0" applyAlignment="0" applyProtection="0"/>
    <xf numFmtId="0" fontId="6" fillId="23" borderId="0" applyNumberFormat="0" applyBorder="0" applyAlignment="0" applyProtection="0"/>
    <xf numFmtId="0" fontId="6" fillId="24" borderId="0" applyNumberFormat="0" applyBorder="0" applyAlignment="0" applyProtection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6" fillId="31" borderId="0" applyNumberFormat="0" applyBorder="0" applyAlignment="0" applyProtection="0"/>
    <xf numFmtId="0" fontId="6" fillId="32" borderId="0" applyNumberFormat="0" applyBorder="0" applyAlignment="0" applyProtection="0"/>
    <xf numFmtId="0" fontId="6" fillId="35" borderId="0" applyNumberFormat="0" applyBorder="0" applyAlignment="0" applyProtection="0"/>
    <xf numFmtId="0" fontId="6" fillId="36" borderId="0" applyNumberFormat="0" applyBorder="0" applyAlignment="0" applyProtection="0"/>
    <xf numFmtId="0" fontId="6" fillId="0" borderId="0"/>
    <xf numFmtId="0" fontId="6" fillId="0" borderId="0"/>
    <xf numFmtId="170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173" fontId="6" fillId="0" borderId="0"/>
    <xf numFmtId="173" fontId="6" fillId="8" borderId="0" applyNumberFormat="0" applyBorder="0" applyAlignment="0" applyProtection="0"/>
    <xf numFmtId="0" fontId="6" fillId="0" borderId="0"/>
    <xf numFmtId="0" fontId="6" fillId="15" borderId="35" applyNumberFormat="0" applyFont="0" applyAlignment="0" applyProtection="0"/>
    <xf numFmtId="0" fontId="6" fillId="0" borderId="0"/>
    <xf numFmtId="173" fontId="6" fillId="8" borderId="0" applyNumberFormat="0" applyBorder="0" applyAlignment="0" applyProtection="0"/>
    <xf numFmtId="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70" fontId="6" fillId="0" borderId="0" applyFont="0" applyFill="0" applyBorder="0" applyAlignment="0" applyProtection="0"/>
    <xf numFmtId="0" fontId="6" fillId="0" borderId="0"/>
    <xf numFmtId="173" fontId="6" fillId="0" borderId="0"/>
    <xf numFmtId="0" fontId="6" fillId="0" borderId="0"/>
    <xf numFmtId="170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0" fontId="6" fillId="15" borderId="35" applyNumberFormat="0" applyFont="0" applyAlignment="0" applyProtection="0"/>
    <xf numFmtId="0" fontId="6" fillId="16" borderId="0" applyNumberFormat="0" applyBorder="0" applyAlignment="0" applyProtection="0"/>
    <xf numFmtId="0" fontId="6" fillId="8" borderId="0" applyNumberFormat="0" applyBorder="0" applyAlignment="0" applyProtection="0"/>
    <xf numFmtId="0" fontId="6" fillId="19" borderId="0" applyNumberFormat="0" applyBorder="0" applyAlignment="0" applyProtection="0"/>
    <xf numFmtId="0" fontId="6" fillId="20" borderId="0" applyNumberFormat="0" applyBorder="0" applyAlignment="0" applyProtection="0"/>
    <xf numFmtId="0" fontId="6" fillId="23" borderId="0" applyNumberFormat="0" applyBorder="0" applyAlignment="0" applyProtection="0"/>
    <xf numFmtId="0" fontId="6" fillId="24" borderId="0" applyNumberFormat="0" applyBorder="0" applyAlignment="0" applyProtection="0"/>
    <xf numFmtId="0" fontId="6" fillId="0" borderId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6" fillId="0" borderId="0"/>
    <xf numFmtId="0" fontId="6" fillId="31" borderId="0" applyNumberFormat="0" applyBorder="0" applyAlignment="0" applyProtection="0"/>
    <xf numFmtId="0" fontId="6" fillId="32" borderId="0" applyNumberFormat="0" applyBorder="0" applyAlignment="0" applyProtection="0"/>
    <xf numFmtId="0" fontId="6" fillId="35" borderId="0" applyNumberFormat="0" applyBorder="0" applyAlignment="0" applyProtection="0"/>
    <xf numFmtId="0" fontId="6" fillId="36" borderId="0" applyNumberFormat="0" applyBorder="0" applyAlignment="0" applyProtection="0"/>
    <xf numFmtId="0" fontId="6" fillId="0" borderId="0"/>
    <xf numFmtId="0" fontId="6" fillId="0" borderId="0"/>
    <xf numFmtId="170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173" fontId="6" fillId="0" borderId="0"/>
    <xf numFmtId="173" fontId="6" fillId="8" borderId="0" applyNumberFormat="0" applyBorder="0" applyAlignment="0" applyProtection="0"/>
    <xf numFmtId="0" fontId="6" fillId="16" borderId="0" applyNumberFormat="0" applyBorder="0" applyAlignment="0" applyProtection="0"/>
    <xf numFmtId="0" fontId="6" fillId="8" borderId="0" applyNumberFormat="0" applyBorder="0" applyAlignment="0" applyProtection="0"/>
    <xf numFmtId="0" fontId="6" fillId="19" borderId="0" applyNumberFormat="0" applyBorder="0" applyAlignment="0" applyProtection="0"/>
    <xf numFmtId="0" fontId="6" fillId="20" borderId="0" applyNumberFormat="0" applyBorder="0" applyAlignment="0" applyProtection="0"/>
    <xf numFmtId="0" fontId="6" fillId="23" borderId="0" applyNumberFormat="0" applyBorder="0" applyAlignment="0" applyProtection="0"/>
    <xf numFmtId="0" fontId="6" fillId="24" borderId="0" applyNumberFormat="0" applyBorder="0" applyAlignment="0" applyProtection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6" fillId="31" borderId="0" applyNumberFormat="0" applyBorder="0" applyAlignment="0" applyProtection="0"/>
    <xf numFmtId="0" fontId="6" fillId="32" borderId="0" applyNumberFormat="0" applyBorder="0" applyAlignment="0" applyProtection="0"/>
    <xf numFmtId="0" fontId="6" fillId="35" borderId="0" applyNumberFormat="0" applyBorder="0" applyAlignment="0" applyProtection="0"/>
    <xf numFmtId="0" fontId="6" fillId="36" borderId="0" applyNumberFormat="0" applyBorder="0" applyAlignment="0" applyProtection="0"/>
    <xf numFmtId="0" fontId="6" fillId="0" borderId="0"/>
    <xf numFmtId="0" fontId="6" fillId="15" borderId="35" applyNumberFormat="0" applyFont="0" applyAlignment="0" applyProtection="0"/>
    <xf numFmtId="0" fontId="6" fillId="0" borderId="0"/>
    <xf numFmtId="173" fontId="6" fillId="8" borderId="0" applyNumberFormat="0" applyBorder="0" applyAlignment="0" applyProtection="0"/>
    <xf numFmtId="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70" fontId="6" fillId="0" borderId="0" applyFont="0" applyFill="0" applyBorder="0" applyAlignment="0" applyProtection="0"/>
    <xf numFmtId="0" fontId="6" fillId="0" borderId="0"/>
    <xf numFmtId="173" fontId="6" fillId="0" borderId="0"/>
    <xf numFmtId="0" fontId="6" fillId="0" borderId="0"/>
    <xf numFmtId="170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16" borderId="0" applyNumberFormat="0" applyBorder="0" applyAlignment="0" applyProtection="0"/>
    <xf numFmtId="0" fontId="6" fillId="8" borderId="0" applyNumberFormat="0" applyBorder="0" applyAlignment="0" applyProtection="0"/>
    <xf numFmtId="0" fontId="6" fillId="19" borderId="0" applyNumberFormat="0" applyBorder="0" applyAlignment="0" applyProtection="0"/>
    <xf numFmtId="0" fontId="6" fillId="20" borderId="0" applyNumberFormat="0" applyBorder="0" applyAlignment="0" applyProtection="0"/>
    <xf numFmtId="0" fontId="6" fillId="23" borderId="0" applyNumberFormat="0" applyBorder="0" applyAlignment="0" applyProtection="0"/>
    <xf numFmtId="0" fontId="6" fillId="24" borderId="0" applyNumberFormat="0" applyBorder="0" applyAlignment="0" applyProtection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6" fillId="31" borderId="0" applyNumberFormat="0" applyBorder="0" applyAlignment="0" applyProtection="0"/>
    <xf numFmtId="0" fontId="6" fillId="32" borderId="0" applyNumberFormat="0" applyBorder="0" applyAlignment="0" applyProtection="0"/>
    <xf numFmtId="0" fontId="6" fillId="35" borderId="0" applyNumberFormat="0" applyBorder="0" applyAlignment="0" applyProtection="0"/>
    <xf numFmtId="0" fontId="6" fillId="36" borderId="0" applyNumberFormat="0" applyBorder="0" applyAlignment="0" applyProtection="0"/>
    <xf numFmtId="0" fontId="6" fillId="0" borderId="0"/>
    <xf numFmtId="0" fontId="6" fillId="0" borderId="0"/>
    <xf numFmtId="170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173" fontId="6" fillId="0" borderId="0"/>
    <xf numFmtId="173" fontId="6" fillId="8" borderId="0" applyNumberFormat="0" applyBorder="0" applyAlignment="0" applyProtection="0"/>
    <xf numFmtId="0" fontId="6" fillId="0" borderId="0"/>
    <xf numFmtId="0" fontId="6" fillId="15" borderId="35" applyNumberFormat="0" applyFont="0" applyAlignment="0" applyProtection="0"/>
    <xf numFmtId="0" fontId="6" fillId="0" borderId="0"/>
    <xf numFmtId="173" fontId="6" fillId="8" borderId="0" applyNumberFormat="0" applyBorder="0" applyAlignment="0" applyProtection="0"/>
    <xf numFmtId="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70" fontId="6" fillId="0" borderId="0" applyFont="0" applyFill="0" applyBorder="0" applyAlignment="0" applyProtection="0"/>
    <xf numFmtId="0" fontId="6" fillId="0" borderId="0"/>
    <xf numFmtId="173" fontId="6" fillId="0" borderId="0"/>
    <xf numFmtId="0" fontId="6" fillId="0" borderId="0"/>
    <xf numFmtId="170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0" fontId="6" fillId="15" borderId="35" applyNumberFormat="0" applyFont="0" applyAlignment="0" applyProtection="0"/>
    <xf numFmtId="0" fontId="6" fillId="16" borderId="0" applyNumberFormat="0" applyBorder="0" applyAlignment="0" applyProtection="0"/>
    <xf numFmtId="0" fontId="6" fillId="8" borderId="0" applyNumberFormat="0" applyBorder="0" applyAlignment="0" applyProtection="0"/>
    <xf numFmtId="0" fontId="6" fillId="19" borderId="0" applyNumberFormat="0" applyBorder="0" applyAlignment="0" applyProtection="0"/>
    <xf numFmtId="0" fontId="6" fillId="20" borderId="0" applyNumberFormat="0" applyBorder="0" applyAlignment="0" applyProtection="0"/>
    <xf numFmtId="0" fontId="6" fillId="23" borderId="0" applyNumberFormat="0" applyBorder="0" applyAlignment="0" applyProtection="0"/>
    <xf numFmtId="0" fontId="6" fillId="24" borderId="0" applyNumberFormat="0" applyBorder="0" applyAlignment="0" applyProtection="0"/>
    <xf numFmtId="0" fontId="6" fillId="0" borderId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6" fillId="0" borderId="0"/>
    <xf numFmtId="0" fontId="6" fillId="31" borderId="0" applyNumberFormat="0" applyBorder="0" applyAlignment="0" applyProtection="0"/>
    <xf numFmtId="0" fontId="6" fillId="32" borderId="0" applyNumberFormat="0" applyBorder="0" applyAlignment="0" applyProtection="0"/>
    <xf numFmtId="0" fontId="6" fillId="35" borderId="0" applyNumberFormat="0" applyBorder="0" applyAlignment="0" applyProtection="0"/>
    <xf numFmtId="0" fontId="6" fillId="36" borderId="0" applyNumberFormat="0" applyBorder="0" applyAlignment="0" applyProtection="0"/>
    <xf numFmtId="0" fontId="6" fillId="0" borderId="0"/>
    <xf numFmtId="9" fontId="6" fillId="0" borderId="0" applyFont="0" applyFill="0" applyBorder="0" applyAlignment="0" applyProtection="0"/>
    <xf numFmtId="170" fontId="6" fillId="0" borderId="0" applyFont="0" applyFill="0" applyBorder="0" applyAlignment="0" applyProtection="0"/>
    <xf numFmtId="0" fontId="6" fillId="16" borderId="0" applyNumberFormat="0" applyBorder="0" applyAlignment="0" applyProtection="0"/>
    <xf numFmtId="0" fontId="6" fillId="8" borderId="0" applyNumberFormat="0" applyBorder="0" applyAlignment="0" applyProtection="0"/>
    <xf numFmtId="0" fontId="6" fillId="19" borderId="0" applyNumberFormat="0" applyBorder="0" applyAlignment="0" applyProtection="0"/>
    <xf numFmtId="0" fontId="6" fillId="20" borderId="0" applyNumberFormat="0" applyBorder="0" applyAlignment="0" applyProtection="0"/>
    <xf numFmtId="0" fontId="6" fillId="23" borderId="0" applyNumberFormat="0" applyBorder="0" applyAlignment="0" applyProtection="0"/>
    <xf numFmtId="0" fontId="6" fillId="24" borderId="0" applyNumberFormat="0" applyBorder="0" applyAlignment="0" applyProtection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6" fillId="31" borderId="0" applyNumberFormat="0" applyBorder="0" applyAlignment="0" applyProtection="0"/>
    <xf numFmtId="0" fontId="6" fillId="32" borderId="0" applyNumberFormat="0" applyBorder="0" applyAlignment="0" applyProtection="0"/>
    <xf numFmtId="0" fontId="6" fillId="35" borderId="0" applyNumberFormat="0" applyBorder="0" applyAlignment="0" applyProtection="0"/>
    <xf numFmtId="0" fontId="6" fillId="36" borderId="0" applyNumberFormat="0" applyBorder="0" applyAlignment="0" applyProtection="0"/>
    <xf numFmtId="0" fontId="6" fillId="0" borderId="0"/>
    <xf numFmtId="0" fontId="6" fillId="0" borderId="0"/>
    <xf numFmtId="170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173" fontId="6" fillId="0" borderId="0"/>
    <xf numFmtId="173" fontId="6" fillId="8" borderId="0" applyNumberFormat="0" applyBorder="0" applyAlignment="0" applyProtection="0"/>
    <xf numFmtId="0" fontId="6" fillId="0" borderId="0"/>
    <xf numFmtId="0" fontId="6" fillId="15" borderId="35" applyNumberFormat="0" applyFont="0" applyAlignment="0" applyProtection="0"/>
    <xf numFmtId="0" fontId="6" fillId="0" borderId="0"/>
    <xf numFmtId="173" fontId="6" fillId="8" borderId="0" applyNumberFormat="0" applyBorder="0" applyAlignment="0" applyProtection="0"/>
    <xf numFmtId="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70" fontId="6" fillId="0" borderId="0" applyFont="0" applyFill="0" applyBorder="0" applyAlignment="0" applyProtection="0"/>
    <xf numFmtId="0" fontId="6" fillId="0" borderId="0"/>
    <xf numFmtId="173" fontId="6" fillId="0" borderId="0"/>
    <xf numFmtId="0" fontId="6" fillId="0" borderId="0"/>
    <xf numFmtId="170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16" borderId="0" applyNumberFormat="0" applyBorder="0" applyAlignment="0" applyProtection="0"/>
    <xf numFmtId="0" fontId="6" fillId="8" borderId="0" applyNumberFormat="0" applyBorder="0" applyAlignment="0" applyProtection="0"/>
    <xf numFmtId="0" fontId="6" fillId="19" borderId="0" applyNumberFormat="0" applyBorder="0" applyAlignment="0" applyProtection="0"/>
    <xf numFmtId="0" fontId="6" fillId="20" borderId="0" applyNumberFormat="0" applyBorder="0" applyAlignment="0" applyProtection="0"/>
    <xf numFmtId="0" fontId="6" fillId="23" borderId="0" applyNumberFormat="0" applyBorder="0" applyAlignment="0" applyProtection="0"/>
    <xf numFmtId="0" fontId="6" fillId="24" borderId="0" applyNumberFormat="0" applyBorder="0" applyAlignment="0" applyProtection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6" fillId="31" borderId="0" applyNumberFormat="0" applyBorder="0" applyAlignment="0" applyProtection="0"/>
    <xf numFmtId="0" fontId="6" fillId="32" borderId="0" applyNumberFormat="0" applyBorder="0" applyAlignment="0" applyProtection="0"/>
    <xf numFmtId="0" fontId="6" fillId="35" borderId="0" applyNumberFormat="0" applyBorder="0" applyAlignment="0" applyProtection="0"/>
    <xf numFmtId="0" fontId="6" fillId="36" borderId="0" applyNumberFormat="0" applyBorder="0" applyAlignment="0" applyProtection="0"/>
    <xf numFmtId="0" fontId="6" fillId="0" borderId="0"/>
    <xf numFmtId="0" fontId="6" fillId="0" borderId="0"/>
    <xf numFmtId="170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173" fontId="6" fillId="0" borderId="0"/>
    <xf numFmtId="173" fontId="6" fillId="8" borderId="0" applyNumberFormat="0" applyBorder="0" applyAlignment="0" applyProtection="0"/>
    <xf numFmtId="0" fontId="6" fillId="0" borderId="0"/>
    <xf numFmtId="0" fontId="6" fillId="15" borderId="35" applyNumberFormat="0" applyFont="0" applyAlignment="0" applyProtection="0"/>
    <xf numFmtId="0" fontId="6" fillId="0" borderId="0"/>
    <xf numFmtId="173" fontId="6" fillId="8" borderId="0" applyNumberFormat="0" applyBorder="0" applyAlignment="0" applyProtection="0"/>
    <xf numFmtId="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70" fontId="6" fillId="0" borderId="0" applyFont="0" applyFill="0" applyBorder="0" applyAlignment="0" applyProtection="0"/>
    <xf numFmtId="0" fontId="6" fillId="0" borderId="0"/>
    <xf numFmtId="173" fontId="6" fillId="0" borderId="0"/>
    <xf numFmtId="0" fontId="6" fillId="0" borderId="0"/>
    <xf numFmtId="170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70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170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170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170" fontId="6" fillId="0" borderId="0" applyFont="0" applyFill="0" applyBorder="0" applyAlignment="0" applyProtection="0"/>
    <xf numFmtId="170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170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170" fontId="6" fillId="0" borderId="0" applyFont="0" applyFill="0" applyBorder="0" applyAlignment="0" applyProtection="0"/>
    <xf numFmtId="170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170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170" fontId="6" fillId="0" borderId="0" applyFont="0" applyFill="0" applyBorder="0" applyAlignment="0" applyProtection="0"/>
    <xf numFmtId="170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0" fontId="6" fillId="15" borderId="35" applyNumberFormat="0" applyFont="0" applyAlignment="0" applyProtection="0"/>
    <xf numFmtId="0" fontId="6" fillId="16" borderId="0" applyNumberFormat="0" applyBorder="0" applyAlignment="0" applyProtection="0"/>
    <xf numFmtId="0" fontId="6" fillId="8" borderId="0" applyNumberFormat="0" applyBorder="0" applyAlignment="0" applyProtection="0"/>
    <xf numFmtId="0" fontId="6" fillId="19" borderId="0" applyNumberFormat="0" applyBorder="0" applyAlignment="0" applyProtection="0"/>
    <xf numFmtId="0" fontId="6" fillId="20" borderId="0" applyNumberFormat="0" applyBorder="0" applyAlignment="0" applyProtection="0"/>
    <xf numFmtId="0" fontId="6" fillId="23" borderId="0" applyNumberFormat="0" applyBorder="0" applyAlignment="0" applyProtection="0"/>
    <xf numFmtId="0" fontId="6" fillId="24" borderId="0" applyNumberFormat="0" applyBorder="0" applyAlignment="0" applyProtection="0"/>
    <xf numFmtId="0" fontId="6" fillId="0" borderId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6" fillId="0" borderId="0"/>
    <xf numFmtId="0" fontId="6" fillId="31" borderId="0" applyNumberFormat="0" applyBorder="0" applyAlignment="0" applyProtection="0"/>
    <xf numFmtId="0" fontId="6" fillId="32" borderId="0" applyNumberFormat="0" applyBorder="0" applyAlignment="0" applyProtection="0"/>
    <xf numFmtId="0" fontId="6" fillId="35" borderId="0" applyNumberFormat="0" applyBorder="0" applyAlignment="0" applyProtection="0"/>
    <xf numFmtId="0" fontId="6" fillId="36" borderId="0" applyNumberFormat="0" applyBorder="0" applyAlignment="0" applyProtection="0"/>
    <xf numFmtId="0" fontId="6" fillId="0" borderId="0"/>
    <xf numFmtId="0" fontId="6" fillId="0" borderId="0"/>
    <xf numFmtId="170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173" fontId="6" fillId="0" borderId="0"/>
    <xf numFmtId="173" fontId="6" fillId="8" borderId="0" applyNumberFormat="0" applyBorder="0" applyAlignment="0" applyProtection="0"/>
    <xf numFmtId="0" fontId="6" fillId="16" borderId="0" applyNumberFormat="0" applyBorder="0" applyAlignment="0" applyProtection="0"/>
    <xf numFmtId="0" fontId="6" fillId="8" borderId="0" applyNumberFormat="0" applyBorder="0" applyAlignment="0" applyProtection="0"/>
    <xf numFmtId="0" fontId="6" fillId="19" borderId="0" applyNumberFormat="0" applyBorder="0" applyAlignment="0" applyProtection="0"/>
    <xf numFmtId="0" fontId="6" fillId="20" borderId="0" applyNumberFormat="0" applyBorder="0" applyAlignment="0" applyProtection="0"/>
    <xf numFmtId="0" fontId="6" fillId="23" borderId="0" applyNumberFormat="0" applyBorder="0" applyAlignment="0" applyProtection="0"/>
    <xf numFmtId="0" fontId="6" fillId="24" borderId="0" applyNumberFormat="0" applyBorder="0" applyAlignment="0" applyProtection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6" fillId="31" borderId="0" applyNumberFormat="0" applyBorder="0" applyAlignment="0" applyProtection="0"/>
    <xf numFmtId="0" fontId="6" fillId="32" borderId="0" applyNumberFormat="0" applyBorder="0" applyAlignment="0" applyProtection="0"/>
    <xf numFmtId="0" fontId="6" fillId="35" borderId="0" applyNumberFormat="0" applyBorder="0" applyAlignment="0" applyProtection="0"/>
    <xf numFmtId="0" fontId="6" fillId="36" borderId="0" applyNumberFormat="0" applyBorder="0" applyAlignment="0" applyProtection="0"/>
    <xf numFmtId="0" fontId="6" fillId="0" borderId="0"/>
    <xf numFmtId="0" fontId="6" fillId="15" borderId="35" applyNumberFormat="0" applyFont="0" applyAlignment="0" applyProtection="0"/>
    <xf numFmtId="0" fontId="6" fillId="0" borderId="0"/>
    <xf numFmtId="173" fontId="6" fillId="8" borderId="0" applyNumberFormat="0" applyBorder="0" applyAlignment="0" applyProtection="0"/>
    <xf numFmtId="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70" fontId="6" fillId="0" borderId="0" applyFont="0" applyFill="0" applyBorder="0" applyAlignment="0" applyProtection="0"/>
    <xf numFmtId="0" fontId="6" fillId="0" borderId="0"/>
    <xf numFmtId="173" fontId="6" fillId="0" borderId="0"/>
    <xf numFmtId="0" fontId="6" fillId="0" borderId="0"/>
    <xf numFmtId="170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16" borderId="0" applyNumberFormat="0" applyBorder="0" applyAlignment="0" applyProtection="0"/>
    <xf numFmtId="0" fontId="6" fillId="8" borderId="0" applyNumberFormat="0" applyBorder="0" applyAlignment="0" applyProtection="0"/>
    <xf numFmtId="0" fontId="6" fillId="19" borderId="0" applyNumberFormat="0" applyBorder="0" applyAlignment="0" applyProtection="0"/>
    <xf numFmtId="0" fontId="6" fillId="20" borderId="0" applyNumberFormat="0" applyBorder="0" applyAlignment="0" applyProtection="0"/>
    <xf numFmtId="0" fontId="6" fillId="23" borderId="0" applyNumberFormat="0" applyBorder="0" applyAlignment="0" applyProtection="0"/>
    <xf numFmtId="0" fontId="6" fillId="24" borderId="0" applyNumberFormat="0" applyBorder="0" applyAlignment="0" applyProtection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6" fillId="31" borderId="0" applyNumberFormat="0" applyBorder="0" applyAlignment="0" applyProtection="0"/>
    <xf numFmtId="0" fontId="6" fillId="32" borderId="0" applyNumberFormat="0" applyBorder="0" applyAlignment="0" applyProtection="0"/>
    <xf numFmtId="0" fontId="6" fillId="35" borderId="0" applyNumberFormat="0" applyBorder="0" applyAlignment="0" applyProtection="0"/>
    <xf numFmtId="0" fontId="6" fillId="36" borderId="0" applyNumberFormat="0" applyBorder="0" applyAlignment="0" applyProtection="0"/>
    <xf numFmtId="0" fontId="6" fillId="0" borderId="0"/>
    <xf numFmtId="0" fontId="6" fillId="0" borderId="0"/>
    <xf numFmtId="170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173" fontId="6" fillId="0" borderId="0"/>
    <xf numFmtId="173" fontId="6" fillId="8" borderId="0" applyNumberFormat="0" applyBorder="0" applyAlignment="0" applyProtection="0"/>
    <xf numFmtId="0" fontId="6" fillId="0" borderId="0"/>
    <xf numFmtId="0" fontId="6" fillId="15" borderId="35" applyNumberFormat="0" applyFont="0" applyAlignment="0" applyProtection="0"/>
    <xf numFmtId="0" fontId="6" fillId="0" borderId="0"/>
    <xf numFmtId="173" fontId="6" fillId="8" borderId="0" applyNumberFormat="0" applyBorder="0" applyAlignment="0" applyProtection="0"/>
    <xf numFmtId="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70" fontId="6" fillId="0" borderId="0" applyFont="0" applyFill="0" applyBorder="0" applyAlignment="0" applyProtection="0"/>
    <xf numFmtId="0" fontId="6" fillId="0" borderId="0"/>
    <xf numFmtId="173" fontId="6" fillId="0" borderId="0"/>
    <xf numFmtId="0" fontId="6" fillId="0" borderId="0"/>
    <xf numFmtId="170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0" fontId="6" fillId="15" borderId="35" applyNumberFormat="0" applyFont="0" applyAlignment="0" applyProtection="0"/>
    <xf numFmtId="0" fontId="6" fillId="16" borderId="0" applyNumberFormat="0" applyBorder="0" applyAlignment="0" applyProtection="0"/>
    <xf numFmtId="0" fontId="6" fillId="8" borderId="0" applyNumberFormat="0" applyBorder="0" applyAlignment="0" applyProtection="0"/>
    <xf numFmtId="0" fontId="6" fillId="19" borderId="0" applyNumberFormat="0" applyBorder="0" applyAlignment="0" applyProtection="0"/>
    <xf numFmtId="0" fontId="6" fillId="20" borderId="0" applyNumberFormat="0" applyBorder="0" applyAlignment="0" applyProtection="0"/>
    <xf numFmtId="0" fontId="6" fillId="23" borderId="0" applyNumberFormat="0" applyBorder="0" applyAlignment="0" applyProtection="0"/>
    <xf numFmtId="0" fontId="6" fillId="24" borderId="0" applyNumberFormat="0" applyBorder="0" applyAlignment="0" applyProtection="0"/>
    <xf numFmtId="0" fontId="6" fillId="0" borderId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6" fillId="0" borderId="0"/>
    <xf numFmtId="0" fontId="6" fillId="31" borderId="0" applyNumberFormat="0" applyBorder="0" applyAlignment="0" applyProtection="0"/>
    <xf numFmtId="0" fontId="6" fillId="32" borderId="0" applyNumberFormat="0" applyBorder="0" applyAlignment="0" applyProtection="0"/>
    <xf numFmtId="0" fontId="6" fillId="35" borderId="0" applyNumberFormat="0" applyBorder="0" applyAlignment="0" applyProtection="0"/>
    <xf numFmtId="0" fontId="6" fillId="36" borderId="0" applyNumberFormat="0" applyBorder="0" applyAlignment="0" applyProtection="0"/>
    <xf numFmtId="169" fontId="6" fillId="0" borderId="0" applyFont="0" applyFill="0" applyBorder="0" applyAlignment="0" applyProtection="0"/>
    <xf numFmtId="0" fontId="6" fillId="0" borderId="0"/>
    <xf numFmtId="170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0" fontId="6" fillId="0" borderId="0"/>
    <xf numFmtId="0" fontId="6" fillId="0" borderId="0"/>
    <xf numFmtId="170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173" fontId="6" fillId="0" borderId="0"/>
    <xf numFmtId="173" fontId="6" fillId="8" borderId="0" applyNumberFormat="0" applyBorder="0" applyAlignment="0" applyProtection="0"/>
    <xf numFmtId="0" fontId="6" fillId="16" borderId="0" applyNumberFormat="0" applyBorder="0" applyAlignment="0" applyProtection="0"/>
    <xf numFmtId="0" fontId="6" fillId="8" borderId="0" applyNumberFormat="0" applyBorder="0" applyAlignment="0" applyProtection="0"/>
    <xf numFmtId="0" fontId="6" fillId="19" borderId="0" applyNumberFormat="0" applyBorder="0" applyAlignment="0" applyProtection="0"/>
    <xf numFmtId="0" fontId="6" fillId="20" borderId="0" applyNumberFormat="0" applyBorder="0" applyAlignment="0" applyProtection="0"/>
    <xf numFmtId="0" fontId="6" fillId="23" borderId="0" applyNumberFormat="0" applyBorder="0" applyAlignment="0" applyProtection="0"/>
    <xf numFmtId="0" fontId="6" fillId="24" borderId="0" applyNumberFormat="0" applyBorder="0" applyAlignment="0" applyProtection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6" fillId="31" borderId="0" applyNumberFormat="0" applyBorder="0" applyAlignment="0" applyProtection="0"/>
    <xf numFmtId="0" fontId="6" fillId="32" borderId="0" applyNumberFormat="0" applyBorder="0" applyAlignment="0" applyProtection="0"/>
    <xf numFmtId="0" fontId="6" fillId="35" borderId="0" applyNumberFormat="0" applyBorder="0" applyAlignment="0" applyProtection="0"/>
    <xf numFmtId="0" fontId="6" fillId="36" borderId="0" applyNumberFormat="0" applyBorder="0" applyAlignment="0" applyProtection="0"/>
    <xf numFmtId="0" fontId="6" fillId="0" borderId="0"/>
    <xf numFmtId="0" fontId="6" fillId="15" borderId="35" applyNumberFormat="0" applyFont="0" applyAlignment="0" applyProtection="0"/>
    <xf numFmtId="0" fontId="6" fillId="0" borderId="0"/>
    <xf numFmtId="173" fontId="6" fillId="8" borderId="0" applyNumberFormat="0" applyBorder="0" applyAlignment="0" applyProtection="0"/>
    <xf numFmtId="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70" fontId="6" fillId="0" borderId="0" applyFont="0" applyFill="0" applyBorder="0" applyAlignment="0" applyProtection="0"/>
    <xf numFmtId="0" fontId="6" fillId="0" borderId="0"/>
    <xf numFmtId="173" fontId="6" fillId="0" borderId="0"/>
    <xf numFmtId="0" fontId="6" fillId="0" borderId="0"/>
    <xf numFmtId="170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16" borderId="0" applyNumberFormat="0" applyBorder="0" applyAlignment="0" applyProtection="0"/>
    <xf numFmtId="0" fontId="6" fillId="8" borderId="0" applyNumberFormat="0" applyBorder="0" applyAlignment="0" applyProtection="0"/>
    <xf numFmtId="0" fontId="6" fillId="19" borderId="0" applyNumberFormat="0" applyBorder="0" applyAlignment="0" applyProtection="0"/>
    <xf numFmtId="0" fontId="6" fillId="20" borderId="0" applyNumberFormat="0" applyBorder="0" applyAlignment="0" applyProtection="0"/>
    <xf numFmtId="0" fontId="6" fillId="23" borderId="0" applyNumberFormat="0" applyBorder="0" applyAlignment="0" applyProtection="0"/>
    <xf numFmtId="0" fontId="6" fillId="24" borderId="0" applyNumberFormat="0" applyBorder="0" applyAlignment="0" applyProtection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6" fillId="31" borderId="0" applyNumberFormat="0" applyBorder="0" applyAlignment="0" applyProtection="0"/>
    <xf numFmtId="0" fontId="6" fillId="32" borderId="0" applyNumberFormat="0" applyBorder="0" applyAlignment="0" applyProtection="0"/>
    <xf numFmtId="0" fontId="6" fillId="35" borderId="0" applyNumberFormat="0" applyBorder="0" applyAlignment="0" applyProtection="0"/>
    <xf numFmtId="0" fontId="6" fillId="36" borderId="0" applyNumberFormat="0" applyBorder="0" applyAlignment="0" applyProtection="0"/>
    <xf numFmtId="0" fontId="6" fillId="0" borderId="0"/>
    <xf numFmtId="0" fontId="6" fillId="0" borderId="0"/>
    <xf numFmtId="170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173" fontId="6" fillId="0" borderId="0"/>
    <xf numFmtId="173" fontId="6" fillId="8" borderId="0" applyNumberFormat="0" applyBorder="0" applyAlignment="0" applyProtection="0"/>
    <xf numFmtId="0" fontId="6" fillId="0" borderId="0"/>
    <xf numFmtId="0" fontId="6" fillId="15" borderId="35" applyNumberFormat="0" applyFont="0" applyAlignment="0" applyProtection="0"/>
    <xf numFmtId="0" fontId="6" fillId="0" borderId="0"/>
    <xf numFmtId="173" fontId="6" fillId="8" borderId="0" applyNumberFormat="0" applyBorder="0" applyAlignment="0" applyProtection="0"/>
    <xf numFmtId="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70" fontId="6" fillId="0" borderId="0" applyFont="0" applyFill="0" applyBorder="0" applyAlignment="0" applyProtection="0"/>
    <xf numFmtId="0" fontId="6" fillId="0" borderId="0"/>
    <xf numFmtId="173" fontId="6" fillId="0" borderId="0"/>
    <xf numFmtId="0" fontId="6" fillId="0" borderId="0"/>
    <xf numFmtId="170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0" fontId="6" fillId="15" borderId="35" applyNumberFormat="0" applyFont="0" applyAlignment="0" applyProtection="0"/>
    <xf numFmtId="0" fontId="6" fillId="16" borderId="0" applyNumberFormat="0" applyBorder="0" applyAlignment="0" applyProtection="0"/>
    <xf numFmtId="0" fontId="6" fillId="8" borderId="0" applyNumberFormat="0" applyBorder="0" applyAlignment="0" applyProtection="0"/>
    <xf numFmtId="0" fontId="6" fillId="19" borderId="0" applyNumberFormat="0" applyBorder="0" applyAlignment="0" applyProtection="0"/>
    <xf numFmtId="0" fontId="6" fillId="20" borderId="0" applyNumberFormat="0" applyBorder="0" applyAlignment="0" applyProtection="0"/>
    <xf numFmtId="0" fontId="6" fillId="23" borderId="0" applyNumberFormat="0" applyBorder="0" applyAlignment="0" applyProtection="0"/>
    <xf numFmtId="0" fontId="6" fillId="24" borderId="0" applyNumberFormat="0" applyBorder="0" applyAlignment="0" applyProtection="0"/>
    <xf numFmtId="0" fontId="6" fillId="0" borderId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6" fillId="0" borderId="0"/>
    <xf numFmtId="0" fontId="6" fillId="31" borderId="0" applyNumberFormat="0" applyBorder="0" applyAlignment="0" applyProtection="0"/>
    <xf numFmtId="0" fontId="6" fillId="32" borderId="0" applyNumberFormat="0" applyBorder="0" applyAlignment="0" applyProtection="0"/>
    <xf numFmtId="0" fontId="6" fillId="35" borderId="0" applyNumberFormat="0" applyBorder="0" applyAlignment="0" applyProtection="0"/>
    <xf numFmtId="0" fontId="6" fillId="36" borderId="0" applyNumberFormat="0" applyBorder="0" applyAlignment="0" applyProtection="0"/>
    <xf numFmtId="0" fontId="6" fillId="0" borderId="0"/>
    <xf numFmtId="0" fontId="6" fillId="0" borderId="0"/>
    <xf numFmtId="170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173" fontId="6" fillId="0" borderId="0"/>
    <xf numFmtId="173" fontId="6" fillId="8" borderId="0" applyNumberFormat="0" applyBorder="0" applyAlignment="0" applyProtection="0"/>
    <xf numFmtId="0" fontId="6" fillId="16" borderId="0" applyNumberFormat="0" applyBorder="0" applyAlignment="0" applyProtection="0"/>
    <xf numFmtId="0" fontId="6" fillId="8" borderId="0" applyNumberFormat="0" applyBorder="0" applyAlignment="0" applyProtection="0"/>
    <xf numFmtId="0" fontId="6" fillId="19" borderId="0" applyNumberFormat="0" applyBorder="0" applyAlignment="0" applyProtection="0"/>
    <xf numFmtId="0" fontId="6" fillId="20" borderId="0" applyNumberFormat="0" applyBorder="0" applyAlignment="0" applyProtection="0"/>
    <xf numFmtId="0" fontId="6" fillId="23" borderId="0" applyNumberFormat="0" applyBorder="0" applyAlignment="0" applyProtection="0"/>
    <xf numFmtId="0" fontId="6" fillId="24" borderId="0" applyNumberFormat="0" applyBorder="0" applyAlignment="0" applyProtection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6" fillId="31" borderId="0" applyNumberFormat="0" applyBorder="0" applyAlignment="0" applyProtection="0"/>
    <xf numFmtId="0" fontId="6" fillId="32" borderId="0" applyNumberFormat="0" applyBorder="0" applyAlignment="0" applyProtection="0"/>
    <xf numFmtId="0" fontId="6" fillId="35" borderId="0" applyNumberFormat="0" applyBorder="0" applyAlignment="0" applyProtection="0"/>
    <xf numFmtId="0" fontId="6" fillId="36" borderId="0" applyNumberFormat="0" applyBorder="0" applyAlignment="0" applyProtection="0"/>
    <xf numFmtId="0" fontId="6" fillId="0" borderId="0"/>
    <xf numFmtId="0" fontId="6" fillId="15" borderId="35" applyNumberFormat="0" applyFont="0" applyAlignment="0" applyProtection="0"/>
    <xf numFmtId="0" fontId="6" fillId="0" borderId="0"/>
    <xf numFmtId="173" fontId="6" fillId="8" borderId="0" applyNumberFormat="0" applyBorder="0" applyAlignment="0" applyProtection="0"/>
    <xf numFmtId="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70" fontId="6" fillId="0" borderId="0" applyFont="0" applyFill="0" applyBorder="0" applyAlignment="0" applyProtection="0"/>
    <xf numFmtId="0" fontId="6" fillId="0" borderId="0"/>
    <xf numFmtId="173" fontId="6" fillId="0" borderId="0"/>
    <xf numFmtId="0" fontId="6" fillId="0" borderId="0"/>
    <xf numFmtId="170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16" borderId="0" applyNumberFormat="0" applyBorder="0" applyAlignment="0" applyProtection="0"/>
    <xf numFmtId="0" fontId="6" fillId="8" borderId="0" applyNumberFormat="0" applyBorder="0" applyAlignment="0" applyProtection="0"/>
    <xf numFmtId="0" fontId="6" fillId="19" borderId="0" applyNumberFormat="0" applyBorder="0" applyAlignment="0" applyProtection="0"/>
    <xf numFmtId="0" fontId="6" fillId="20" borderId="0" applyNumberFormat="0" applyBorder="0" applyAlignment="0" applyProtection="0"/>
    <xf numFmtId="0" fontId="6" fillId="23" borderId="0" applyNumberFormat="0" applyBorder="0" applyAlignment="0" applyProtection="0"/>
    <xf numFmtId="0" fontId="6" fillId="24" borderId="0" applyNumberFormat="0" applyBorder="0" applyAlignment="0" applyProtection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6" fillId="31" borderId="0" applyNumberFormat="0" applyBorder="0" applyAlignment="0" applyProtection="0"/>
    <xf numFmtId="0" fontId="6" fillId="32" borderId="0" applyNumberFormat="0" applyBorder="0" applyAlignment="0" applyProtection="0"/>
    <xf numFmtId="0" fontId="6" fillId="35" borderId="0" applyNumberFormat="0" applyBorder="0" applyAlignment="0" applyProtection="0"/>
    <xf numFmtId="0" fontId="6" fillId="36" borderId="0" applyNumberFormat="0" applyBorder="0" applyAlignment="0" applyProtection="0"/>
    <xf numFmtId="0" fontId="6" fillId="0" borderId="0"/>
    <xf numFmtId="0" fontId="6" fillId="0" borderId="0"/>
    <xf numFmtId="170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173" fontId="6" fillId="0" borderId="0"/>
    <xf numFmtId="173" fontId="6" fillId="8" borderId="0" applyNumberFormat="0" applyBorder="0" applyAlignment="0" applyProtection="0"/>
    <xf numFmtId="0" fontId="6" fillId="0" borderId="0"/>
    <xf numFmtId="0" fontId="6" fillId="15" borderId="35" applyNumberFormat="0" applyFont="0" applyAlignment="0" applyProtection="0"/>
    <xf numFmtId="0" fontId="6" fillId="0" borderId="0"/>
    <xf numFmtId="173" fontId="6" fillId="8" borderId="0" applyNumberFormat="0" applyBorder="0" applyAlignment="0" applyProtection="0"/>
    <xf numFmtId="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70" fontId="6" fillId="0" borderId="0" applyFont="0" applyFill="0" applyBorder="0" applyAlignment="0" applyProtection="0"/>
    <xf numFmtId="0" fontId="6" fillId="0" borderId="0"/>
    <xf numFmtId="173" fontId="6" fillId="0" borderId="0"/>
    <xf numFmtId="0" fontId="6" fillId="0" borderId="0"/>
    <xf numFmtId="170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0" fontId="6" fillId="15" borderId="35" applyNumberFormat="0" applyFont="0" applyAlignment="0" applyProtection="0"/>
    <xf numFmtId="0" fontId="6" fillId="16" borderId="0" applyNumberFormat="0" applyBorder="0" applyAlignment="0" applyProtection="0"/>
    <xf numFmtId="0" fontId="6" fillId="8" borderId="0" applyNumberFormat="0" applyBorder="0" applyAlignment="0" applyProtection="0"/>
    <xf numFmtId="0" fontId="6" fillId="19" borderId="0" applyNumberFormat="0" applyBorder="0" applyAlignment="0" applyProtection="0"/>
    <xf numFmtId="0" fontId="6" fillId="20" borderId="0" applyNumberFormat="0" applyBorder="0" applyAlignment="0" applyProtection="0"/>
    <xf numFmtId="0" fontId="6" fillId="23" borderId="0" applyNumberFormat="0" applyBorder="0" applyAlignment="0" applyProtection="0"/>
    <xf numFmtId="0" fontId="6" fillId="24" borderId="0" applyNumberFormat="0" applyBorder="0" applyAlignment="0" applyProtection="0"/>
    <xf numFmtId="0" fontId="6" fillId="0" borderId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6" fillId="0" borderId="0"/>
    <xf numFmtId="0" fontId="6" fillId="31" borderId="0" applyNumberFormat="0" applyBorder="0" applyAlignment="0" applyProtection="0"/>
    <xf numFmtId="0" fontId="6" fillId="32" borderId="0" applyNumberFormat="0" applyBorder="0" applyAlignment="0" applyProtection="0"/>
    <xf numFmtId="0" fontId="6" fillId="35" borderId="0" applyNumberFormat="0" applyBorder="0" applyAlignment="0" applyProtection="0"/>
    <xf numFmtId="0" fontId="6" fillId="36" borderId="0" applyNumberFormat="0" applyBorder="0" applyAlignment="0" applyProtection="0"/>
    <xf numFmtId="0" fontId="6" fillId="0" borderId="0"/>
    <xf numFmtId="0" fontId="6" fillId="0" borderId="0"/>
    <xf numFmtId="170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173" fontId="6" fillId="0" borderId="0"/>
    <xf numFmtId="173" fontId="6" fillId="8" borderId="0" applyNumberFormat="0" applyBorder="0" applyAlignment="0" applyProtection="0"/>
    <xf numFmtId="0" fontId="6" fillId="16" borderId="0" applyNumberFormat="0" applyBorder="0" applyAlignment="0" applyProtection="0"/>
    <xf numFmtId="0" fontId="6" fillId="8" borderId="0" applyNumberFormat="0" applyBorder="0" applyAlignment="0" applyProtection="0"/>
    <xf numFmtId="0" fontId="6" fillId="19" borderId="0" applyNumberFormat="0" applyBorder="0" applyAlignment="0" applyProtection="0"/>
    <xf numFmtId="0" fontId="6" fillId="20" borderId="0" applyNumberFormat="0" applyBorder="0" applyAlignment="0" applyProtection="0"/>
    <xf numFmtId="0" fontId="6" fillId="23" borderId="0" applyNumberFormat="0" applyBorder="0" applyAlignment="0" applyProtection="0"/>
    <xf numFmtId="0" fontId="6" fillId="24" borderId="0" applyNumberFormat="0" applyBorder="0" applyAlignment="0" applyProtection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6" fillId="31" borderId="0" applyNumberFormat="0" applyBorder="0" applyAlignment="0" applyProtection="0"/>
    <xf numFmtId="0" fontId="6" fillId="32" borderId="0" applyNumberFormat="0" applyBorder="0" applyAlignment="0" applyProtection="0"/>
    <xf numFmtId="0" fontId="6" fillId="35" borderId="0" applyNumberFormat="0" applyBorder="0" applyAlignment="0" applyProtection="0"/>
    <xf numFmtId="0" fontId="6" fillId="36" borderId="0" applyNumberFormat="0" applyBorder="0" applyAlignment="0" applyProtection="0"/>
    <xf numFmtId="0" fontId="6" fillId="0" borderId="0"/>
    <xf numFmtId="0" fontId="6" fillId="15" borderId="35" applyNumberFormat="0" applyFont="0" applyAlignment="0" applyProtection="0"/>
    <xf numFmtId="0" fontId="6" fillId="0" borderId="0"/>
    <xf numFmtId="173" fontId="6" fillId="8" borderId="0" applyNumberFormat="0" applyBorder="0" applyAlignment="0" applyProtection="0"/>
    <xf numFmtId="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70" fontId="6" fillId="0" borderId="0" applyFont="0" applyFill="0" applyBorder="0" applyAlignment="0" applyProtection="0"/>
    <xf numFmtId="0" fontId="6" fillId="0" borderId="0"/>
    <xf numFmtId="173" fontId="6" fillId="0" borderId="0"/>
    <xf numFmtId="0" fontId="6" fillId="0" borderId="0"/>
    <xf numFmtId="170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16" borderId="0" applyNumberFormat="0" applyBorder="0" applyAlignment="0" applyProtection="0"/>
    <xf numFmtId="0" fontId="6" fillId="8" borderId="0" applyNumberFormat="0" applyBorder="0" applyAlignment="0" applyProtection="0"/>
    <xf numFmtId="0" fontId="6" fillId="19" borderId="0" applyNumberFormat="0" applyBorder="0" applyAlignment="0" applyProtection="0"/>
    <xf numFmtId="0" fontId="6" fillId="20" borderId="0" applyNumberFormat="0" applyBorder="0" applyAlignment="0" applyProtection="0"/>
    <xf numFmtId="0" fontId="6" fillId="23" borderId="0" applyNumberFormat="0" applyBorder="0" applyAlignment="0" applyProtection="0"/>
    <xf numFmtId="0" fontId="6" fillId="24" borderId="0" applyNumberFormat="0" applyBorder="0" applyAlignment="0" applyProtection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6" fillId="31" borderId="0" applyNumberFormat="0" applyBorder="0" applyAlignment="0" applyProtection="0"/>
    <xf numFmtId="0" fontId="6" fillId="32" borderId="0" applyNumberFormat="0" applyBorder="0" applyAlignment="0" applyProtection="0"/>
    <xf numFmtId="0" fontId="6" fillId="35" borderId="0" applyNumberFormat="0" applyBorder="0" applyAlignment="0" applyProtection="0"/>
    <xf numFmtId="0" fontId="6" fillId="36" borderId="0" applyNumberFormat="0" applyBorder="0" applyAlignment="0" applyProtection="0"/>
    <xf numFmtId="0" fontId="6" fillId="0" borderId="0"/>
    <xf numFmtId="0" fontId="6" fillId="0" borderId="0"/>
    <xf numFmtId="170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173" fontId="6" fillId="0" borderId="0"/>
    <xf numFmtId="173" fontId="6" fillId="8" borderId="0" applyNumberFormat="0" applyBorder="0" applyAlignment="0" applyProtection="0"/>
    <xf numFmtId="0" fontId="6" fillId="0" borderId="0"/>
    <xf numFmtId="0" fontId="6" fillId="15" borderId="35" applyNumberFormat="0" applyFont="0" applyAlignment="0" applyProtection="0"/>
    <xf numFmtId="0" fontId="6" fillId="0" borderId="0"/>
    <xf numFmtId="173" fontId="6" fillId="8" borderId="0" applyNumberFormat="0" applyBorder="0" applyAlignment="0" applyProtection="0"/>
    <xf numFmtId="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70" fontId="6" fillId="0" borderId="0" applyFont="0" applyFill="0" applyBorder="0" applyAlignment="0" applyProtection="0"/>
    <xf numFmtId="0" fontId="6" fillId="0" borderId="0"/>
    <xf numFmtId="173" fontId="6" fillId="0" borderId="0"/>
    <xf numFmtId="0" fontId="6" fillId="0" borderId="0"/>
    <xf numFmtId="170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0" fontId="6" fillId="15" borderId="35" applyNumberFormat="0" applyFont="0" applyAlignment="0" applyProtection="0"/>
    <xf numFmtId="0" fontId="6" fillId="16" borderId="0" applyNumberFormat="0" applyBorder="0" applyAlignment="0" applyProtection="0"/>
    <xf numFmtId="0" fontId="6" fillId="8" borderId="0" applyNumberFormat="0" applyBorder="0" applyAlignment="0" applyProtection="0"/>
    <xf numFmtId="0" fontId="6" fillId="19" borderId="0" applyNumberFormat="0" applyBorder="0" applyAlignment="0" applyProtection="0"/>
    <xf numFmtId="0" fontId="6" fillId="20" borderId="0" applyNumberFormat="0" applyBorder="0" applyAlignment="0" applyProtection="0"/>
    <xf numFmtId="0" fontId="6" fillId="23" borderId="0" applyNumberFormat="0" applyBorder="0" applyAlignment="0" applyProtection="0"/>
    <xf numFmtId="0" fontId="6" fillId="24" borderId="0" applyNumberFormat="0" applyBorder="0" applyAlignment="0" applyProtection="0"/>
    <xf numFmtId="0" fontId="6" fillId="0" borderId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6" fillId="0" borderId="0"/>
    <xf numFmtId="0" fontId="6" fillId="31" borderId="0" applyNumberFormat="0" applyBorder="0" applyAlignment="0" applyProtection="0"/>
    <xf numFmtId="0" fontId="6" fillId="32" borderId="0" applyNumberFormat="0" applyBorder="0" applyAlignment="0" applyProtection="0"/>
    <xf numFmtId="0" fontId="6" fillId="35" borderId="0" applyNumberFormat="0" applyBorder="0" applyAlignment="0" applyProtection="0"/>
    <xf numFmtId="0" fontId="6" fillId="36" borderId="0" applyNumberFormat="0" applyBorder="0" applyAlignment="0" applyProtection="0"/>
    <xf numFmtId="0" fontId="6" fillId="0" borderId="0"/>
    <xf numFmtId="0" fontId="6" fillId="0" borderId="0"/>
    <xf numFmtId="170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173" fontId="6" fillId="0" borderId="0"/>
    <xf numFmtId="173" fontId="6" fillId="8" borderId="0" applyNumberFormat="0" applyBorder="0" applyAlignment="0" applyProtection="0"/>
    <xf numFmtId="0" fontId="6" fillId="16" borderId="0" applyNumberFormat="0" applyBorder="0" applyAlignment="0" applyProtection="0"/>
    <xf numFmtId="0" fontId="6" fillId="8" borderId="0" applyNumberFormat="0" applyBorder="0" applyAlignment="0" applyProtection="0"/>
    <xf numFmtId="0" fontId="6" fillId="19" borderId="0" applyNumberFormat="0" applyBorder="0" applyAlignment="0" applyProtection="0"/>
    <xf numFmtId="0" fontId="6" fillId="20" borderId="0" applyNumberFormat="0" applyBorder="0" applyAlignment="0" applyProtection="0"/>
    <xf numFmtId="0" fontId="6" fillId="23" borderId="0" applyNumberFormat="0" applyBorder="0" applyAlignment="0" applyProtection="0"/>
    <xf numFmtId="0" fontId="6" fillId="24" borderId="0" applyNumberFormat="0" applyBorder="0" applyAlignment="0" applyProtection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6" fillId="31" borderId="0" applyNumberFormat="0" applyBorder="0" applyAlignment="0" applyProtection="0"/>
    <xf numFmtId="0" fontId="6" fillId="32" borderId="0" applyNumberFormat="0" applyBorder="0" applyAlignment="0" applyProtection="0"/>
    <xf numFmtId="0" fontId="6" fillId="35" borderId="0" applyNumberFormat="0" applyBorder="0" applyAlignment="0" applyProtection="0"/>
    <xf numFmtId="0" fontId="6" fillId="36" borderId="0" applyNumberFormat="0" applyBorder="0" applyAlignment="0" applyProtection="0"/>
    <xf numFmtId="0" fontId="6" fillId="0" borderId="0"/>
    <xf numFmtId="0" fontId="6" fillId="15" borderId="35" applyNumberFormat="0" applyFont="0" applyAlignment="0" applyProtection="0"/>
    <xf numFmtId="0" fontId="6" fillId="0" borderId="0"/>
    <xf numFmtId="173" fontId="6" fillId="8" borderId="0" applyNumberFormat="0" applyBorder="0" applyAlignment="0" applyProtection="0"/>
    <xf numFmtId="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70" fontId="6" fillId="0" borderId="0" applyFont="0" applyFill="0" applyBorder="0" applyAlignment="0" applyProtection="0"/>
    <xf numFmtId="0" fontId="6" fillId="0" borderId="0"/>
    <xf numFmtId="173" fontId="6" fillId="0" borderId="0"/>
    <xf numFmtId="0" fontId="6" fillId="0" borderId="0"/>
    <xf numFmtId="170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16" borderId="0" applyNumberFormat="0" applyBorder="0" applyAlignment="0" applyProtection="0"/>
    <xf numFmtId="0" fontId="6" fillId="8" borderId="0" applyNumberFormat="0" applyBorder="0" applyAlignment="0" applyProtection="0"/>
    <xf numFmtId="0" fontId="6" fillId="19" borderId="0" applyNumberFormat="0" applyBorder="0" applyAlignment="0" applyProtection="0"/>
    <xf numFmtId="0" fontId="6" fillId="20" borderId="0" applyNumberFormat="0" applyBorder="0" applyAlignment="0" applyProtection="0"/>
    <xf numFmtId="0" fontId="6" fillId="23" borderId="0" applyNumberFormat="0" applyBorder="0" applyAlignment="0" applyProtection="0"/>
    <xf numFmtId="0" fontId="6" fillId="24" borderId="0" applyNumberFormat="0" applyBorder="0" applyAlignment="0" applyProtection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6" fillId="31" borderId="0" applyNumberFormat="0" applyBorder="0" applyAlignment="0" applyProtection="0"/>
    <xf numFmtId="0" fontId="6" fillId="32" borderId="0" applyNumberFormat="0" applyBorder="0" applyAlignment="0" applyProtection="0"/>
    <xf numFmtId="0" fontId="6" fillId="35" borderId="0" applyNumberFormat="0" applyBorder="0" applyAlignment="0" applyProtection="0"/>
    <xf numFmtId="0" fontId="6" fillId="36" borderId="0" applyNumberFormat="0" applyBorder="0" applyAlignment="0" applyProtection="0"/>
    <xf numFmtId="0" fontId="6" fillId="0" borderId="0"/>
    <xf numFmtId="0" fontId="6" fillId="0" borderId="0"/>
    <xf numFmtId="170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173" fontId="6" fillId="0" borderId="0"/>
    <xf numFmtId="173" fontId="6" fillId="8" borderId="0" applyNumberFormat="0" applyBorder="0" applyAlignment="0" applyProtection="0"/>
    <xf numFmtId="0" fontId="6" fillId="0" borderId="0"/>
    <xf numFmtId="0" fontId="6" fillId="15" borderId="35" applyNumberFormat="0" applyFont="0" applyAlignment="0" applyProtection="0"/>
    <xf numFmtId="0" fontId="6" fillId="0" borderId="0"/>
    <xf numFmtId="173" fontId="6" fillId="8" borderId="0" applyNumberFormat="0" applyBorder="0" applyAlignment="0" applyProtection="0"/>
    <xf numFmtId="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70" fontId="6" fillId="0" borderId="0" applyFont="0" applyFill="0" applyBorder="0" applyAlignment="0" applyProtection="0"/>
    <xf numFmtId="0" fontId="6" fillId="0" borderId="0"/>
    <xf numFmtId="173" fontId="6" fillId="0" borderId="0"/>
    <xf numFmtId="0" fontId="6" fillId="0" borderId="0"/>
    <xf numFmtId="170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0" fontId="6" fillId="15" borderId="35" applyNumberFormat="0" applyFont="0" applyAlignment="0" applyProtection="0"/>
    <xf numFmtId="0" fontId="6" fillId="16" borderId="0" applyNumberFormat="0" applyBorder="0" applyAlignment="0" applyProtection="0"/>
    <xf numFmtId="0" fontId="6" fillId="8" borderId="0" applyNumberFormat="0" applyBorder="0" applyAlignment="0" applyProtection="0"/>
    <xf numFmtId="0" fontId="6" fillId="19" borderId="0" applyNumberFormat="0" applyBorder="0" applyAlignment="0" applyProtection="0"/>
    <xf numFmtId="0" fontId="6" fillId="20" borderId="0" applyNumberFormat="0" applyBorder="0" applyAlignment="0" applyProtection="0"/>
    <xf numFmtId="0" fontId="6" fillId="23" borderId="0" applyNumberFormat="0" applyBorder="0" applyAlignment="0" applyProtection="0"/>
    <xf numFmtId="0" fontId="6" fillId="24" borderId="0" applyNumberFormat="0" applyBorder="0" applyAlignment="0" applyProtection="0"/>
    <xf numFmtId="0" fontId="6" fillId="0" borderId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6" fillId="0" borderId="0"/>
    <xf numFmtId="0" fontId="6" fillId="31" borderId="0" applyNumberFormat="0" applyBorder="0" applyAlignment="0" applyProtection="0"/>
    <xf numFmtId="0" fontId="6" fillId="32" borderId="0" applyNumberFormat="0" applyBorder="0" applyAlignment="0" applyProtection="0"/>
    <xf numFmtId="0" fontId="6" fillId="35" borderId="0" applyNumberFormat="0" applyBorder="0" applyAlignment="0" applyProtection="0"/>
    <xf numFmtId="0" fontId="6" fillId="36" borderId="0" applyNumberFormat="0" applyBorder="0" applyAlignment="0" applyProtection="0"/>
    <xf numFmtId="0" fontId="6" fillId="0" borderId="0"/>
    <xf numFmtId="9" fontId="6" fillId="0" borderId="0" applyFont="0" applyFill="0" applyBorder="0" applyAlignment="0" applyProtection="0"/>
    <xf numFmtId="170" fontId="6" fillId="0" borderId="0" applyFont="0" applyFill="0" applyBorder="0" applyAlignment="0" applyProtection="0"/>
    <xf numFmtId="0" fontId="6" fillId="16" borderId="0" applyNumberFormat="0" applyBorder="0" applyAlignment="0" applyProtection="0"/>
    <xf numFmtId="0" fontId="6" fillId="8" borderId="0" applyNumberFormat="0" applyBorder="0" applyAlignment="0" applyProtection="0"/>
    <xf numFmtId="0" fontId="6" fillId="19" borderId="0" applyNumberFormat="0" applyBorder="0" applyAlignment="0" applyProtection="0"/>
    <xf numFmtId="0" fontId="6" fillId="20" borderId="0" applyNumberFormat="0" applyBorder="0" applyAlignment="0" applyProtection="0"/>
    <xf numFmtId="0" fontId="6" fillId="23" borderId="0" applyNumberFormat="0" applyBorder="0" applyAlignment="0" applyProtection="0"/>
    <xf numFmtId="0" fontId="6" fillId="24" borderId="0" applyNumberFormat="0" applyBorder="0" applyAlignment="0" applyProtection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6" fillId="31" borderId="0" applyNumberFormat="0" applyBorder="0" applyAlignment="0" applyProtection="0"/>
    <xf numFmtId="0" fontId="6" fillId="32" borderId="0" applyNumberFormat="0" applyBorder="0" applyAlignment="0" applyProtection="0"/>
    <xf numFmtId="0" fontId="6" fillId="35" borderId="0" applyNumberFormat="0" applyBorder="0" applyAlignment="0" applyProtection="0"/>
    <xf numFmtId="0" fontId="6" fillId="36" borderId="0" applyNumberFormat="0" applyBorder="0" applyAlignment="0" applyProtection="0"/>
    <xf numFmtId="0" fontId="6" fillId="0" borderId="0"/>
    <xf numFmtId="0" fontId="6" fillId="0" borderId="0"/>
    <xf numFmtId="170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173" fontId="6" fillId="0" borderId="0"/>
    <xf numFmtId="173" fontId="6" fillId="8" borderId="0" applyNumberFormat="0" applyBorder="0" applyAlignment="0" applyProtection="0"/>
    <xf numFmtId="0" fontId="6" fillId="0" borderId="0"/>
    <xf numFmtId="0" fontId="6" fillId="15" borderId="35" applyNumberFormat="0" applyFont="0" applyAlignment="0" applyProtection="0"/>
    <xf numFmtId="0" fontId="6" fillId="0" borderId="0"/>
    <xf numFmtId="173" fontId="6" fillId="8" borderId="0" applyNumberFormat="0" applyBorder="0" applyAlignment="0" applyProtection="0"/>
    <xf numFmtId="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70" fontId="6" fillId="0" borderId="0" applyFont="0" applyFill="0" applyBorder="0" applyAlignment="0" applyProtection="0"/>
    <xf numFmtId="0" fontId="6" fillId="0" borderId="0"/>
    <xf numFmtId="173" fontId="6" fillId="0" borderId="0"/>
    <xf numFmtId="0" fontId="6" fillId="0" borderId="0"/>
    <xf numFmtId="170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16" borderId="0" applyNumberFormat="0" applyBorder="0" applyAlignment="0" applyProtection="0"/>
    <xf numFmtId="0" fontId="6" fillId="8" borderId="0" applyNumberFormat="0" applyBorder="0" applyAlignment="0" applyProtection="0"/>
    <xf numFmtId="0" fontId="6" fillId="19" borderId="0" applyNumberFormat="0" applyBorder="0" applyAlignment="0" applyProtection="0"/>
    <xf numFmtId="0" fontId="6" fillId="20" borderId="0" applyNumberFormat="0" applyBorder="0" applyAlignment="0" applyProtection="0"/>
    <xf numFmtId="0" fontId="6" fillId="23" borderId="0" applyNumberFormat="0" applyBorder="0" applyAlignment="0" applyProtection="0"/>
    <xf numFmtId="0" fontId="6" fillId="24" borderId="0" applyNumberFormat="0" applyBorder="0" applyAlignment="0" applyProtection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6" fillId="31" borderId="0" applyNumberFormat="0" applyBorder="0" applyAlignment="0" applyProtection="0"/>
    <xf numFmtId="0" fontId="6" fillId="32" borderId="0" applyNumberFormat="0" applyBorder="0" applyAlignment="0" applyProtection="0"/>
    <xf numFmtId="0" fontId="6" fillId="35" borderId="0" applyNumberFormat="0" applyBorder="0" applyAlignment="0" applyProtection="0"/>
    <xf numFmtId="0" fontId="6" fillId="36" borderId="0" applyNumberFormat="0" applyBorder="0" applyAlignment="0" applyProtection="0"/>
    <xf numFmtId="0" fontId="6" fillId="0" borderId="0"/>
    <xf numFmtId="0" fontId="6" fillId="0" borderId="0"/>
    <xf numFmtId="170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173" fontId="6" fillId="0" borderId="0"/>
    <xf numFmtId="173" fontId="6" fillId="8" borderId="0" applyNumberFormat="0" applyBorder="0" applyAlignment="0" applyProtection="0"/>
    <xf numFmtId="0" fontId="6" fillId="0" borderId="0"/>
    <xf numFmtId="0" fontId="6" fillId="15" borderId="35" applyNumberFormat="0" applyFont="0" applyAlignment="0" applyProtection="0"/>
    <xf numFmtId="0" fontId="6" fillId="0" borderId="0"/>
    <xf numFmtId="173" fontId="6" fillId="8" borderId="0" applyNumberFormat="0" applyBorder="0" applyAlignment="0" applyProtection="0"/>
    <xf numFmtId="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70" fontId="6" fillId="0" borderId="0" applyFont="0" applyFill="0" applyBorder="0" applyAlignment="0" applyProtection="0"/>
    <xf numFmtId="0" fontId="6" fillId="0" borderId="0"/>
    <xf numFmtId="173" fontId="6" fillId="0" borderId="0"/>
    <xf numFmtId="0" fontId="6" fillId="0" borderId="0"/>
    <xf numFmtId="170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70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170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170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170" fontId="6" fillId="0" borderId="0" applyFont="0" applyFill="0" applyBorder="0" applyAlignment="0" applyProtection="0"/>
    <xf numFmtId="170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170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170" fontId="6" fillId="0" borderId="0" applyFont="0" applyFill="0" applyBorder="0" applyAlignment="0" applyProtection="0"/>
    <xf numFmtId="170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170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170" fontId="6" fillId="0" borderId="0" applyFont="0" applyFill="0" applyBorder="0" applyAlignment="0" applyProtection="0"/>
    <xf numFmtId="170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0" fontId="6" fillId="15" borderId="35" applyNumberFormat="0" applyFont="0" applyAlignment="0" applyProtection="0"/>
    <xf numFmtId="0" fontId="6" fillId="16" borderId="0" applyNumberFormat="0" applyBorder="0" applyAlignment="0" applyProtection="0"/>
    <xf numFmtId="0" fontId="6" fillId="8" borderId="0" applyNumberFormat="0" applyBorder="0" applyAlignment="0" applyProtection="0"/>
    <xf numFmtId="0" fontId="6" fillId="19" borderId="0" applyNumberFormat="0" applyBorder="0" applyAlignment="0" applyProtection="0"/>
    <xf numFmtId="0" fontId="6" fillId="20" borderId="0" applyNumberFormat="0" applyBorder="0" applyAlignment="0" applyProtection="0"/>
    <xf numFmtId="0" fontId="6" fillId="23" borderId="0" applyNumberFormat="0" applyBorder="0" applyAlignment="0" applyProtection="0"/>
    <xf numFmtId="0" fontId="6" fillId="24" borderId="0" applyNumberFormat="0" applyBorder="0" applyAlignment="0" applyProtection="0"/>
    <xf numFmtId="0" fontId="6" fillId="0" borderId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6" fillId="0" borderId="0"/>
    <xf numFmtId="0" fontId="6" fillId="31" borderId="0" applyNumberFormat="0" applyBorder="0" applyAlignment="0" applyProtection="0"/>
    <xf numFmtId="0" fontId="6" fillId="32" borderId="0" applyNumberFormat="0" applyBorder="0" applyAlignment="0" applyProtection="0"/>
    <xf numFmtId="0" fontId="6" fillId="35" borderId="0" applyNumberFormat="0" applyBorder="0" applyAlignment="0" applyProtection="0"/>
    <xf numFmtId="0" fontId="6" fillId="36" borderId="0" applyNumberFormat="0" applyBorder="0" applyAlignment="0" applyProtection="0"/>
    <xf numFmtId="0" fontId="6" fillId="0" borderId="0"/>
    <xf numFmtId="0" fontId="6" fillId="0" borderId="0"/>
    <xf numFmtId="170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173" fontId="6" fillId="0" borderId="0"/>
    <xf numFmtId="173" fontId="6" fillId="8" borderId="0" applyNumberFormat="0" applyBorder="0" applyAlignment="0" applyProtection="0"/>
    <xf numFmtId="0" fontId="6" fillId="16" borderId="0" applyNumberFormat="0" applyBorder="0" applyAlignment="0" applyProtection="0"/>
    <xf numFmtId="0" fontId="6" fillId="8" borderId="0" applyNumberFormat="0" applyBorder="0" applyAlignment="0" applyProtection="0"/>
    <xf numFmtId="0" fontId="6" fillId="19" borderId="0" applyNumberFormat="0" applyBorder="0" applyAlignment="0" applyProtection="0"/>
    <xf numFmtId="0" fontId="6" fillId="20" borderId="0" applyNumberFormat="0" applyBorder="0" applyAlignment="0" applyProtection="0"/>
    <xf numFmtId="0" fontId="6" fillId="23" borderId="0" applyNumberFormat="0" applyBorder="0" applyAlignment="0" applyProtection="0"/>
    <xf numFmtId="0" fontId="6" fillId="24" borderId="0" applyNumberFormat="0" applyBorder="0" applyAlignment="0" applyProtection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6" fillId="31" borderId="0" applyNumberFormat="0" applyBorder="0" applyAlignment="0" applyProtection="0"/>
    <xf numFmtId="0" fontId="6" fillId="32" borderId="0" applyNumberFormat="0" applyBorder="0" applyAlignment="0" applyProtection="0"/>
    <xf numFmtId="0" fontId="6" fillId="35" borderId="0" applyNumberFormat="0" applyBorder="0" applyAlignment="0" applyProtection="0"/>
    <xf numFmtId="0" fontId="6" fillId="36" borderId="0" applyNumberFormat="0" applyBorder="0" applyAlignment="0" applyProtection="0"/>
    <xf numFmtId="0" fontId="6" fillId="0" borderId="0"/>
    <xf numFmtId="0" fontId="6" fillId="15" borderId="35" applyNumberFormat="0" applyFont="0" applyAlignment="0" applyProtection="0"/>
    <xf numFmtId="0" fontId="6" fillId="0" borderId="0"/>
    <xf numFmtId="173" fontId="6" fillId="8" borderId="0" applyNumberFormat="0" applyBorder="0" applyAlignment="0" applyProtection="0"/>
    <xf numFmtId="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70" fontId="6" fillId="0" borderId="0" applyFont="0" applyFill="0" applyBorder="0" applyAlignment="0" applyProtection="0"/>
    <xf numFmtId="0" fontId="6" fillId="0" borderId="0"/>
    <xf numFmtId="173" fontId="6" fillId="0" borderId="0"/>
    <xf numFmtId="0" fontId="6" fillId="0" borderId="0"/>
    <xf numFmtId="170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16" borderId="0" applyNumberFormat="0" applyBorder="0" applyAlignment="0" applyProtection="0"/>
    <xf numFmtId="0" fontId="6" fillId="8" borderId="0" applyNumberFormat="0" applyBorder="0" applyAlignment="0" applyProtection="0"/>
    <xf numFmtId="0" fontId="6" fillId="19" borderId="0" applyNumberFormat="0" applyBorder="0" applyAlignment="0" applyProtection="0"/>
    <xf numFmtId="0" fontId="6" fillId="20" borderId="0" applyNumberFormat="0" applyBorder="0" applyAlignment="0" applyProtection="0"/>
    <xf numFmtId="0" fontId="6" fillId="23" borderId="0" applyNumberFormat="0" applyBorder="0" applyAlignment="0" applyProtection="0"/>
    <xf numFmtId="0" fontId="6" fillId="24" borderId="0" applyNumberFormat="0" applyBorder="0" applyAlignment="0" applyProtection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6" fillId="31" borderId="0" applyNumberFormat="0" applyBorder="0" applyAlignment="0" applyProtection="0"/>
    <xf numFmtId="0" fontId="6" fillId="32" borderId="0" applyNumberFormat="0" applyBorder="0" applyAlignment="0" applyProtection="0"/>
    <xf numFmtId="0" fontId="6" fillId="35" borderId="0" applyNumberFormat="0" applyBorder="0" applyAlignment="0" applyProtection="0"/>
    <xf numFmtId="0" fontId="6" fillId="36" borderId="0" applyNumberFormat="0" applyBorder="0" applyAlignment="0" applyProtection="0"/>
    <xf numFmtId="0" fontId="6" fillId="0" borderId="0"/>
    <xf numFmtId="0" fontId="6" fillId="0" borderId="0"/>
    <xf numFmtId="170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173" fontId="6" fillId="0" borderId="0"/>
    <xf numFmtId="173" fontId="6" fillId="8" borderId="0" applyNumberFormat="0" applyBorder="0" applyAlignment="0" applyProtection="0"/>
    <xf numFmtId="0" fontId="6" fillId="0" borderId="0"/>
    <xf numFmtId="0" fontId="6" fillId="15" borderId="35" applyNumberFormat="0" applyFont="0" applyAlignment="0" applyProtection="0"/>
    <xf numFmtId="0" fontId="6" fillId="0" borderId="0"/>
    <xf numFmtId="173" fontId="6" fillId="8" borderId="0" applyNumberFormat="0" applyBorder="0" applyAlignment="0" applyProtection="0"/>
    <xf numFmtId="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70" fontId="6" fillId="0" borderId="0" applyFont="0" applyFill="0" applyBorder="0" applyAlignment="0" applyProtection="0"/>
    <xf numFmtId="0" fontId="6" fillId="0" borderId="0"/>
    <xf numFmtId="173" fontId="6" fillId="0" borderId="0"/>
    <xf numFmtId="0" fontId="6" fillId="0" borderId="0"/>
    <xf numFmtId="170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0" fontId="6" fillId="15" borderId="35" applyNumberFormat="0" applyFont="0" applyAlignment="0" applyProtection="0"/>
    <xf numFmtId="0" fontId="6" fillId="16" borderId="0" applyNumberFormat="0" applyBorder="0" applyAlignment="0" applyProtection="0"/>
    <xf numFmtId="0" fontId="6" fillId="8" borderId="0" applyNumberFormat="0" applyBorder="0" applyAlignment="0" applyProtection="0"/>
    <xf numFmtId="0" fontId="6" fillId="19" borderId="0" applyNumberFormat="0" applyBorder="0" applyAlignment="0" applyProtection="0"/>
    <xf numFmtId="0" fontId="6" fillId="20" borderId="0" applyNumberFormat="0" applyBorder="0" applyAlignment="0" applyProtection="0"/>
    <xf numFmtId="0" fontId="6" fillId="23" borderId="0" applyNumberFormat="0" applyBorder="0" applyAlignment="0" applyProtection="0"/>
    <xf numFmtId="0" fontId="6" fillId="24" borderId="0" applyNumberFormat="0" applyBorder="0" applyAlignment="0" applyProtection="0"/>
    <xf numFmtId="0" fontId="6" fillId="0" borderId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6" fillId="0" borderId="0"/>
    <xf numFmtId="0" fontId="6" fillId="31" borderId="0" applyNumberFormat="0" applyBorder="0" applyAlignment="0" applyProtection="0"/>
    <xf numFmtId="0" fontId="6" fillId="32" borderId="0" applyNumberFormat="0" applyBorder="0" applyAlignment="0" applyProtection="0"/>
    <xf numFmtId="0" fontId="6" fillId="35" borderId="0" applyNumberFormat="0" applyBorder="0" applyAlignment="0" applyProtection="0"/>
    <xf numFmtId="0" fontId="6" fillId="36" borderId="0" applyNumberFormat="0" applyBorder="0" applyAlignment="0" applyProtection="0"/>
    <xf numFmtId="169" fontId="6" fillId="0" borderId="0" applyFont="0" applyFill="0" applyBorder="0" applyAlignment="0" applyProtection="0"/>
    <xf numFmtId="0" fontId="6" fillId="0" borderId="0"/>
    <xf numFmtId="170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0" fontId="6" fillId="0" borderId="0"/>
    <xf numFmtId="0" fontId="6" fillId="0" borderId="0"/>
    <xf numFmtId="170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173" fontId="6" fillId="0" borderId="0"/>
    <xf numFmtId="173" fontId="6" fillId="8" borderId="0" applyNumberFormat="0" applyBorder="0" applyAlignment="0" applyProtection="0"/>
    <xf numFmtId="0" fontId="6" fillId="16" borderId="0" applyNumberFormat="0" applyBorder="0" applyAlignment="0" applyProtection="0"/>
    <xf numFmtId="0" fontId="6" fillId="8" borderId="0" applyNumberFormat="0" applyBorder="0" applyAlignment="0" applyProtection="0"/>
    <xf numFmtId="0" fontId="6" fillId="19" borderId="0" applyNumberFormat="0" applyBorder="0" applyAlignment="0" applyProtection="0"/>
    <xf numFmtId="0" fontId="6" fillId="20" borderId="0" applyNumberFormat="0" applyBorder="0" applyAlignment="0" applyProtection="0"/>
    <xf numFmtId="0" fontId="6" fillId="23" borderId="0" applyNumberFormat="0" applyBorder="0" applyAlignment="0" applyProtection="0"/>
    <xf numFmtId="0" fontId="6" fillId="24" borderId="0" applyNumberFormat="0" applyBorder="0" applyAlignment="0" applyProtection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6" fillId="31" borderId="0" applyNumberFormat="0" applyBorder="0" applyAlignment="0" applyProtection="0"/>
    <xf numFmtId="0" fontId="6" fillId="32" borderId="0" applyNumberFormat="0" applyBorder="0" applyAlignment="0" applyProtection="0"/>
    <xf numFmtId="0" fontId="6" fillId="35" borderId="0" applyNumberFormat="0" applyBorder="0" applyAlignment="0" applyProtection="0"/>
    <xf numFmtId="0" fontId="6" fillId="36" borderId="0" applyNumberFormat="0" applyBorder="0" applyAlignment="0" applyProtection="0"/>
    <xf numFmtId="0" fontId="6" fillId="0" borderId="0"/>
    <xf numFmtId="0" fontId="6" fillId="15" borderId="35" applyNumberFormat="0" applyFont="0" applyAlignment="0" applyProtection="0"/>
    <xf numFmtId="0" fontId="6" fillId="0" borderId="0"/>
    <xf numFmtId="173" fontId="6" fillId="8" borderId="0" applyNumberFormat="0" applyBorder="0" applyAlignment="0" applyProtection="0"/>
    <xf numFmtId="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70" fontId="6" fillId="0" borderId="0" applyFont="0" applyFill="0" applyBorder="0" applyAlignment="0" applyProtection="0"/>
    <xf numFmtId="0" fontId="6" fillId="0" borderId="0"/>
    <xf numFmtId="173" fontId="6" fillId="0" borderId="0"/>
    <xf numFmtId="0" fontId="6" fillId="0" borderId="0"/>
    <xf numFmtId="170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16" borderId="0" applyNumberFormat="0" applyBorder="0" applyAlignment="0" applyProtection="0"/>
    <xf numFmtId="0" fontId="6" fillId="8" borderId="0" applyNumberFormat="0" applyBorder="0" applyAlignment="0" applyProtection="0"/>
    <xf numFmtId="0" fontId="6" fillId="19" borderId="0" applyNumberFormat="0" applyBorder="0" applyAlignment="0" applyProtection="0"/>
    <xf numFmtId="0" fontId="6" fillId="20" borderId="0" applyNumberFormat="0" applyBorder="0" applyAlignment="0" applyProtection="0"/>
    <xf numFmtId="0" fontId="6" fillId="23" borderId="0" applyNumberFormat="0" applyBorder="0" applyAlignment="0" applyProtection="0"/>
    <xf numFmtId="0" fontId="6" fillId="24" borderId="0" applyNumberFormat="0" applyBorder="0" applyAlignment="0" applyProtection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6" fillId="31" borderId="0" applyNumberFormat="0" applyBorder="0" applyAlignment="0" applyProtection="0"/>
    <xf numFmtId="0" fontId="6" fillId="32" borderId="0" applyNumberFormat="0" applyBorder="0" applyAlignment="0" applyProtection="0"/>
    <xf numFmtId="0" fontId="6" fillId="35" borderId="0" applyNumberFormat="0" applyBorder="0" applyAlignment="0" applyProtection="0"/>
    <xf numFmtId="0" fontId="6" fillId="36" borderId="0" applyNumberFormat="0" applyBorder="0" applyAlignment="0" applyProtection="0"/>
    <xf numFmtId="0" fontId="6" fillId="0" borderId="0"/>
    <xf numFmtId="0" fontId="6" fillId="0" borderId="0"/>
    <xf numFmtId="170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173" fontId="6" fillId="0" borderId="0"/>
    <xf numFmtId="173" fontId="6" fillId="8" borderId="0" applyNumberFormat="0" applyBorder="0" applyAlignment="0" applyProtection="0"/>
    <xf numFmtId="0" fontId="6" fillId="0" borderId="0"/>
    <xf numFmtId="0" fontId="6" fillId="15" borderId="35" applyNumberFormat="0" applyFont="0" applyAlignment="0" applyProtection="0"/>
    <xf numFmtId="0" fontId="6" fillId="0" borderId="0"/>
    <xf numFmtId="173" fontId="6" fillId="8" borderId="0" applyNumberFormat="0" applyBorder="0" applyAlignment="0" applyProtection="0"/>
    <xf numFmtId="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70" fontId="6" fillId="0" borderId="0" applyFont="0" applyFill="0" applyBorder="0" applyAlignment="0" applyProtection="0"/>
    <xf numFmtId="0" fontId="6" fillId="0" borderId="0"/>
    <xf numFmtId="173" fontId="6" fillId="0" borderId="0"/>
    <xf numFmtId="0" fontId="6" fillId="0" borderId="0"/>
    <xf numFmtId="170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0" fontId="6" fillId="15" borderId="35" applyNumberFormat="0" applyFont="0" applyAlignment="0" applyProtection="0"/>
    <xf numFmtId="0" fontId="6" fillId="16" borderId="0" applyNumberFormat="0" applyBorder="0" applyAlignment="0" applyProtection="0"/>
    <xf numFmtId="0" fontId="6" fillId="8" borderId="0" applyNumberFormat="0" applyBorder="0" applyAlignment="0" applyProtection="0"/>
    <xf numFmtId="0" fontId="6" fillId="19" borderId="0" applyNumberFormat="0" applyBorder="0" applyAlignment="0" applyProtection="0"/>
    <xf numFmtId="0" fontId="6" fillId="20" borderId="0" applyNumberFormat="0" applyBorder="0" applyAlignment="0" applyProtection="0"/>
    <xf numFmtId="0" fontId="6" fillId="23" borderId="0" applyNumberFormat="0" applyBorder="0" applyAlignment="0" applyProtection="0"/>
    <xf numFmtId="0" fontId="6" fillId="24" borderId="0" applyNumberFormat="0" applyBorder="0" applyAlignment="0" applyProtection="0"/>
    <xf numFmtId="0" fontId="6" fillId="0" borderId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6" fillId="0" borderId="0"/>
    <xf numFmtId="0" fontId="6" fillId="31" borderId="0" applyNumberFormat="0" applyBorder="0" applyAlignment="0" applyProtection="0"/>
    <xf numFmtId="0" fontId="6" fillId="32" borderId="0" applyNumberFormat="0" applyBorder="0" applyAlignment="0" applyProtection="0"/>
    <xf numFmtId="0" fontId="6" fillId="35" borderId="0" applyNumberFormat="0" applyBorder="0" applyAlignment="0" applyProtection="0"/>
    <xf numFmtId="0" fontId="6" fillId="36" borderId="0" applyNumberFormat="0" applyBorder="0" applyAlignment="0" applyProtection="0"/>
    <xf numFmtId="0" fontId="6" fillId="0" borderId="0"/>
    <xf numFmtId="0" fontId="6" fillId="0" borderId="0"/>
    <xf numFmtId="170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173" fontId="6" fillId="0" borderId="0"/>
    <xf numFmtId="173" fontId="6" fillId="8" borderId="0" applyNumberFormat="0" applyBorder="0" applyAlignment="0" applyProtection="0"/>
    <xf numFmtId="0" fontId="6" fillId="16" borderId="0" applyNumberFormat="0" applyBorder="0" applyAlignment="0" applyProtection="0"/>
    <xf numFmtId="0" fontId="6" fillId="8" borderId="0" applyNumberFormat="0" applyBorder="0" applyAlignment="0" applyProtection="0"/>
    <xf numFmtId="0" fontId="6" fillId="19" borderId="0" applyNumberFormat="0" applyBorder="0" applyAlignment="0" applyProtection="0"/>
    <xf numFmtId="0" fontId="6" fillId="20" borderId="0" applyNumberFormat="0" applyBorder="0" applyAlignment="0" applyProtection="0"/>
    <xf numFmtId="0" fontId="6" fillId="23" borderId="0" applyNumberFormat="0" applyBorder="0" applyAlignment="0" applyProtection="0"/>
    <xf numFmtId="0" fontId="6" fillId="24" borderId="0" applyNumberFormat="0" applyBorder="0" applyAlignment="0" applyProtection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6" fillId="31" borderId="0" applyNumberFormat="0" applyBorder="0" applyAlignment="0" applyProtection="0"/>
    <xf numFmtId="0" fontId="6" fillId="32" borderId="0" applyNumberFormat="0" applyBorder="0" applyAlignment="0" applyProtection="0"/>
    <xf numFmtId="0" fontId="6" fillId="35" borderId="0" applyNumberFormat="0" applyBorder="0" applyAlignment="0" applyProtection="0"/>
    <xf numFmtId="0" fontId="6" fillId="36" borderId="0" applyNumberFormat="0" applyBorder="0" applyAlignment="0" applyProtection="0"/>
    <xf numFmtId="0" fontId="6" fillId="0" borderId="0"/>
    <xf numFmtId="0" fontId="6" fillId="15" borderId="35" applyNumberFormat="0" applyFont="0" applyAlignment="0" applyProtection="0"/>
    <xf numFmtId="0" fontId="6" fillId="0" borderId="0"/>
    <xf numFmtId="173" fontId="6" fillId="8" borderId="0" applyNumberFormat="0" applyBorder="0" applyAlignment="0" applyProtection="0"/>
    <xf numFmtId="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70" fontId="6" fillId="0" borderId="0" applyFont="0" applyFill="0" applyBorder="0" applyAlignment="0" applyProtection="0"/>
    <xf numFmtId="0" fontId="6" fillId="0" borderId="0"/>
    <xf numFmtId="173" fontId="6" fillId="0" borderId="0"/>
    <xf numFmtId="0" fontId="6" fillId="0" borderId="0"/>
    <xf numFmtId="170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16" borderId="0" applyNumberFormat="0" applyBorder="0" applyAlignment="0" applyProtection="0"/>
    <xf numFmtId="0" fontId="6" fillId="8" borderId="0" applyNumberFormat="0" applyBorder="0" applyAlignment="0" applyProtection="0"/>
    <xf numFmtId="0" fontId="6" fillId="19" borderId="0" applyNumberFormat="0" applyBorder="0" applyAlignment="0" applyProtection="0"/>
    <xf numFmtId="0" fontId="6" fillId="20" borderId="0" applyNumberFormat="0" applyBorder="0" applyAlignment="0" applyProtection="0"/>
    <xf numFmtId="0" fontId="6" fillId="23" borderId="0" applyNumberFormat="0" applyBorder="0" applyAlignment="0" applyProtection="0"/>
    <xf numFmtId="0" fontId="6" fillId="24" borderId="0" applyNumberFormat="0" applyBorder="0" applyAlignment="0" applyProtection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6" fillId="31" borderId="0" applyNumberFormat="0" applyBorder="0" applyAlignment="0" applyProtection="0"/>
    <xf numFmtId="0" fontId="6" fillId="32" borderId="0" applyNumberFormat="0" applyBorder="0" applyAlignment="0" applyProtection="0"/>
    <xf numFmtId="0" fontId="6" fillId="35" borderId="0" applyNumberFormat="0" applyBorder="0" applyAlignment="0" applyProtection="0"/>
    <xf numFmtId="0" fontId="6" fillId="36" borderId="0" applyNumberFormat="0" applyBorder="0" applyAlignment="0" applyProtection="0"/>
    <xf numFmtId="0" fontId="6" fillId="0" borderId="0"/>
    <xf numFmtId="0" fontId="6" fillId="0" borderId="0"/>
    <xf numFmtId="170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173" fontId="6" fillId="0" borderId="0"/>
    <xf numFmtId="173" fontId="6" fillId="8" borderId="0" applyNumberFormat="0" applyBorder="0" applyAlignment="0" applyProtection="0"/>
    <xf numFmtId="0" fontId="6" fillId="0" borderId="0"/>
    <xf numFmtId="0" fontId="6" fillId="15" borderId="35" applyNumberFormat="0" applyFont="0" applyAlignment="0" applyProtection="0"/>
    <xf numFmtId="0" fontId="6" fillId="0" borderId="0"/>
    <xf numFmtId="173" fontId="6" fillId="8" borderId="0" applyNumberFormat="0" applyBorder="0" applyAlignment="0" applyProtection="0"/>
    <xf numFmtId="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70" fontId="6" fillId="0" borderId="0" applyFont="0" applyFill="0" applyBorder="0" applyAlignment="0" applyProtection="0"/>
    <xf numFmtId="0" fontId="6" fillId="0" borderId="0"/>
    <xf numFmtId="173" fontId="6" fillId="0" borderId="0"/>
    <xf numFmtId="0" fontId="6" fillId="0" borderId="0"/>
    <xf numFmtId="170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0" fontId="6" fillId="15" borderId="35" applyNumberFormat="0" applyFont="0" applyAlignment="0" applyProtection="0"/>
    <xf numFmtId="0" fontId="6" fillId="16" borderId="0" applyNumberFormat="0" applyBorder="0" applyAlignment="0" applyProtection="0"/>
    <xf numFmtId="0" fontId="6" fillId="8" borderId="0" applyNumberFormat="0" applyBorder="0" applyAlignment="0" applyProtection="0"/>
    <xf numFmtId="0" fontId="6" fillId="19" borderId="0" applyNumberFormat="0" applyBorder="0" applyAlignment="0" applyProtection="0"/>
    <xf numFmtId="0" fontId="6" fillId="20" borderId="0" applyNumberFormat="0" applyBorder="0" applyAlignment="0" applyProtection="0"/>
    <xf numFmtId="0" fontId="6" fillId="23" borderId="0" applyNumberFormat="0" applyBorder="0" applyAlignment="0" applyProtection="0"/>
    <xf numFmtId="0" fontId="6" fillId="24" borderId="0" applyNumberFormat="0" applyBorder="0" applyAlignment="0" applyProtection="0"/>
    <xf numFmtId="0" fontId="6" fillId="0" borderId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6" fillId="0" borderId="0"/>
    <xf numFmtId="0" fontId="6" fillId="31" borderId="0" applyNumberFormat="0" applyBorder="0" applyAlignment="0" applyProtection="0"/>
    <xf numFmtId="0" fontId="6" fillId="32" borderId="0" applyNumberFormat="0" applyBorder="0" applyAlignment="0" applyProtection="0"/>
    <xf numFmtId="0" fontId="6" fillId="35" borderId="0" applyNumberFormat="0" applyBorder="0" applyAlignment="0" applyProtection="0"/>
    <xf numFmtId="0" fontId="6" fillId="36" borderId="0" applyNumberFormat="0" applyBorder="0" applyAlignment="0" applyProtection="0"/>
    <xf numFmtId="0" fontId="6" fillId="0" borderId="0"/>
    <xf numFmtId="9" fontId="6" fillId="0" borderId="0" applyFont="0" applyFill="0" applyBorder="0" applyAlignment="0" applyProtection="0"/>
    <xf numFmtId="170" fontId="6" fillId="0" borderId="0" applyFont="0" applyFill="0" applyBorder="0" applyAlignment="0" applyProtection="0"/>
    <xf numFmtId="0" fontId="6" fillId="16" borderId="0" applyNumberFormat="0" applyBorder="0" applyAlignment="0" applyProtection="0"/>
    <xf numFmtId="0" fontId="6" fillId="8" borderId="0" applyNumberFormat="0" applyBorder="0" applyAlignment="0" applyProtection="0"/>
    <xf numFmtId="0" fontId="6" fillId="19" borderId="0" applyNumberFormat="0" applyBorder="0" applyAlignment="0" applyProtection="0"/>
    <xf numFmtId="0" fontId="6" fillId="20" borderId="0" applyNumberFormat="0" applyBorder="0" applyAlignment="0" applyProtection="0"/>
    <xf numFmtId="0" fontId="6" fillId="23" borderId="0" applyNumberFormat="0" applyBorder="0" applyAlignment="0" applyProtection="0"/>
    <xf numFmtId="0" fontId="6" fillId="24" borderId="0" applyNumberFormat="0" applyBorder="0" applyAlignment="0" applyProtection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6" fillId="31" borderId="0" applyNumberFormat="0" applyBorder="0" applyAlignment="0" applyProtection="0"/>
    <xf numFmtId="0" fontId="6" fillId="32" borderId="0" applyNumberFormat="0" applyBorder="0" applyAlignment="0" applyProtection="0"/>
    <xf numFmtId="0" fontId="6" fillId="35" borderId="0" applyNumberFormat="0" applyBorder="0" applyAlignment="0" applyProtection="0"/>
    <xf numFmtId="0" fontId="6" fillId="36" borderId="0" applyNumberFormat="0" applyBorder="0" applyAlignment="0" applyProtection="0"/>
    <xf numFmtId="0" fontId="6" fillId="0" borderId="0"/>
    <xf numFmtId="0" fontId="6" fillId="0" borderId="0"/>
    <xf numFmtId="170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173" fontId="6" fillId="0" borderId="0"/>
    <xf numFmtId="173" fontId="6" fillId="8" borderId="0" applyNumberFormat="0" applyBorder="0" applyAlignment="0" applyProtection="0"/>
    <xf numFmtId="0" fontId="6" fillId="0" borderId="0"/>
    <xf numFmtId="0" fontId="6" fillId="15" borderId="35" applyNumberFormat="0" applyFont="0" applyAlignment="0" applyProtection="0"/>
    <xf numFmtId="0" fontId="6" fillId="0" borderId="0"/>
    <xf numFmtId="173" fontId="6" fillId="8" borderId="0" applyNumberFormat="0" applyBorder="0" applyAlignment="0" applyProtection="0"/>
    <xf numFmtId="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70" fontId="6" fillId="0" borderId="0" applyFont="0" applyFill="0" applyBorder="0" applyAlignment="0" applyProtection="0"/>
    <xf numFmtId="0" fontId="6" fillId="0" borderId="0"/>
    <xf numFmtId="173" fontId="6" fillId="0" borderId="0"/>
    <xf numFmtId="0" fontId="6" fillId="0" borderId="0"/>
    <xf numFmtId="170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16" borderId="0" applyNumberFormat="0" applyBorder="0" applyAlignment="0" applyProtection="0"/>
    <xf numFmtId="0" fontId="6" fillId="8" borderId="0" applyNumberFormat="0" applyBorder="0" applyAlignment="0" applyProtection="0"/>
    <xf numFmtId="0" fontId="6" fillId="19" borderId="0" applyNumberFormat="0" applyBorder="0" applyAlignment="0" applyProtection="0"/>
    <xf numFmtId="0" fontId="6" fillId="20" borderId="0" applyNumberFormat="0" applyBorder="0" applyAlignment="0" applyProtection="0"/>
    <xf numFmtId="0" fontId="6" fillId="23" borderId="0" applyNumberFormat="0" applyBorder="0" applyAlignment="0" applyProtection="0"/>
    <xf numFmtId="0" fontId="6" fillId="24" borderId="0" applyNumberFormat="0" applyBorder="0" applyAlignment="0" applyProtection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6" fillId="31" borderId="0" applyNumberFormat="0" applyBorder="0" applyAlignment="0" applyProtection="0"/>
    <xf numFmtId="0" fontId="6" fillId="32" borderId="0" applyNumberFormat="0" applyBorder="0" applyAlignment="0" applyProtection="0"/>
    <xf numFmtId="0" fontId="6" fillId="35" borderId="0" applyNumberFormat="0" applyBorder="0" applyAlignment="0" applyProtection="0"/>
    <xf numFmtId="0" fontId="6" fillId="36" borderId="0" applyNumberFormat="0" applyBorder="0" applyAlignment="0" applyProtection="0"/>
    <xf numFmtId="0" fontId="6" fillId="0" borderId="0"/>
    <xf numFmtId="0" fontId="6" fillId="0" borderId="0"/>
    <xf numFmtId="170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173" fontId="6" fillId="0" borderId="0"/>
    <xf numFmtId="173" fontId="6" fillId="8" borderId="0" applyNumberFormat="0" applyBorder="0" applyAlignment="0" applyProtection="0"/>
    <xf numFmtId="0" fontId="6" fillId="0" borderId="0"/>
    <xf numFmtId="0" fontId="6" fillId="15" borderId="35" applyNumberFormat="0" applyFont="0" applyAlignment="0" applyProtection="0"/>
    <xf numFmtId="0" fontId="6" fillId="0" borderId="0"/>
    <xf numFmtId="173" fontId="6" fillId="8" borderId="0" applyNumberFormat="0" applyBorder="0" applyAlignment="0" applyProtection="0"/>
    <xf numFmtId="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70" fontId="6" fillId="0" borderId="0" applyFont="0" applyFill="0" applyBorder="0" applyAlignment="0" applyProtection="0"/>
    <xf numFmtId="0" fontId="6" fillId="0" borderId="0"/>
    <xf numFmtId="173" fontId="6" fillId="0" borderId="0"/>
    <xf numFmtId="0" fontId="6" fillId="0" borderId="0"/>
    <xf numFmtId="170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70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170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170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170" fontId="6" fillId="0" borderId="0" applyFont="0" applyFill="0" applyBorder="0" applyAlignment="0" applyProtection="0"/>
    <xf numFmtId="170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170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170" fontId="6" fillId="0" borderId="0" applyFont="0" applyFill="0" applyBorder="0" applyAlignment="0" applyProtection="0"/>
    <xf numFmtId="170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170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170" fontId="6" fillId="0" borderId="0" applyFont="0" applyFill="0" applyBorder="0" applyAlignment="0" applyProtection="0"/>
    <xf numFmtId="170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0" fontId="6" fillId="15" borderId="35" applyNumberFormat="0" applyFont="0" applyAlignment="0" applyProtection="0"/>
    <xf numFmtId="0" fontId="6" fillId="16" borderId="0" applyNumberFormat="0" applyBorder="0" applyAlignment="0" applyProtection="0"/>
    <xf numFmtId="0" fontId="6" fillId="8" borderId="0" applyNumberFormat="0" applyBorder="0" applyAlignment="0" applyProtection="0"/>
    <xf numFmtId="0" fontId="6" fillId="19" borderId="0" applyNumberFormat="0" applyBorder="0" applyAlignment="0" applyProtection="0"/>
    <xf numFmtId="0" fontId="6" fillId="20" borderId="0" applyNumberFormat="0" applyBorder="0" applyAlignment="0" applyProtection="0"/>
    <xf numFmtId="0" fontId="6" fillId="23" borderId="0" applyNumberFormat="0" applyBorder="0" applyAlignment="0" applyProtection="0"/>
    <xf numFmtId="0" fontId="6" fillId="24" borderId="0" applyNumberFormat="0" applyBorder="0" applyAlignment="0" applyProtection="0"/>
    <xf numFmtId="0" fontId="6" fillId="0" borderId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6" fillId="0" borderId="0"/>
    <xf numFmtId="0" fontId="6" fillId="31" borderId="0" applyNumberFormat="0" applyBorder="0" applyAlignment="0" applyProtection="0"/>
    <xf numFmtId="0" fontId="6" fillId="32" borderId="0" applyNumberFormat="0" applyBorder="0" applyAlignment="0" applyProtection="0"/>
    <xf numFmtId="0" fontId="6" fillId="35" borderId="0" applyNumberFormat="0" applyBorder="0" applyAlignment="0" applyProtection="0"/>
    <xf numFmtId="0" fontId="6" fillId="36" borderId="0" applyNumberFormat="0" applyBorder="0" applyAlignment="0" applyProtection="0"/>
    <xf numFmtId="0" fontId="6" fillId="0" borderId="0"/>
    <xf numFmtId="0" fontId="6" fillId="0" borderId="0"/>
    <xf numFmtId="170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173" fontId="6" fillId="0" borderId="0"/>
    <xf numFmtId="173" fontId="6" fillId="8" borderId="0" applyNumberFormat="0" applyBorder="0" applyAlignment="0" applyProtection="0"/>
    <xf numFmtId="0" fontId="6" fillId="16" borderId="0" applyNumberFormat="0" applyBorder="0" applyAlignment="0" applyProtection="0"/>
    <xf numFmtId="0" fontId="6" fillId="8" borderId="0" applyNumberFormat="0" applyBorder="0" applyAlignment="0" applyProtection="0"/>
    <xf numFmtId="0" fontId="6" fillId="19" borderId="0" applyNumberFormat="0" applyBorder="0" applyAlignment="0" applyProtection="0"/>
    <xf numFmtId="0" fontId="6" fillId="20" borderId="0" applyNumberFormat="0" applyBorder="0" applyAlignment="0" applyProtection="0"/>
    <xf numFmtId="0" fontId="6" fillId="23" borderId="0" applyNumberFormat="0" applyBorder="0" applyAlignment="0" applyProtection="0"/>
    <xf numFmtId="0" fontId="6" fillId="24" borderId="0" applyNumberFormat="0" applyBorder="0" applyAlignment="0" applyProtection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6" fillId="31" borderId="0" applyNumberFormat="0" applyBorder="0" applyAlignment="0" applyProtection="0"/>
    <xf numFmtId="0" fontId="6" fillId="32" borderId="0" applyNumberFormat="0" applyBorder="0" applyAlignment="0" applyProtection="0"/>
    <xf numFmtId="0" fontId="6" fillId="35" borderId="0" applyNumberFormat="0" applyBorder="0" applyAlignment="0" applyProtection="0"/>
    <xf numFmtId="0" fontId="6" fillId="36" borderId="0" applyNumberFormat="0" applyBorder="0" applyAlignment="0" applyProtection="0"/>
    <xf numFmtId="0" fontId="6" fillId="0" borderId="0"/>
    <xf numFmtId="0" fontId="6" fillId="15" borderId="35" applyNumberFormat="0" applyFont="0" applyAlignment="0" applyProtection="0"/>
    <xf numFmtId="0" fontId="6" fillId="0" borderId="0"/>
    <xf numFmtId="173" fontId="6" fillId="8" borderId="0" applyNumberFormat="0" applyBorder="0" applyAlignment="0" applyProtection="0"/>
    <xf numFmtId="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70" fontId="6" fillId="0" borderId="0" applyFont="0" applyFill="0" applyBorder="0" applyAlignment="0" applyProtection="0"/>
    <xf numFmtId="0" fontId="6" fillId="0" borderId="0"/>
    <xf numFmtId="173" fontId="6" fillId="0" borderId="0"/>
    <xf numFmtId="0" fontId="6" fillId="0" borderId="0"/>
    <xf numFmtId="170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16" borderId="0" applyNumberFormat="0" applyBorder="0" applyAlignment="0" applyProtection="0"/>
    <xf numFmtId="0" fontId="6" fillId="8" borderId="0" applyNumberFormat="0" applyBorder="0" applyAlignment="0" applyProtection="0"/>
    <xf numFmtId="0" fontId="6" fillId="19" borderId="0" applyNumberFormat="0" applyBorder="0" applyAlignment="0" applyProtection="0"/>
    <xf numFmtId="0" fontId="6" fillId="20" borderId="0" applyNumberFormat="0" applyBorder="0" applyAlignment="0" applyProtection="0"/>
    <xf numFmtId="0" fontId="6" fillId="23" borderId="0" applyNumberFormat="0" applyBorder="0" applyAlignment="0" applyProtection="0"/>
    <xf numFmtId="0" fontId="6" fillId="24" borderId="0" applyNumberFormat="0" applyBorder="0" applyAlignment="0" applyProtection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6" fillId="31" borderId="0" applyNumberFormat="0" applyBorder="0" applyAlignment="0" applyProtection="0"/>
    <xf numFmtId="0" fontId="6" fillId="32" borderId="0" applyNumberFormat="0" applyBorder="0" applyAlignment="0" applyProtection="0"/>
    <xf numFmtId="0" fontId="6" fillId="35" borderId="0" applyNumberFormat="0" applyBorder="0" applyAlignment="0" applyProtection="0"/>
    <xf numFmtId="0" fontId="6" fillId="36" borderId="0" applyNumberFormat="0" applyBorder="0" applyAlignment="0" applyProtection="0"/>
    <xf numFmtId="0" fontId="6" fillId="0" borderId="0"/>
    <xf numFmtId="0" fontId="6" fillId="0" borderId="0"/>
    <xf numFmtId="170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173" fontId="6" fillId="0" borderId="0"/>
    <xf numFmtId="173" fontId="6" fillId="8" borderId="0" applyNumberFormat="0" applyBorder="0" applyAlignment="0" applyProtection="0"/>
    <xf numFmtId="0" fontId="6" fillId="0" borderId="0"/>
    <xf numFmtId="0" fontId="6" fillId="15" borderId="35" applyNumberFormat="0" applyFont="0" applyAlignment="0" applyProtection="0"/>
    <xf numFmtId="0" fontId="6" fillId="0" borderId="0"/>
    <xf numFmtId="173" fontId="6" fillId="8" borderId="0" applyNumberFormat="0" applyBorder="0" applyAlignment="0" applyProtection="0"/>
    <xf numFmtId="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70" fontId="6" fillId="0" borderId="0" applyFont="0" applyFill="0" applyBorder="0" applyAlignment="0" applyProtection="0"/>
    <xf numFmtId="0" fontId="6" fillId="0" borderId="0"/>
    <xf numFmtId="173" fontId="6" fillId="0" borderId="0"/>
    <xf numFmtId="0" fontId="6" fillId="0" borderId="0"/>
    <xf numFmtId="170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0" fontId="6" fillId="15" borderId="35" applyNumberFormat="0" applyFont="0" applyAlignment="0" applyProtection="0"/>
    <xf numFmtId="0" fontId="6" fillId="16" borderId="0" applyNumberFormat="0" applyBorder="0" applyAlignment="0" applyProtection="0"/>
    <xf numFmtId="0" fontId="6" fillId="8" borderId="0" applyNumberFormat="0" applyBorder="0" applyAlignment="0" applyProtection="0"/>
    <xf numFmtId="0" fontId="6" fillId="19" borderId="0" applyNumberFormat="0" applyBorder="0" applyAlignment="0" applyProtection="0"/>
    <xf numFmtId="0" fontId="6" fillId="20" borderId="0" applyNumberFormat="0" applyBorder="0" applyAlignment="0" applyProtection="0"/>
    <xf numFmtId="0" fontId="6" fillId="23" borderId="0" applyNumberFormat="0" applyBorder="0" applyAlignment="0" applyProtection="0"/>
    <xf numFmtId="0" fontId="6" fillId="24" borderId="0" applyNumberFormat="0" applyBorder="0" applyAlignment="0" applyProtection="0"/>
    <xf numFmtId="0" fontId="6" fillId="0" borderId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6" fillId="0" borderId="0"/>
    <xf numFmtId="0" fontId="6" fillId="31" borderId="0" applyNumberFormat="0" applyBorder="0" applyAlignment="0" applyProtection="0"/>
    <xf numFmtId="0" fontId="6" fillId="32" borderId="0" applyNumberFormat="0" applyBorder="0" applyAlignment="0" applyProtection="0"/>
    <xf numFmtId="0" fontId="6" fillId="35" borderId="0" applyNumberFormat="0" applyBorder="0" applyAlignment="0" applyProtection="0"/>
    <xf numFmtId="0" fontId="6" fillId="36" borderId="0" applyNumberFormat="0" applyBorder="0" applyAlignment="0" applyProtection="0"/>
    <xf numFmtId="169" fontId="6" fillId="0" borderId="0" applyFont="0" applyFill="0" applyBorder="0" applyAlignment="0" applyProtection="0"/>
    <xf numFmtId="0" fontId="6" fillId="0" borderId="0"/>
    <xf numFmtId="170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0" fontId="6" fillId="0" borderId="0"/>
    <xf numFmtId="0" fontId="6" fillId="0" borderId="0"/>
    <xf numFmtId="170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173" fontId="6" fillId="0" borderId="0"/>
    <xf numFmtId="173" fontId="6" fillId="8" borderId="0" applyNumberFormat="0" applyBorder="0" applyAlignment="0" applyProtection="0"/>
    <xf numFmtId="0" fontId="6" fillId="16" borderId="0" applyNumberFormat="0" applyBorder="0" applyAlignment="0" applyProtection="0"/>
    <xf numFmtId="0" fontId="6" fillId="8" borderId="0" applyNumberFormat="0" applyBorder="0" applyAlignment="0" applyProtection="0"/>
    <xf numFmtId="0" fontId="6" fillId="19" borderId="0" applyNumberFormat="0" applyBorder="0" applyAlignment="0" applyProtection="0"/>
    <xf numFmtId="0" fontId="6" fillId="20" borderId="0" applyNumberFormat="0" applyBorder="0" applyAlignment="0" applyProtection="0"/>
    <xf numFmtId="0" fontId="6" fillId="23" borderId="0" applyNumberFormat="0" applyBorder="0" applyAlignment="0" applyProtection="0"/>
    <xf numFmtId="0" fontId="6" fillId="24" borderId="0" applyNumberFormat="0" applyBorder="0" applyAlignment="0" applyProtection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6" fillId="31" borderId="0" applyNumberFormat="0" applyBorder="0" applyAlignment="0" applyProtection="0"/>
    <xf numFmtId="0" fontId="6" fillId="32" borderId="0" applyNumberFormat="0" applyBorder="0" applyAlignment="0" applyProtection="0"/>
    <xf numFmtId="0" fontId="6" fillId="35" borderId="0" applyNumberFormat="0" applyBorder="0" applyAlignment="0" applyProtection="0"/>
    <xf numFmtId="0" fontId="6" fillId="36" borderId="0" applyNumberFormat="0" applyBorder="0" applyAlignment="0" applyProtection="0"/>
    <xf numFmtId="0" fontId="6" fillId="0" borderId="0"/>
    <xf numFmtId="0" fontId="6" fillId="15" borderId="35" applyNumberFormat="0" applyFont="0" applyAlignment="0" applyProtection="0"/>
    <xf numFmtId="0" fontId="6" fillId="0" borderId="0"/>
    <xf numFmtId="173" fontId="6" fillId="8" borderId="0" applyNumberFormat="0" applyBorder="0" applyAlignment="0" applyProtection="0"/>
    <xf numFmtId="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70" fontId="6" fillId="0" borderId="0" applyFont="0" applyFill="0" applyBorder="0" applyAlignment="0" applyProtection="0"/>
    <xf numFmtId="0" fontId="6" fillId="0" borderId="0"/>
    <xf numFmtId="173" fontId="6" fillId="0" borderId="0"/>
    <xf numFmtId="0" fontId="6" fillId="0" borderId="0"/>
    <xf numFmtId="170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16" borderId="0" applyNumberFormat="0" applyBorder="0" applyAlignment="0" applyProtection="0"/>
    <xf numFmtId="0" fontId="6" fillId="8" borderId="0" applyNumberFormat="0" applyBorder="0" applyAlignment="0" applyProtection="0"/>
    <xf numFmtId="0" fontId="6" fillId="19" borderId="0" applyNumberFormat="0" applyBorder="0" applyAlignment="0" applyProtection="0"/>
    <xf numFmtId="0" fontId="6" fillId="20" borderId="0" applyNumberFormat="0" applyBorder="0" applyAlignment="0" applyProtection="0"/>
    <xf numFmtId="0" fontId="6" fillId="23" borderId="0" applyNumberFormat="0" applyBorder="0" applyAlignment="0" applyProtection="0"/>
    <xf numFmtId="0" fontId="6" fillId="24" borderId="0" applyNumberFormat="0" applyBorder="0" applyAlignment="0" applyProtection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6" fillId="31" borderId="0" applyNumberFormat="0" applyBorder="0" applyAlignment="0" applyProtection="0"/>
    <xf numFmtId="0" fontId="6" fillId="32" borderId="0" applyNumberFormat="0" applyBorder="0" applyAlignment="0" applyProtection="0"/>
    <xf numFmtId="0" fontId="6" fillId="35" borderId="0" applyNumberFormat="0" applyBorder="0" applyAlignment="0" applyProtection="0"/>
    <xf numFmtId="0" fontId="6" fillId="36" borderId="0" applyNumberFormat="0" applyBorder="0" applyAlignment="0" applyProtection="0"/>
    <xf numFmtId="0" fontId="6" fillId="0" borderId="0"/>
    <xf numFmtId="0" fontId="6" fillId="0" borderId="0"/>
    <xf numFmtId="170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173" fontId="6" fillId="0" borderId="0"/>
    <xf numFmtId="173" fontId="6" fillId="8" borderId="0" applyNumberFormat="0" applyBorder="0" applyAlignment="0" applyProtection="0"/>
    <xf numFmtId="0" fontId="6" fillId="0" borderId="0"/>
    <xf numFmtId="0" fontId="6" fillId="15" borderId="35" applyNumberFormat="0" applyFont="0" applyAlignment="0" applyProtection="0"/>
    <xf numFmtId="0" fontId="6" fillId="0" borderId="0"/>
    <xf numFmtId="173" fontId="6" fillId="8" borderId="0" applyNumberFormat="0" applyBorder="0" applyAlignment="0" applyProtection="0"/>
    <xf numFmtId="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70" fontId="6" fillId="0" borderId="0" applyFont="0" applyFill="0" applyBorder="0" applyAlignment="0" applyProtection="0"/>
    <xf numFmtId="0" fontId="6" fillId="0" borderId="0"/>
    <xf numFmtId="173" fontId="6" fillId="0" borderId="0"/>
    <xf numFmtId="0" fontId="6" fillId="0" borderId="0"/>
    <xf numFmtId="170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0" fontId="6" fillId="15" borderId="35" applyNumberFormat="0" applyFont="0" applyAlignment="0" applyProtection="0"/>
    <xf numFmtId="0" fontId="6" fillId="16" borderId="0" applyNumberFormat="0" applyBorder="0" applyAlignment="0" applyProtection="0"/>
    <xf numFmtId="0" fontId="6" fillId="8" borderId="0" applyNumberFormat="0" applyBorder="0" applyAlignment="0" applyProtection="0"/>
    <xf numFmtId="0" fontId="6" fillId="19" borderId="0" applyNumberFormat="0" applyBorder="0" applyAlignment="0" applyProtection="0"/>
    <xf numFmtId="0" fontId="6" fillId="20" borderId="0" applyNumberFormat="0" applyBorder="0" applyAlignment="0" applyProtection="0"/>
    <xf numFmtId="0" fontId="6" fillId="23" borderId="0" applyNumberFormat="0" applyBorder="0" applyAlignment="0" applyProtection="0"/>
    <xf numFmtId="0" fontId="6" fillId="24" borderId="0" applyNumberFormat="0" applyBorder="0" applyAlignment="0" applyProtection="0"/>
    <xf numFmtId="0" fontId="6" fillId="0" borderId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6" fillId="0" borderId="0"/>
    <xf numFmtId="0" fontId="6" fillId="31" borderId="0" applyNumberFormat="0" applyBorder="0" applyAlignment="0" applyProtection="0"/>
    <xf numFmtId="0" fontId="6" fillId="32" borderId="0" applyNumberFormat="0" applyBorder="0" applyAlignment="0" applyProtection="0"/>
    <xf numFmtId="0" fontId="6" fillId="35" borderId="0" applyNumberFormat="0" applyBorder="0" applyAlignment="0" applyProtection="0"/>
    <xf numFmtId="0" fontId="6" fillId="36" borderId="0" applyNumberFormat="0" applyBorder="0" applyAlignment="0" applyProtection="0"/>
    <xf numFmtId="0" fontId="6" fillId="0" borderId="0"/>
    <xf numFmtId="0" fontId="6" fillId="0" borderId="0"/>
    <xf numFmtId="170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173" fontId="6" fillId="0" borderId="0"/>
    <xf numFmtId="173" fontId="6" fillId="8" borderId="0" applyNumberFormat="0" applyBorder="0" applyAlignment="0" applyProtection="0"/>
    <xf numFmtId="0" fontId="6" fillId="16" borderId="0" applyNumberFormat="0" applyBorder="0" applyAlignment="0" applyProtection="0"/>
    <xf numFmtId="0" fontId="6" fillId="8" borderId="0" applyNumberFormat="0" applyBorder="0" applyAlignment="0" applyProtection="0"/>
    <xf numFmtId="0" fontId="6" fillId="19" borderId="0" applyNumberFormat="0" applyBorder="0" applyAlignment="0" applyProtection="0"/>
    <xf numFmtId="0" fontId="6" fillId="20" borderId="0" applyNumberFormat="0" applyBorder="0" applyAlignment="0" applyProtection="0"/>
    <xf numFmtId="0" fontId="6" fillId="23" borderId="0" applyNumberFormat="0" applyBorder="0" applyAlignment="0" applyProtection="0"/>
    <xf numFmtId="0" fontId="6" fillId="24" borderId="0" applyNumberFormat="0" applyBorder="0" applyAlignment="0" applyProtection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6" fillId="31" borderId="0" applyNumberFormat="0" applyBorder="0" applyAlignment="0" applyProtection="0"/>
    <xf numFmtId="0" fontId="6" fillId="32" borderId="0" applyNumberFormat="0" applyBorder="0" applyAlignment="0" applyProtection="0"/>
    <xf numFmtId="0" fontId="6" fillId="35" borderId="0" applyNumberFormat="0" applyBorder="0" applyAlignment="0" applyProtection="0"/>
    <xf numFmtId="0" fontId="6" fillId="36" borderId="0" applyNumberFormat="0" applyBorder="0" applyAlignment="0" applyProtection="0"/>
    <xf numFmtId="0" fontId="6" fillId="0" borderId="0"/>
    <xf numFmtId="0" fontId="6" fillId="15" borderId="35" applyNumberFormat="0" applyFont="0" applyAlignment="0" applyProtection="0"/>
    <xf numFmtId="0" fontId="6" fillId="0" borderId="0"/>
    <xf numFmtId="173" fontId="6" fillId="8" borderId="0" applyNumberFormat="0" applyBorder="0" applyAlignment="0" applyProtection="0"/>
    <xf numFmtId="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70" fontId="6" fillId="0" borderId="0" applyFont="0" applyFill="0" applyBorder="0" applyAlignment="0" applyProtection="0"/>
    <xf numFmtId="0" fontId="6" fillId="0" borderId="0"/>
    <xf numFmtId="173" fontId="6" fillId="0" borderId="0"/>
    <xf numFmtId="0" fontId="6" fillId="0" borderId="0"/>
    <xf numFmtId="170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16" borderId="0" applyNumberFormat="0" applyBorder="0" applyAlignment="0" applyProtection="0"/>
    <xf numFmtId="0" fontId="6" fillId="8" borderId="0" applyNumberFormat="0" applyBorder="0" applyAlignment="0" applyProtection="0"/>
    <xf numFmtId="0" fontId="6" fillId="19" borderId="0" applyNumberFormat="0" applyBorder="0" applyAlignment="0" applyProtection="0"/>
    <xf numFmtId="0" fontId="6" fillId="20" borderId="0" applyNumberFormat="0" applyBorder="0" applyAlignment="0" applyProtection="0"/>
    <xf numFmtId="0" fontId="6" fillId="23" borderId="0" applyNumberFormat="0" applyBorder="0" applyAlignment="0" applyProtection="0"/>
    <xf numFmtId="0" fontId="6" fillId="24" borderId="0" applyNumberFormat="0" applyBorder="0" applyAlignment="0" applyProtection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6" fillId="31" borderId="0" applyNumberFormat="0" applyBorder="0" applyAlignment="0" applyProtection="0"/>
    <xf numFmtId="0" fontId="6" fillId="32" borderId="0" applyNumberFormat="0" applyBorder="0" applyAlignment="0" applyProtection="0"/>
    <xf numFmtId="0" fontId="6" fillId="35" borderId="0" applyNumberFormat="0" applyBorder="0" applyAlignment="0" applyProtection="0"/>
    <xf numFmtId="0" fontId="6" fillId="36" borderId="0" applyNumberFormat="0" applyBorder="0" applyAlignment="0" applyProtection="0"/>
    <xf numFmtId="0" fontId="6" fillId="0" borderId="0"/>
    <xf numFmtId="0" fontId="6" fillId="0" borderId="0"/>
    <xf numFmtId="170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173" fontId="6" fillId="0" borderId="0"/>
    <xf numFmtId="173" fontId="6" fillId="8" borderId="0" applyNumberFormat="0" applyBorder="0" applyAlignment="0" applyProtection="0"/>
    <xf numFmtId="0" fontId="6" fillId="0" borderId="0"/>
    <xf numFmtId="0" fontId="6" fillId="15" borderId="35" applyNumberFormat="0" applyFont="0" applyAlignment="0" applyProtection="0"/>
    <xf numFmtId="0" fontId="6" fillId="0" borderId="0"/>
    <xf numFmtId="173" fontId="6" fillId="8" borderId="0" applyNumberFormat="0" applyBorder="0" applyAlignment="0" applyProtection="0"/>
    <xf numFmtId="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70" fontId="6" fillId="0" borderId="0" applyFont="0" applyFill="0" applyBorder="0" applyAlignment="0" applyProtection="0"/>
    <xf numFmtId="0" fontId="6" fillId="0" borderId="0"/>
    <xf numFmtId="173" fontId="6" fillId="0" borderId="0"/>
    <xf numFmtId="0" fontId="6" fillId="0" borderId="0"/>
    <xf numFmtId="170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0" fontId="6" fillId="15" borderId="35" applyNumberFormat="0" applyFont="0" applyAlignment="0" applyProtection="0"/>
    <xf numFmtId="0" fontId="6" fillId="16" borderId="0" applyNumberFormat="0" applyBorder="0" applyAlignment="0" applyProtection="0"/>
    <xf numFmtId="0" fontId="6" fillId="8" borderId="0" applyNumberFormat="0" applyBorder="0" applyAlignment="0" applyProtection="0"/>
    <xf numFmtId="0" fontId="6" fillId="19" borderId="0" applyNumberFormat="0" applyBorder="0" applyAlignment="0" applyProtection="0"/>
    <xf numFmtId="0" fontId="6" fillId="20" borderId="0" applyNumberFormat="0" applyBorder="0" applyAlignment="0" applyProtection="0"/>
    <xf numFmtId="0" fontId="6" fillId="23" borderId="0" applyNumberFormat="0" applyBorder="0" applyAlignment="0" applyProtection="0"/>
    <xf numFmtId="0" fontId="6" fillId="24" borderId="0" applyNumberFormat="0" applyBorder="0" applyAlignment="0" applyProtection="0"/>
    <xf numFmtId="0" fontId="6" fillId="0" borderId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6" fillId="0" borderId="0"/>
    <xf numFmtId="0" fontId="6" fillId="31" borderId="0" applyNumberFormat="0" applyBorder="0" applyAlignment="0" applyProtection="0"/>
    <xf numFmtId="0" fontId="6" fillId="32" borderId="0" applyNumberFormat="0" applyBorder="0" applyAlignment="0" applyProtection="0"/>
    <xf numFmtId="0" fontId="6" fillId="35" borderId="0" applyNumberFormat="0" applyBorder="0" applyAlignment="0" applyProtection="0"/>
    <xf numFmtId="0" fontId="6" fillId="36" borderId="0" applyNumberFormat="0" applyBorder="0" applyAlignment="0" applyProtection="0"/>
    <xf numFmtId="0" fontId="6" fillId="0" borderId="0"/>
    <xf numFmtId="0" fontId="6" fillId="0" borderId="0"/>
    <xf numFmtId="170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173" fontId="6" fillId="0" borderId="0"/>
    <xf numFmtId="173" fontId="6" fillId="8" borderId="0" applyNumberFormat="0" applyBorder="0" applyAlignment="0" applyProtection="0"/>
    <xf numFmtId="0" fontId="6" fillId="16" borderId="0" applyNumberFormat="0" applyBorder="0" applyAlignment="0" applyProtection="0"/>
    <xf numFmtId="0" fontId="6" fillId="8" borderId="0" applyNumberFormat="0" applyBorder="0" applyAlignment="0" applyProtection="0"/>
    <xf numFmtId="0" fontId="6" fillId="19" borderId="0" applyNumberFormat="0" applyBorder="0" applyAlignment="0" applyProtection="0"/>
    <xf numFmtId="0" fontId="6" fillId="20" borderId="0" applyNumberFormat="0" applyBorder="0" applyAlignment="0" applyProtection="0"/>
    <xf numFmtId="0" fontId="6" fillId="23" borderId="0" applyNumberFormat="0" applyBorder="0" applyAlignment="0" applyProtection="0"/>
    <xf numFmtId="0" fontId="6" fillId="24" borderId="0" applyNumberFormat="0" applyBorder="0" applyAlignment="0" applyProtection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6" fillId="31" borderId="0" applyNumberFormat="0" applyBorder="0" applyAlignment="0" applyProtection="0"/>
    <xf numFmtId="0" fontId="6" fillId="32" borderId="0" applyNumberFormat="0" applyBorder="0" applyAlignment="0" applyProtection="0"/>
    <xf numFmtId="0" fontId="6" fillId="35" borderId="0" applyNumberFormat="0" applyBorder="0" applyAlignment="0" applyProtection="0"/>
    <xf numFmtId="0" fontId="6" fillId="36" borderId="0" applyNumberFormat="0" applyBorder="0" applyAlignment="0" applyProtection="0"/>
    <xf numFmtId="0" fontId="6" fillId="0" borderId="0"/>
    <xf numFmtId="0" fontId="6" fillId="15" borderId="35" applyNumberFormat="0" applyFont="0" applyAlignment="0" applyProtection="0"/>
    <xf numFmtId="0" fontId="6" fillId="0" borderId="0"/>
    <xf numFmtId="173" fontId="6" fillId="8" borderId="0" applyNumberFormat="0" applyBorder="0" applyAlignment="0" applyProtection="0"/>
    <xf numFmtId="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70" fontId="6" fillId="0" borderId="0" applyFont="0" applyFill="0" applyBorder="0" applyAlignment="0" applyProtection="0"/>
    <xf numFmtId="0" fontId="6" fillId="0" borderId="0"/>
    <xf numFmtId="173" fontId="6" fillId="0" borderId="0"/>
    <xf numFmtId="0" fontId="6" fillId="0" borderId="0"/>
    <xf numFmtId="170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16" borderId="0" applyNumberFormat="0" applyBorder="0" applyAlignment="0" applyProtection="0"/>
    <xf numFmtId="0" fontId="6" fillId="8" borderId="0" applyNumberFormat="0" applyBorder="0" applyAlignment="0" applyProtection="0"/>
    <xf numFmtId="0" fontId="6" fillId="19" borderId="0" applyNumberFormat="0" applyBorder="0" applyAlignment="0" applyProtection="0"/>
    <xf numFmtId="0" fontId="6" fillId="20" borderId="0" applyNumberFormat="0" applyBorder="0" applyAlignment="0" applyProtection="0"/>
    <xf numFmtId="0" fontId="6" fillId="23" borderId="0" applyNumberFormat="0" applyBorder="0" applyAlignment="0" applyProtection="0"/>
    <xf numFmtId="0" fontId="6" fillId="24" borderId="0" applyNumberFormat="0" applyBorder="0" applyAlignment="0" applyProtection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6" fillId="31" borderId="0" applyNumberFormat="0" applyBorder="0" applyAlignment="0" applyProtection="0"/>
    <xf numFmtId="0" fontId="6" fillId="32" borderId="0" applyNumberFormat="0" applyBorder="0" applyAlignment="0" applyProtection="0"/>
    <xf numFmtId="0" fontId="6" fillId="35" borderId="0" applyNumberFormat="0" applyBorder="0" applyAlignment="0" applyProtection="0"/>
    <xf numFmtId="0" fontId="6" fillId="36" borderId="0" applyNumberFormat="0" applyBorder="0" applyAlignment="0" applyProtection="0"/>
    <xf numFmtId="0" fontId="6" fillId="0" borderId="0"/>
    <xf numFmtId="0" fontId="6" fillId="0" borderId="0"/>
    <xf numFmtId="170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173" fontId="6" fillId="0" borderId="0"/>
    <xf numFmtId="173" fontId="6" fillId="8" borderId="0" applyNumberFormat="0" applyBorder="0" applyAlignment="0" applyProtection="0"/>
    <xf numFmtId="0" fontId="6" fillId="0" borderId="0"/>
    <xf numFmtId="0" fontId="6" fillId="15" borderId="35" applyNumberFormat="0" applyFont="0" applyAlignment="0" applyProtection="0"/>
    <xf numFmtId="0" fontId="6" fillId="0" borderId="0"/>
    <xf numFmtId="173" fontId="6" fillId="8" borderId="0" applyNumberFormat="0" applyBorder="0" applyAlignment="0" applyProtection="0"/>
    <xf numFmtId="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70" fontId="6" fillId="0" borderId="0" applyFont="0" applyFill="0" applyBorder="0" applyAlignment="0" applyProtection="0"/>
    <xf numFmtId="0" fontId="6" fillId="0" borderId="0"/>
    <xf numFmtId="173" fontId="6" fillId="0" borderId="0"/>
    <xf numFmtId="0" fontId="6" fillId="0" borderId="0"/>
    <xf numFmtId="170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0" fontId="6" fillId="15" borderId="35" applyNumberFormat="0" applyFont="0" applyAlignment="0" applyProtection="0"/>
    <xf numFmtId="0" fontId="6" fillId="16" borderId="0" applyNumberFormat="0" applyBorder="0" applyAlignment="0" applyProtection="0"/>
    <xf numFmtId="0" fontId="6" fillId="8" borderId="0" applyNumberFormat="0" applyBorder="0" applyAlignment="0" applyProtection="0"/>
    <xf numFmtId="0" fontId="6" fillId="19" borderId="0" applyNumberFormat="0" applyBorder="0" applyAlignment="0" applyProtection="0"/>
    <xf numFmtId="0" fontId="6" fillId="20" borderId="0" applyNumberFormat="0" applyBorder="0" applyAlignment="0" applyProtection="0"/>
    <xf numFmtId="0" fontId="6" fillId="23" borderId="0" applyNumberFormat="0" applyBorder="0" applyAlignment="0" applyProtection="0"/>
    <xf numFmtId="0" fontId="6" fillId="24" borderId="0" applyNumberFormat="0" applyBorder="0" applyAlignment="0" applyProtection="0"/>
    <xf numFmtId="0" fontId="6" fillId="0" borderId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6" fillId="0" borderId="0"/>
    <xf numFmtId="0" fontId="6" fillId="31" borderId="0" applyNumberFormat="0" applyBorder="0" applyAlignment="0" applyProtection="0"/>
    <xf numFmtId="0" fontId="6" fillId="32" borderId="0" applyNumberFormat="0" applyBorder="0" applyAlignment="0" applyProtection="0"/>
    <xf numFmtId="0" fontId="6" fillId="35" borderId="0" applyNumberFormat="0" applyBorder="0" applyAlignment="0" applyProtection="0"/>
    <xf numFmtId="0" fontId="6" fillId="36" borderId="0" applyNumberFormat="0" applyBorder="0" applyAlignment="0" applyProtection="0"/>
    <xf numFmtId="0" fontId="6" fillId="0" borderId="0"/>
    <xf numFmtId="0" fontId="6" fillId="0" borderId="0"/>
    <xf numFmtId="170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173" fontId="6" fillId="0" borderId="0"/>
    <xf numFmtId="173" fontId="6" fillId="8" borderId="0" applyNumberFormat="0" applyBorder="0" applyAlignment="0" applyProtection="0"/>
    <xf numFmtId="0" fontId="6" fillId="16" borderId="0" applyNumberFormat="0" applyBorder="0" applyAlignment="0" applyProtection="0"/>
    <xf numFmtId="0" fontId="6" fillId="8" borderId="0" applyNumberFormat="0" applyBorder="0" applyAlignment="0" applyProtection="0"/>
    <xf numFmtId="0" fontId="6" fillId="19" borderId="0" applyNumberFormat="0" applyBorder="0" applyAlignment="0" applyProtection="0"/>
    <xf numFmtId="0" fontId="6" fillId="20" borderId="0" applyNumberFormat="0" applyBorder="0" applyAlignment="0" applyProtection="0"/>
    <xf numFmtId="0" fontId="6" fillId="23" borderId="0" applyNumberFormat="0" applyBorder="0" applyAlignment="0" applyProtection="0"/>
    <xf numFmtId="0" fontId="6" fillId="24" borderId="0" applyNumberFormat="0" applyBorder="0" applyAlignment="0" applyProtection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6" fillId="31" borderId="0" applyNumberFormat="0" applyBorder="0" applyAlignment="0" applyProtection="0"/>
    <xf numFmtId="0" fontId="6" fillId="32" borderId="0" applyNumberFormat="0" applyBorder="0" applyAlignment="0" applyProtection="0"/>
    <xf numFmtId="0" fontId="6" fillId="35" borderId="0" applyNumberFormat="0" applyBorder="0" applyAlignment="0" applyProtection="0"/>
    <xf numFmtId="0" fontId="6" fillId="36" borderId="0" applyNumberFormat="0" applyBorder="0" applyAlignment="0" applyProtection="0"/>
    <xf numFmtId="0" fontId="6" fillId="0" borderId="0"/>
    <xf numFmtId="0" fontId="6" fillId="15" borderId="35" applyNumberFormat="0" applyFont="0" applyAlignment="0" applyProtection="0"/>
    <xf numFmtId="0" fontId="6" fillId="0" borderId="0"/>
    <xf numFmtId="173" fontId="6" fillId="8" borderId="0" applyNumberFormat="0" applyBorder="0" applyAlignment="0" applyProtection="0"/>
    <xf numFmtId="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70" fontId="6" fillId="0" borderId="0" applyFont="0" applyFill="0" applyBorder="0" applyAlignment="0" applyProtection="0"/>
    <xf numFmtId="0" fontId="6" fillId="0" borderId="0"/>
    <xf numFmtId="173" fontId="6" fillId="0" borderId="0"/>
    <xf numFmtId="0" fontId="6" fillId="0" borderId="0"/>
    <xf numFmtId="170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16" borderId="0" applyNumberFormat="0" applyBorder="0" applyAlignment="0" applyProtection="0"/>
    <xf numFmtId="0" fontId="6" fillId="8" borderId="0" applyNumberFormat="0" applyBorder="0" applyAlignment="0" applyProtection="0"/>
    <xf numFmtId="0" fontId="6" fillId="19" borderId="0" applyNumberFormat="0" applyBorder="0" applyAlignment="0" applyProtection="0"/>
    <xf numFmtId="0" fontId="6" fillId="20" borderId="0" applyNumberFormat="0" applyBorder="0" applyAlignment="0" applyProtection="0"/>
    <xf numFmtId="0" fontId="6" fillId="23" borderId="0" applyNumberFormat="0" applyBorder="0" applyAlignment="0" applyProtection="0"/>
    <xf numFmtId="0" fontId="6" fillId="24" borderId="0" applyNumberFormat="0" applyBorder="0" applyAlignment="0" applyProtection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6" fillId="31" borderId="0" applyNumberFormat="0" applyBorder="0" applyAlignment="0" applyProtection="0"/>
    <xf numFmtId="0" fontId="6" fillId="32" borderId="0" applyNumberFormat="0" applyBorder="0" applyAlignment="0" applyProtection="0"/>
    <xf numFmtId="0" fontId="6" fillId="35" borderId="0" applyNumberFormat="0" applyBorder="0" applyAlignment="0" applyProtection="0"/>
    <xf numFmtId="0" fontId="6" fillId="36" borderId="0" applyNumberFormat="0" applyBorder="0" applyAlignment="0" applyProtection="0"/>
    <xf numFmtId="0" fontId="6" fillId="0" borderId="0"/>
    <xf numFmtId="0" fontId="6" fillId="0" borderId="0"/>
    <xf numFmtId="170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173" fontId="6" fillId="0" borderId="0"/>
    <xf numFmtId="173" fontId="6" fillId="8" borderId="0" applyNumberFormat="0" applyBorder="0" applyAlignment="0" applyProtection="0"/>
    <xf numFmtId="0" fontId="6" fillId="0" borderId="0"/>
    <xf numFmtId="0" fontId="6" fillId="15" borderId="35" applyNumberFormat="0" applyFont="0" applyAlignment="0" applyProtection="0"/>
    <xf numFmtId="0" fontId="6" fillId="0" borderId="0"/>
    <xf numFmtId="173" fontId="6" fillId="8" borderId="0" applyNumberFormat="0" applyBorder="0" applyAlignment="0" applyProtection="0"/>
    <xf numFmtId="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70" fontId="6" fillId="0" borderId="0" applyFont="0" applyFill="0" applyBorder="0" applyAlignment="0" applyProtection="0"/>
    <xf numFmtId="0" fontId="6" fillId="0" borderId="0"/>
    <xf numFmtId="173" fontId="6" fillId="0" borderId="0"/>
    <xf numFmtId="0" fontId="6" fillId="0" borderId="0"/>
    <xf numFmtId="170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0" fontId="6" fillId="15" borderId="35" applyNumberFormat="0" applyFont="0" applyAlignment="0" applyProtection="0"/>
    <xf numFmtId="0" fontId="6" fillId="16" borderId="0" applyNumberFormat="0" applyBorder="0" applyAlignment="0" applyProtection="0"/>
    <xf numFmtId="0" fontId="6" fillId="8" borderId="0" applyNumberFormat="0" applyBorder="0" applyAlignment="0" applyProtection="0"/>
    <xf numFmtId="0" fontId="6" fillId="19" borderId="0" applyNumberFormat="0" applyBorder="0" applyAlignment="0" applyProtection="0"/>
    <xf numFmtId="0" fontId="6" fillId="20" borderId="0" applyNumberFormat="0" applyBorder="0" applyAlignment="0" applyProtection="0"/>
    <xf numFmtId="0" fontId="6" fillId="23" borderId="0" applyNumberFormat="0" applyBorder="0" applyAlignment="0" applyProtection="0"/>
    <xf numFmtId="0" fontId="6" fillId="24" borderId="0" applyNumberFormat="0" applyBorder="0" applyAlignment="0" applyProtection="0"/>
    <xf numFmtId="0" fontId="6" fillId="0" borderId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6" fillId="0" borderId="0"/>
    <xf numFmtId="0" fontId="6" fillId="31" borderId="0" applyNumberFormat="0" applyBorder="0" applyAlignment="0" applyProtection="0"/>
    <xf numFmtId="0" fontId="6" fillId="32" borderId="0" applyNumberFormat="0" applyBorder="0" applyAlignment="0" applyProtection="0"/>
    <xf numFmtId="0" fontId="6" fillId="35" borderId="0" applyNumberFormat="0" applyBorder="0" applyAlignment="0" applyProtection="0"/>
    <xf numFmtId="0" fontId="6" fillId="36" borderId="0" applyNumberFormat="0" applyBorder="0" applyAlignment="0" applyProtection="0"/>
    <xf numFmtId="0" fontId="6" fillId="0" borderId="0"/>
    <xf numFmtId="9" fontId="6" fillId="0" borderId="0" applyFont="0" applyFill="0" applyBorder="0" applyAlignment="0" applyProtection="0"/>
    <xf numFmtId="170" fontId="6" fillId="0" borderId="0" applyFont="0" applyFill="0" applyBorder="0" applyAlignment="0" applyProtection="0"/>
    <xf numFmtId="0" fontId="6" fillId="16" borderId="0" applyNumberFormat="0" applyBorder="0" applyAlignment="0" applyProtection="0"/>
    <xf numFmtId="0" fontId="6" fillId="8" borderId="0" applyNumberFormat="0" applyBorder="0" applyAlignment="0" applyProtection="0"/>
    <xf numFmtId="0" fontId="6" fillId="19" borderId="0" applyNumberFormat="0" applyBorder="0" applyAlignment="0" applyProtection="0"/>
    <xf numFmtId="0" fontId="6" fillId="20" borderId="0" applyNumberFormat="0" applyBorder="0" applyAlignment="0" applyProtection="0"/>
    <xf numFmtId="0" fontId="6" fillId="23" borderId="0" applyNumberFormat="0" applyBorder="0" applyAlignment="0" applyProtection="0"/>
    <xf numFmtId="0" fontId="6" fillId="24" borderId="0" applyNumberFormat="0" applyBorder="0" applyAlignment="0" applyProtection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6" fillId="31" borderId="0" applyNumberFormat="0" applyBorder="0" applyAlignment="0" applyProtection="0"/>
    <xf numFmtId="0" fontId="6" fillId="32" borderId="0" applyNumberFormat="0" applyBorder="0" applyAlignment="0" applyProtection="0"/>
    <xf numFmtId="0" fontId="6" fillId="35" borderId="0" applyNumberFormat="0" applyBorder="0" applyAlignment="0" applyProtection="0"/>
    <xf numFmtId="0" fontId="6" fillId="36" borderId="0" applyNumberFormat="0" applyBorder="0" applyAlignment="0" applyProtection="0"/>
    <xf numFmtId="0" fontId="6" fillId="0" borderId="0"/>
    <xf numFmtId="0" fontId="6" fillId="0" borderId="0"/>
    <xf numFmtId="170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173" fontId="6" fillId="0" borderId="0"/>
    <xf numFmtId="173" fontId="6" fillId="8" borderId="0" applyNumberFormat="0" applyBorder="0" applyAlignment="0" applyProtection="0"/>
    <xf numFmtId="0" fontId="6" fillId="0" borderId="0"/>
    <xf numFmtId="0" fontId="6" fillId="15" borderId="35" applyNumberFormat="0" applyFont="0" applyAlignment="0" applyProtection="0"/>
    <xf numFmtId="0" fontId="6" fillId="0" borderId="0"/>
    <xf numFmtId="173" fontId="6" fillId="8" borderId="0" applyNumberFormat="0" applyBorder="0" applyAlignment="0" applyProtection="0"/>
    <xf numFmtId="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70" fontId="6" fillId="0" borderId="0" applyFont="0" applyFill="0" applyBorder="0" applyAlignment="0" applyProtection="0"/>
    <xf numFmtId="0" fontId="6" fillId="0" borderId="0"/>
    <xf numFmtId="173" fontId="6" fillId="0" borderId="0"/>
    <xf numFmtId="0" fontId="6" fillId="0" borderId="0"/>
    <xf numFmtId="170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16" borderId="0" applyNumberFormat="0" applyBorder="0" applyAlignment="0" applyProtection="0"/>
    <xf numFmtId="0" fontId="6" fillId="8" borderId="0" applyNumberFormat="0" applyBorder="0" applyAlignment="0" applyProtection="0"/>
    <xf numFmtId="0" fontId="6" fillId="19" borderId="0" applyNumberFormat="0" applyBorder="0" applyAlignment="0" applyProtection="0"/>
    <xf numFmtId="0" fontId="6" fillId="20" borderId="0" applyNumberFormat="0" applyBorder="0" applyAlignment="0" applyProtection="0"/>
    <xf numFmtId="0" fontId="6" fillId="23" borderId="0" applyNumberFormat="0" applyBorder="0" applyAlignment="0" applyProtection="0"/>
    <xf numFmtId="0" fontId="6" fillId="24" borderId="0" applyNumberFormat="0" applyBorder="0" applyAlignment="0" applyProtection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6" fillId="31" borderId="0" applyNumberFormat="0" applyBorder="0" applyAlignment="0" applyProtection="0"/>
    <xf numFmtId="0" fontId="6" fillId="32" borderId="0" applyNumberFormat="0" applyBorder="0" applyAlignment="0" applyProtection="0"/>
    <xf numFmtId="0" fontId="6" fillId="35" borderId="0" applyNumberFormat="0" applyBorder="0" applyAlignment="0" applyProtection="0"/>
    <xf numFmtId="0" fontId="6" fillId="36" borderId="0" applyNumberFormat="0" applyBorder="0" applyAlignment="0" applyProtection="0"/>
    <xf numFmtId="0" fontId="6" fillId="0" borderId="0"/>
    <xf numFmtId="0" fontId="6" fillId="0" borderId="0"/>
    <xf numFmtId="170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173" fontId="6" fillId="0" borderId="0"/>
    <xf numFmtId="173" fontId="6" fillId="8" borderId="0" applyNumberFormat="0" applyBorder="0" applyAlignment="0" applyProtection="0"/>
    <xf numFmtId="0" fontId="6" fillId="0" borderId="0"/>
    <xf numFmtId="0" fontId="6" fillId="15" borderId="35" applyNumberFormat="0" applyFont="0" applyAlignment="0" applyProtection="0"/>
    <xf numFmtId="0" fontId="6" fillId="0" borderId="0"/>
    <xf numFmtId="173" fontId="6" fillId="8" borderId="0" applyNumberFormat="0" applyBorder="0" applyAlignment="0" applyProtection="0"/>
    <xf numFmtId="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70" fontId="6" fillId="0" borderId="0" applyFont="0" applyFill="0" applyBorder="0" applyAlignment="0" applyProtection="0"/>
    <xf numFmtId="0" fontId="6" fillId="0" borderId="0"/>
    <xf numFmtId="173" fontId="6" fillId="0" borderId="0"/>
    <xf numFmtId="0" fontId="6" fillId="0" borderId="0"/>
    <xf numFmtId="170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70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170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170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170" fontId="6" fillId="0" borderId="0" applyFont="0" applyFill="0" applyBorder="0" applyAlignment="0" applyProtection="0"/>
    <xf numFmtId="170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170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170" fontId="6" fillId="0" borderId="0" applyFont="0" applyFill="0" applyBorder="0" applyAlignment="0" applyProtection="0"/>
    <xf numFmtId="170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170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170" fontId="6" fillId="0" borderId="0" applyFont="0" applyFill="0" applyBorder="0" applyAlignment="0" applyProtection="0"/>
    <xf numFmtId="170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0" fontId="6" fillId="15" borderId="35" applyNumberFormat="0" applyFont="0" applyAlignment="0" applyProtection="0"/>
    <xf numFmtId="0" fontId="6" fillId="16" borderId="0" applyNumberFormat="0" applyBorder="0" applyAlignment="0" applyProtection="0"/>
    <xf numFmtId="0" fontId="6" fillId="8" borderId="0" applyNumberFormat="0" applyBorder="0" applyAlignment="0" applyProtection="0"/>
    <xf numFmtId="0" fontId="6" fillId="19" borderId="0" applyNumberFormat="0" applyBorder="0" applyAlignment="0" applyProtection="0"/>
    <xf numFmtId="0" fontId="6" fillId="20" borderId="0" applyNumberFormat="0" applyBorder="0" applyAlignment="0" applyProtection="0"/>
    <xf numFmtId="0" fontId="6" fillId="23" borderId="0" applyNumberFormat="0" applyBorder="0" applyAlignment="0" applyProtection="0"/>
    <xf numFmtId="0" fontId="6" fillId="24" borderId="0" applyNumberFormat="0" applyBorder="0" applyAlignment="0" applyProtection="0"/>
    <xf numFmtId="0" fontId="6" fillId="0" borderId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6" fillId="0" borderId="0"/>
    <xf numFmtId="0" fontId="6" fillId="31" borderId="0" applyNumberFormat="0" applyBorder="0" applyAlignment="0" applyProtection="0"/>
    <xf numFmtId="0" fontId="6" fillId="32" borderId="0" applyNumberFormat="0" applyBorder="0" applyAlignment="0" applyProtection="0"/>
    <xf numFmtId="0" fontId="6" fillId="35" borderId="0" applyNumberFormat="0" applyBorder="0" applyAlignment="0" applyProtection="0"/>
    <xf numFmtId="0" fontId="6" fillId="36" borderId="0" applyNumberFormat="0" applyBorder="0" applyAlignment="0" applyProtection="0"/>
    <xf numFmtId="0" fontId="6" fillId="0" borderId="0"/>
    <xf numFmtId="0" fontId="6" fillId="0" borderId="0"/>
    <xf numFmtId="170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173" fontId="6" fillId="0" borderId="0"/>
    <xf numFmtId="173" fontId="6" fillId="8" borderId="0" applyNumberFormat="0" applyBorder="0" applyAlignment="0" applyProtection="0"/>
    <xf numFmtId="0" fontId="6" fillId="16" borderId="0" applyNumberFormat="0" applyBorder="0" applyAlignment="0" applyProtection="0"/>
    <xf numFmtId="0" fontId="6" fillId="8" borderId="0" applyNumberFormat="0" applyBorder="0" applyAlignment="0" applyProtection="0"/>
    <xf numFmtId="0" fontId="6" fillId="19" borderId="0" applyNumberFormat="0" applyBorder="0" applyAlignment="0" applyProtection="0"/>
    <xf numFmtId="0" fontId="6" fillId="20" borderId="0" applyNumberFormat="0" applyBorder="0" applyAlignment="0" applyProtection="0"/>
    <xf numFmtId="0" fontId="6" fillId="23" borderId="0" applyNumberFormat="0" applyBorder="0" applyAlignment="0" applyProtection="0"/>
    <xf numFmtId="0" fontId="6" fillId="24" borderId="0" applyNumberFormat="0" applyBorder="0" applyAlignment="0" applyProtection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6" fillId="31" borderId="0" applyNumberFormat="0" applyBorder="0" applyAlignment="0" applyProtection="0"/>
    <xf numFmtId="0" fontId="6" fillId="32" borderId="0" applyNumberFormat="0" applyBorder="0" applyAlignment="0" applyProtection="0"/>
    <xf numFmtId="0" fontId="6" fillId="35" borderId="0" applyNumberFormat="0" applyBorder="0" applyAlignment="0" applyProtection="0"/>
    <xf numFmtId="0" fontId="6" fillId="36" borderId="0" applyNumberFormat="0" applyBorder="0" applyAlignment="0" applyProtection="0"/>
    <xf numFmtId="0" fontId="6" fillId="0" borderId="0"/>
    <xf numFmtId="0" fontId="6" fillId="15" borderId="35" applyNumberFormat="0" applyFont="0" applyAlignment="0" applyProtection="0"/>
    <xf numFmtId="0" fontId="6" fillId="0" borderId="0"/>
    <xf numFmtId="173" fontId="6" fillId="8" borderId="0" applyNumberFormat="0" applyBorder="0" applyAlignment="0" applyProtection="0"/>
    <xf numFmtId="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70" fontId="6" fillId="0" borderId="0" applyFont="0" applyFill="0" applyBorder="0" applyAlignment="0" applyProtection="0"/>
    <xf numFmtId="0" fontId="6" fillId="0" borderId="0"/>
    <xf numFmtId="173" fontId="6" fillId="0" borderId="0"/>
    <xf numFmtId="0" fontId="6" fillId="0" borderId="0"/>
    <xf numFmtId="170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16" borderId="0" applyNumberFormat="0" applyBorder="0" applyAlignment="0" applyProtection="0"/>
    <xf numFmtId="0" fontId="6" fillId="8" borderId="0" applyNumberFormat="0" applyBorder="0" applyAlignment="0" applyProtection="0"/>
    <xf numFmtId="0" fontId="6" fillId="19" borderId="0" applyNumberFormat="0" applyBorder="0" applyAlignment="0" applyProtection="0"/>
    <xf numFmtId="0" fontId="6" fillId="20" borderId="0" applyNumberFormat="0" applyBorder="0" applyAlignment="0" applyProtection="0"/>
    <xf numFmtId="0" fontId="6" fillId="23" borderId="0" applyNumberFormat="0" applyBorder="0" applyAlignment="0" applyProtection="0"/>
    <xf numFmtId="0" fontId="6" fillId="24" borderId="0" applyNumberFormat="0" applyBorder="0" applyAlignment="0" applyProtection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6" fillId="31" borderId="0" applyNumberFormat="0" applyBorder="0" applyAlignment="0" applyProtection="0"/>
    <xf numFmtId="0" fontId="6" fillId="32" borderId="0" applyNumberFormat="0" applyBorder="0" applyAlignment="0" applyProtection="0"/>
    <xf numFmtId="0" fontId="6" fillId="35" borderId="0" applyNumberFormat="0" applyBorder="0" applyAlignment="0" applyProtection="0"/>
    <xf numFmtId="0" fontId="6" fillId="36" borderId="0" applyNumberFormat="0" applyBorder="0" applyAlignment="0" applyProtection="0"/>
    <xf numFmtId="0" fontId="6" fillId="0" borderId="0"/>
    <xf numFmtId="0" fontId="6" fillId="0" borderId="0"/>
    <xf numFmtId="170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173" fontId="6" fillId="0" borderId="0"/>
    <xf numFmtId="173" fontId="6" fillId="8" borderId="0" applyNumberFormat="0" applyBorder="0" applyAlignment="0" applyProtection="0"/>
    <xf numFmtId="0" fontId="6" fillId="0" borderId="0"/>
    <xf numFmtId="0" fontId="6" fillId="15" borderId="35" applyNumberFormat="0" applyFont="0" applyAlignment="0" applyProtection="0"/>
    <xf numFmtId="0" fontId="6" fillId="0" borderId="0"/>
    <xf numFmtId="173" fontId="6" fillId="8" borderId="0" applyNumberFormat="0" applyBorder="0" applyAlignment="0" applyProtection="0"/>
    <xf numFmtId="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70" fontId="6" fillId="0" borderId="0" applyFont="0" applyFill="0" applyBorder="0" applyAlignment="0" applyProtection="0"/>
    <xf numFmtId="0" fontId="6" fillId="0" borderId="0"/>
    <xf numFmtId="173" fontId="6" fillId="0" borderId="0"/>
    <xf numFmtId="0" fontId="6" fillId="0" borderId="0"/>
    <xf numFmtId="170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0" fontId="6" fillId="15" borderId="35" applyNumberFormat="0" applyFont="0" applyAlignment="0" applyProtection="0"/>
    <xf numFmtId="0" fontId="6" fillId="16" borderId="0" applyNumberFormat="0" applyBorder="0" applyAlignment="0" applyProtection="0"/>
    <xf numFmtId="0" fontId="6" fillId="8" borderId="0" applyNumberFormat="0" applyBorder="0" applyAlignment="0" applyProtection="0"/>
    <xf numFmtId="0" fontId="6" fillId="19" borderId="0" applyNumberFormat="0" applyBorder="0" applyAlignment="0" applyProtection="0"/>
    <xf numFmtId="0" fontId="6" fillId="20" borderId="0" applyNumberFormat="0" applyBorder="0" applyAlignment="0" applyProtection="0"/>
    <xf numFmtId="0" fontId="6" fillId="23" borderId="0" applyNumberFormat="0" applyBorder="0" applyAlignment="0" applyProtection="0"/>
    <xf numFmtId="0" fontId="6" fillId="24" borderId="0" applyNumberFormat="0" applyBorder="0" applyAlignment="0" applyProtection="0"/>
    <xf numFmtId="0" fontId="6" fillId="0" borderId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6" fillId="0" borderId="0"/>
    <xf numFmtId="0" fontId="6" fillId="31" borderId="0" applyNumberFormat="0" applyBorder="0" applyAlignment="0" applyProtection="0"/>
    <xf numFmtId="0" fontId="6" fillId="32" borderId="0" applyNumberFormat="0" applyBorder="0" applyAlignment="0" applyProtection="0"/>
    <xf numFmtId="0" fontId="6" fillId="35" borderId="0" applyNumberFormat="0" applyBorder="0" applyAlignment="0" applyProtection="0"/>
    <xf numFmtId="0" fontId="6" fillId="36" borderId="0" applyNumberFormat="0" applyBorder="0" applyAlignment="0" applyProtection="0"/>
    <xf numFmtId="169" fontId="6" fillId="0" borderId="0" applyFont="0" applyFill="0" applyBorder="0" applyAlignment="0" applyProtection="0"/>
    <xf numFmtId="0" fontId="6" fillId="0" borderId="0"/>
    <xf numFmtId="170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0" fontId="6" fillId="0" borderId="0"/>
    <xf numFmtId="16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170" fontId="6" fillId="0" borderId="0" applyFont="0" applyFill="0" applyBorder="0" applyAlignment="0" applyProtection="0"/>
    <xf numFmtId="170" fontId="6" fillId="0" borderId="0" applyFont="0" applyFill="0" applyBorder="0" applyAlignment="0" applyProtection="0"/>
    <xf numFmtId="170" fontId="6" fillId="0" borderId="0" applyFont="0" applyFill="0" applyBorder="0" applyAlignment="0" applyProtection="0"/>
    <xf numFmtId="170" fontId="6" fillId="0" borderId="0" applyFont="0" applyFill="0" applyBorder="0" applyAlignment="0" applyProtection="0"/>
    <xf numFmtId="170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15" borderId="35" applyNumberFormat="0" applyFont="0" applyAlignment="0" applyProtection="0"/>
    <xf numFmtId="0" fontId="6" fillId="15" borderId="35" applyNumberFormat="0" applyFont="0" applyAlignment="0" applyProtection="0"/>
    <xf numFmtId="0" fontId="6" fillId="15" borderId="35" applyNumberFormat="0" applyFont="0" applyAlignment="0" applyProtection="0"/>
    <xf numFmtId="0" fontId="6" fillId="15" borderId="35" applyNumberFormat="0" applyFont="0" applyAlignment="0" applyProtection="0"/>
    <xf numFmtId="0" fontId="6" fillId="15" borderId="35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16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16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0" fontId="6" fillId="0" borderId="0"/>
    <xf numFmtId="0" fontId="6" fillId="0" borderId="0"/>
    <xf numFmtId="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0" fontId="6" fillId="0" borderId="0"/>
    <xf numFmtId="0" fontId="6" fillId="0" borderId="0"/>
    <xf numFmtId="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0" fontId="6" fillId="0" borderId="0"/>
    <xf numFmtId="0" fontId="6" fillId="0" borderId="0"/>
    <xf numFmtId="9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0" fontId="18" fillId="0" borderId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18" fillId="0" borderId="0"/>
    <xf numFmtId="9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9" fontId="18" fillId="0" borderId="0" applyFont="0" applyFill="0" applyBorder="0" applyAlignment="0" applyProtection="0"/>
    <xf numFmtId="0" fontId="18" fillId="0" borderId="0"/>
    <xf numFmtId="9" fontId="18" fillId="0" borderId="0" applyFont="0" applyFill="0" applyBorder="0" applyAlignment="0" applyProtection="0"/>
    <xf numFmtId="0" fontId="5" fillId="0" borderId="0"/>
    <xf numFmtId="0" fontId="5" fillId="0" borderId="0"/>
    <xf numFmtId="170" fontId="5" fillId="0" borderId="0" applyFont="0" applyFill="0" applyBorder="0" applyAlignment="0" applyProtection="0"/>
    <xf numFmtId="16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173" fontId="5" fillId="0" borderId="0"/>
    <xf numFmtId="173" fontId="5" fillId="8" borderId="0" applyNumberFormat="0" applyBorder="0" applyAlignment="0" applyProtection="0"/>
    <xf numFmtId="0" fontId="5" fillId="16" borderId="0" applyNumberFormat="0" applyBorder="0" applyAlignment="0" applyProtection="0"/>
    <xf numFmtId="0" fontId="5" fillId="8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23" borderId="0" applyNumberFormat="0" applyBorder="0" applyAlignment="0" applyProtection="0"/>
    <xf numFmtId="0" fontId="5" fillId="24" borderId="0" applyNumberFormat="0" applyBorder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  <xf numFmtId="0" fontId="5" fillId="35" borderId="0" applyNumberFormat="0" applyBorder="0" applyAlignment="0" applyProtection="0"/>
    <xf numFmtId="0" fontId="5" fillId="36" borderId="0" applyNumberFormat="0" applyBorder="0" applyAlignment="0" applyProtection="0"/>
    <xf numFmtId="0" fontId="5" fillId="0" borderId="0"/>
    <xf numFmtId="0" fontId="5" fillId="15" borderId="35" applyNumberFormat="0" applyFont="0" applyAlignment="0" applyProtection="0"/>
    <xf numFmtId="0" fontId="5" fillId="0" borderId="0"/>
    <xf numFmtId="173" fontId="5" fillId="8" borderId="0" applyNumberFormat="0" applyBorder="0" applyAlignment="0" applyProtection="0"/>
    <xf numFmtId="9" fontId="5" fillId="0" borderId="0" applyFont="0" applyFill="0" applyBorder="0" applyAlignment="0" applyProtection="0"/>
    <xf numFmtId="169" fontId="5" fillId="0" borderId="0" applyFont="0" applyFill="0" applyBorder="0" applyAlignment="0" applyProtection="0"/>
    <xf numFmtId="170" fontId="5" fillId="0" borderId="0" applyFont="0" applyFill="0" applyBorder="0" applyAlignment="0" applyProtection="0"/>
    <xf numFmtId="0" fontId="5" fillId="0" borderId="0"/>
    <xf numFmtId="173" fontId="5" fillId="0" borderId="0"/>
    <xf numFmtId="0" fontId="5" fillId="0" borderId="0"/>
    <xf numFmtId="170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16" borderId="0" applyNumberFormat="0" applyBorder="0" applyAlignment="0" applyProtection="0"/>
    <xf numFmtId="0" fontId="5" fillId="8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23" borderId="0" applyNumberFormat="0" applyBorder="0" applyAlignment="0" applyProtection="0"/>
    <xf numFmtId="0" fontId="5" fillId="24" borderId="0" applyNumberFormat="0" applyBorder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  <xf numFmtId="0" fontId="5" fillId="35" borderId="0" applyNumberFormat="0" applyBorder="0" applyAlignment="0" applyProtection="0"/>
    <xf numFmtId="0" fontId="5" fillId="36" borderId="0" applyNumberFormat="0" applyBorder="0" applyAlignment="0" applyProtection="0"/>
    <xf numFmtId="0" fontId="5" fillId="0" borderId="0"/>
    <xf numFmtId="0" fontId="5" fillId="0" borderId="0"/>
    <xf numFmtId="170" fontId="5" fillId="0" borderId="0" applyFont="0" applyFill="0" applyBorder="0" applyAlignment="0" applyProtection="0"/>
    <xf numFmtId="16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173" fontId="5" fillId="0" borderId="0"/>
    <xf numFmtId="173" fontId="5" fillId="8" borderId="0" applyNumberFormat="0" applyBorder="0" applyAlignment="0" applyProtection="0"/>
    <xf numFmtId="0" fontId="5" fillId="0" borderId="0"/>
    <xf numFmtId="0" fontId="5" fillId="15" borderId="35" applyNumberFormat="0" applyFont="0" applyAlignment="0" applyProtection="0"/>
    <xf numFmtId="0" fontId="5" fillId="0" borderId="0"/>
    <xf numFmtId="173" fontId="5" fillId="8" borderId="0" applyNumberFormat="0" applyBorder="0" applyAlignment="0" applyProtection="0"/>
    <xf numFmtId="9" fontId="5" fillId="0" borderId="0" applyFont="0" applyFill="0" applyBorder="0" applyAlignment="0" applyProtection="0"/>
    <xf numFmtId="169" fontId="5" fillId="0" borderId="0" applyFont="0" applyFill="0" applyBorder="0" applyAlignment="0" applyProtection="0"/>
    <xf numFmtId="170" fontId="5" fillId="0" borderId="0" applyFont="0" applyFill="0" applyBorder="0" applyAlignment="0" applyProtection="0"/>
    <xf numFmtId="0" fontId="5" fillId="0" borderId="0"/>
    <xf numFmtId="173" fontId="5" fillId="0" borderId="0"/>
    <xf numFmtId="0" fontId="5" fillId="0" borderId="0"/>
    <xf numFmtId="170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169" fontId="5" fillId="0" borderId="0" applyFont="0" applyFill="0" applyBorder="0" applyAlignment="0" applyProtection="0"/>
    <xf numFmtId="0" fontId="18" fillId="0" borderId="0"/>
    <xf numFmtId="0" fontId="18" fillId="0" borderId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18" fillId="0" borderId="0"/>
    <xf numFmtId="9" fontId="18" fillId="0" borderId="0" applyFont="0" applyFill="0" applyBorder="0" applyAlignment="0" applyProtection="0"/>
    <xf numFmtId="0" fontId="18" fillId="0" borderId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18" fillId="0" borderId="0"/>
    <xf numFmtId="0" fontId="5" fillId="0" borderId="0"/>
    <xf numFmtId="9" fontId="5" fillId="0" borderId="0" applyFont="0" applyFill="0" applyBorder="0" applyAlignment="0" applyProtection="0"/>
    <xf numFmtId="16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9" fontId="5" fillId="0" borderId="0" applyFont="0" applyFill="0" applyBorder="0" applyAlignment="0" applyProtection="0"/>
    <xf numFmtId="16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15" borderId="35" applyNumberFormat="0" applyFont="0" applyAlignment="0" applyProtection="0"/>
    <xf numFmtId="0" fontId="5" fillId="16" borderId="0" applyNumberFormat="0" applyBorder="0" applyAlignment="0" applyProtection="0"/>
    <xf numFmtId="0" fontId="5" fillId="8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23" borderId="0" applyNumberFormat="0" applyBorder="0" applyAlignment="0" applyProtection="0"/>
    <xf numFmtId="0" fontId="5" fillId="24" borderId="0" applyNumberFormat="0" applyBorder="0" applyAlignment="0" applyProtection="0"/>
    <xf numFmtId="0" fontId="5" fillId="0" borderId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5" fillId="0" borderId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  <xf numFmtId="0" fontId="5" fillId="35" borderId="0" applyNumberFormat="0" applyBorder="0" applyAlignment="0" applyProtection="0"/>
    <xf numFmtId="0" fontId="5" fillId="36" borderId="0" applyNumberFormat="0" applyBorder="0" applyAlignment="0" applyProtection="0"/>
    <xf numFmtId="0" fontId="5" fillId="0" borderId="0"/>
    <xf numFmtId="0" fontId="5" fillId="0" borderId="0"/>
    <xf numFmtId="170" fontId="5" fillId="0" borderId="0" applyFont="0" applyFill="0" applyBorder="0" applyAlignment="0" applyProtection="0"/>
    <xf numFmtId="16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173" fontId="5" fillId="0" borderId="0"/>
    <xf numFmtId="173" fontId="5" fillId="8" borderId="0" applyNumberFormat="0" applyBorder="0" applyAlignment="0" applyProtection="0"/>
    <xf numFmtId="0" fontId="5" fillId="16" borderId="0" applyNumberFormat="0" applyBorder="0" applyAlignment="0" applyProtection="0"/>
    <xf numFmtId="0" fontId="5" fillId="8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23" borderId="0" applyNumberFormat="0" applyBorder="0" applyAlignment="0" applyProtection="0"/>
    <xf numFmtId="0" fontId="5" fillId="24" borderId="0" applyNumberFormat="0" applyBorder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  <xf numFmtId="0" fontId="5" fillId="35" borderId="0" applyNumberFormat="0" applyBorder="0" applyAlignment="0" applyProtection="0"/>
    <xf numFmtId="0" fontId="5" fillId="36" borderId="0" applyNumberFormat="0" applyBorder="0" applyAlignment="0" applyProtection="0"/>
    <xf numFmtId="0" fontId="5" fillId="0" borderId="0"/>
    <xf numFmtId="0" fontId="5" fillId="15" borderId="35" applyNumberFormat="0" applyFont="0" applyAlignment="0" applyProtection="0"/>
    <xf numFmtId="0" fontId="5" fillId="0" borderId="0"/>
    <xf numFmtId="173" fontId="5" fillId="8" borderId="0" applyNumberFormat="0" applyBorder="0" applyAlignment="0" applyProtection="0"/>
    <xf numFmtId="9" fontId="5" fillId="0" borderId="0" applyFont="0" applyFill="0" applyBorder="0" applyAlignment="0" applyProtection="0"/>
    <xf numFmtId="169" fontId="5" fillId="0" borderId="0" applyFont="0" applyFill="0" applyBorder="0" applyAlignment="0" applyProtection="0"/>
    <xf numFmtId="170" fontId="5" fillId="0" borderId="0" applyFont="0" applyFill="0" applyBorder="0" applyAlignment="0" applyProtection="0"/>
    <xf numFmtId="0" fontId="5" fillId="0" borderId="0"/>
    <xf numFmtId="173" fontId="5" fillId="0" borderId="0"/>
    <xf numFmtId="0" fontId="5" fillId="0" borderId="0"/>
    <xf numFmtId="170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16" borderId="0" applyNumberFormat="0" applyBorder="0" applyAlignment="0" applyProtection="0"/>
    <xf numFmtId="0" fontId="5" fillId="8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23" borderId="0" applyNumberFormat="0" applyBorder="0" applyAlignment="0" applyProtection="0"/>
    <xf numFmtId="0" fontId="5" fillId="24" borderId="0" applyNumberFormat="0" applyBorder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  <xf numFmtId="0" fontId="5" fillId="35" borderId="0" applyNumberFormat="0" applyBorder="0" applyAlignment="0" applyProtection="0"/>
    <xf numFmtId="0" fontId="5" fillId="36" borderId="0" applyNumberFormat="0" applyBorder="0" applyAlignment="0" applyProtection="0"/>
    <xf numFmtId="0" fontId="5" fillId="0" borderId="0"/>
    <xf numFmtId="0" fontId="5" fillId="0" borderId="0"/>
    <xf numFmtId="170" fontId="5" fillId="0" borderId="0" applyFont="0" applyFill="0" applyBorder="0" applyAlignment="0" applyProtection="0"/>
    <xf numFmtId="16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173" fontId="5" fillId="0" borderId="0"/>
    <xf numFmtId="173" fontId="5" fillId="8" borderId="0" applyNumberFormat="0" applyBorder="0" applyAlignment="0" applyProtection="0"/>
    <xf numFmtId="0" fontId="5" fillId="0" borderId="0"/>
    <xf numFmtId="0" fontId="5" fillId="15" borderId="35" applyNumberFormat="0" applyFont="0" applyAlignment="0" applyProtection="0"/>
    <xf numFmtId="0" fontId="5" fillId="0" borderId="0"/>
    <xf numFmtId="173" fontId="5" fillId="8" borderId="0" applyNumberFormat="0" applyBorder="0" applyAlignment="0" applyProtection="0"/>
    <xf numFmtId="9" fontId="5" fillId="0" borderId="0" applyFont="0" applyFill="0" applyBorder="0" applyAlignment="0" applyProtection="0"/>
    <xf numFmtId="169" fontId="5" fillId="0" borderId="0" applyFont="0" applyFill="0" applyBorder="0" applyAlignment="0" applyProtection="0"/>
    <xf numFmtId="170" fontId="5" fillId="0" borderId="0" applyFont="0" applyFill="0" applyBorder="0" applyAlignment="0" applyProtection="0"/>
    <xf numFmtId="0" fontId="5" fillId="0" borderId="0"/>
    <xf numFmtId="173" fontId="5" fillId="0" borderId="0"/>
    <xf numFmtId="0" fontId="5" fillId="0" borderId="0"/>
    <xf numFmtId="170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16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9" fontId="5" fillId="0" borderId="0" applyFont="0" applyFill="0" applyBorder="0" applyAlignment="0" applyProtection="0"/>
    <xf numFmtId="16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15" borderId="35" applyNumberFormat="0" applyFont="0" applyAlignment="0" applyProtection="0"/>
    <xf numFmtId="0" fontId="5" fillId="16" borderId="0" applyNumberFormat="0" applyBorder="0" applyAlignment="0" applyProtection="0"/>
    <xf numFmtId="0" fontId="5" fillId="8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23" borderId="0" applyNumberFormat="0" applyBorder="0" applyAlignment="0" applyProtection="0"/>
    <xf numFmtId="0" fontId="5" fillId="24" borderId="0" applyNumberFormat="0" applyBorder="0" applyAlignment="0" applyProtection="0"/>
    <xf numFmtId="0" fontId="5" fillId="0" borderId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5" fillId="0" borderId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  <xf numFmtId="0" fontId="5" fillId="35" borderId="0" applyNumberFormat="0" applyBorder="0" applyAlignment="0" applyProtection="0"/>
    <xf numFmtId="0" fontId="5" fillId="36" borderId="0" applyNumberFormat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70" fontId="5" fillId="0" borderId="0" applyFont="0" applyFill="0" applyBorder="0" applyAlignment="0" applyProtection="0"/>
    <xf numFmtId="0" fontId="5" fillId="16" borderId="0" applyNumberFormat="0" applyBorder="0" applyAlignment="0" applyProtection="0"/>
    <xf numFmtId="0" fontId="5" fillId="8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23" borderId="0" applyNumberFormat="0" applyBorder="0" applyAlignment="0" applyProtection="0"/>
    <xf numFmtId="0" fontId="5" fillId="24" borderId="0" applyNumberFormat="0" applyBorder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  <xf numFmtId="0" fontId="5" fillId="35" borderId="0" applyNumberFormat="0" applyBorder="0" applyAlignment="0" applyProtection="0"/>
    <xf numFmtId="0" fontId="5" fillId="36" borderId="0" applyNumberFormat="0" applyBorder="0" applyAlignment="0" applyProtection="0"/>
    <xf numFmtId="0" fontId="5" fillId="0" borderId="0"/>
    <xf numFmtId="0" fontId="5" fillId="0" borderId="0"/>
    <xf numFmtId="170" fontId="5" fillId="0" borderId="0" applyFont="0" applyFill="0" applyBorder="0" applyAlignment="0" applyProtection="0"/>
    <xf numFmtId="16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173" fontId="5" fillId="0" borderId="0"/>
    <xf numFmtId="173" fontId="5" fillId="8" borderId="0" applyNumberFormat="0" applyBorder="0" applyAlignment="0" applyProtection="0"/>
    <xf numFmtId="0" fontId="5" fillId="0" borderId="0"/>
    <xf numFmtId="0" fontId="5" fillId="15" borderId="35" applyNumberFormat="0" applyFont="0" applyAlignment="0" applyProtection="0"/>
    <xf numFmtId="0" fontId="5" fillId="0" borderId="0"/>
    <xf numFmtId="173" fontId="5" fillId="8" borderId="0" applyNumberFormat="0" applyBorder="0" applyAlignment="0" applyProtection="0"/>
    <xf numFmtId="9" fontId="5" fillId="0" borderId="0" applyFont="0" applyFill="0" applyBorder="0" applyAlignment="0" applyProtection="0"/>
    <xf numFmtId="169" fontId="5" fillId="0" borderId="0" applyFont="0" applyFill="0" applyBorder="0" applyAlignment="0" applyProtection="0"/>
    <xf numFmtId="170" fontId="5" fillId="0" borderId="0" applyFont="0" applyFill="0" applyBorder="0" applyAlignment="0" applyProtection="0"/>
    <xf numFmtId="0" fontId="5" fillId="0" borderId="0"/>
    <xf numFmtId="173" fontId="5" fillId="0" borderId="0"/>
    <xf numFmtId="0" fontId="5" fillId="0" borderId="0"/>
    <xf numFmtId="170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16" borderId="0" applyNumberFormat="0" applyBorder="0" applyAlignment="0" applyProtection="0"/>
    <xf numFmtId="0" fontId="5" fillId="8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23" borderId="0" applyNumberFormat="0" applyBorder="0" applyAlignment="0" applyProtection="0"/>
    <xf numFmtId="0" fontId="5" fillId="24" borderId="0" applyNumberFormat="0" applyBorder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  <xf numFmtId="0" fontId="5" fillId="35" borderId="0" applyNumberFormat="0" applyBorder="0" applyAlignment="0" applyProtection="0"/>
    <xf numFmtId="0" fontId="5" fillId="36" borderId="0" applyNumberFormat="0" applyBorder="0" applyAlignment="0" applyProtection="0"/>
    <xf numFmtId="0" fontId="5" fillId="0" borderId="0"/>
    <xf numFmtId="0" fontId="5" fillId="0" borderId="0"/>
    <xf numFmtId="170" fontId="5" fillId="0" borderId="0" applyFont="0" applyFill="0" applyBorder="0" applyAlignment="0" applyProtection="0"/>
    <xf numFmtId="16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173" fontId="5" fillId="0" borderId="0"/>
    <xf numFmtId="173" fontId="5" fillId="8" borderId="0" applyNumberFormat="0" applyBorder="0" applyAlignment="0" applyProtection="0"/>
    <xf numFmtId="0" fontId="5" fillId="0" borderId="0"/>
    <xf numFmtId="0" fontId="5" fillId="15" borderId="35" applyNumberFormat="0" applyFont="0" applyAlignment="0" applyProtection="0"/>
    <xf numFmtId="0" fontId="5" fillId="0" borderId="0"/>
    <xf numFmtId="173" fontId="5" fillId="8" borderId="0" applyNumberFormat="0" applyBorder="0" applyAlignment="0" applyProtection="0"/>
    <xf numFmtId="9" fontId="5" fillId="0" borderId="0" applyFont="0" applyFill="0" applyBorder="0" applyAlignment="0" applyProtection="0"/>
    <xf numFmtId="169" fontId="5" fillId="0" borderId="0" applyFont="0" applyFill="0" applyBorder="0" applyAlignment="0" applyProtection="0"/>
    <xf numFmtId="170" fontId="5" fillId="0" borderId="0" applyFont="0" applyFill="0" applyBorder="0" applyAlignment="0" applyProtection="0"/>
    <xf numFmtId="0" fontId="5" fillId="0" borderId="0"/>
    <xf numFmtId="173" fontId="5" fillId="0" borderId="0"/>
    <xf numFmtId="0" fontId="5" fillId="0" borderId="0"/>
    <xf numFmtId="170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169" fontId="5" fillId="0" borderId="0" applyFont="0" applyFill="0" applyBorder="0" applyAlignment="0" applyProtection="0"/>
    <xf numFmtId="170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70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70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70" fontId="5" fillId="0" borderId="0" applyFont="0" applyFill="0" applyBorder="0" applyAlignment="0" applyProtection="0"/>
    <xf numFmtId="170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170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170" fontId="5" fillId="0" borderId="0" applyFont="0" applyFill="0" applyBorder="0" applyAlignment="0" applyProtection="0"/>
    <xf numFmtId="170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170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170" fontId="5" fillId="0" borderId="0" applyFont="0" applyFill="0" applyBorder="0" applyAlignment="0" applyProtection="0"/>
    <xf numFmtId="170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9" fontId="5" fillId="0" borderId="0" applyFont="0" applyFill="0" applyBorder="0" applyAlignment="0" applyProtection="0"/>
    <xf numFmtId="16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15" borderId="35" applyNumberFormat="0" applyFont="0" applyAlignment="0" applyProtection="0"/>
    <xf numFmtId="0" fontId="5" fillId="16" borderId="0" applyNumberFormat="0" applyBorder="0" applyAlignment="0" applyProtection="0"/>
    <xf numFmtId="0" fontId="5" fillId="8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23" borderId="0" applyNumberFormat="0" applyBorder="0" applyAlignment="0" applyProtection="0"/>
    <xf numFmtId="0" fontId="5" fillId="24" borderId="0" applyNumberFormat="0" applyBorder="0" applyAlignment="0" applyProtection="0"/>
    <xf numFmtId="0" fontId="5" fillId="0" borderId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5" fillId="0" borderId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  <xf numFmtId="0" fontId="5" fillId="35" borderId="0" applyNumberFormat="0" applyBorder="0" applyAlignment="0" applyProtection="0"/>
    <xf numFmtId="0" fontId="5" fillId="36" borderId="0" applyNumberFormat="0" applyBorder="0" applyAlignment="0" applyProtection="0"/>
    <xf numFmtId="0" fontId="5" fillId="0" borderId="0"/>
    <xf numFmtId="0" fontId="5" fillId="0" borderId="0"/>
    <xf numFmtId="170" fontId="5" fillId="0" borderId="0" applyFont="0" applyFill="0" applyBorder="0" applyAlignment="0" applyProtection="0"/>
    <xf numFmtId="16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173" fontId="5" fillId="0" borderId="0"/>
    <xf numFmtId="173" fontId="5" fillId="8" borderId="0" applyNumberFormat="0" applyBorder="0" applyAlignment="0" applyProtection="0"/>
    <xf numFmtId="0" fontId="5" fillId="16" borderId="0" applyNumberFormat="0" applyBorder="0" applyAlignment="0" applyProtection="0"/>
    <xf numFmtId="0" fontId="5" fillId="8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23" borderId="0" applyNumberFormat="0" applyBorder="0" applyAlignment="0" applyProtection="0"/>
    <xf numFmtId="0" fontId="5" fillId="24" borderId="0" applyNumberFormat="0" applyBorder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  <xf numFmtId="0" fontId="5" fillId="35" borderId="0" applyNumberFormat="0" applyBorder="0" applyAlignment="0" applyProtection="0"/>
    <xf numFmtId="0" fontId="5" fillId="36" borderId="0" applyNumberFormat="0" applyBorder="0" applyAlignment="0" applyProtection="0"/>
    <xf numFmtId="0" fontId="5" fillId="0" borderId="0"/>
    <xf numFmtId="0" fontId="5" fillId="15" borderId="35" applyNumberFormat="0" applyFont="0" applyAlignment="0" applyProtection="0"/>
    <xf numFmtId="0" fontId="5" fillId="0" borderId="0"/>
    <xf numFmtId="173" fontId="5" fillId="8" borderId="0" applyNumberFormat="0" applyBorder="0" applyAlignment="0" applyProtection="0"/>
    <xf numFmtId="9" fontId="5" fillId="0" borderId="0" applyFont="0" applyFill="0" applyBorder="0" applyAlignment="0" applyProtection="0"/>
    <xf numFmtId="169" fontId="5" fillId="0" borderId="0" applyFont="0" applyFill="0" applyBorder="0" applyAlignment="0" applyProtection="0"/>
    <xf numFmtId="170" fontId="5" fillId="0" borderId="0" applyFont="0" applyFill="0" applyBorder="0" applyAlignment="0" applyProtection="0"/>
    <xf numFmtId="0" fontId="5" fillId="0" borderId="0"/>
    <xf numFmtId="173" fontId="5" fillId="0" borderId="0"/>
    <xf numFmtId="0" fontId="5" fillId="0" borderId="0"/>
    <xf numFmtId="170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16" borderId="0" applyNumberFormat="0" applyBorder="0" applyAlignment="0" applyProtection="0"/>
    <xf numFmtId="0" fontId="5" fillId="8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23" borderId="0" applyNumberFormat="0" applyBorder="0" applyAlignment="0" applyProtection="0"/>
    <xf numFmtId="0" fontId="5" fillId="24" borderId="0" applyNumberFormat="0" applyBorder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  <xf numFmtId="0" fontId="5" fillId="35" borderId="0" applyNumberFormat="0" applyBorder="0" applyAlignment="0" applyProtection="0"/>
    <xf numFmtId="0" fontId="5" fillId="36" borderId="0" applyNumberFormat="0" applyBorder="0" applyAlignment="0" applyProtection="0"/>
    <xf numFmtId="0" fontId="5" fillId="0" borderId="0"/>
    <xf numFmtId="0" fontId="5" fillId="0" borderId="0"/>
    <xf numFmtId="170" fontId="5" fillId="0" borderId="0" applyFont="0" applyFill="0" applyBorder="0" applyAlignment="0" applyProtection="0"/>
    <xf numFmtId="16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173" fontId="5" fillId="0" borderId="0"/>
    <xf numFmtId="173" fontId="5" fillId="8" borderId="0" applyNumberFormat="0" applyBorder="0" applyAlignment="0" applyProtection="0"/>
    <xf numFmtId="0" fontId="5" fillId="0" borderId="0"/>
    <xf numFmtId="0" fontId="5" fillId="15" borderId="35" applyNumberFormat="0" applyFont="0" applyAlignment="0" applyProtection="0"/>
    <xf numFmtId="0" fontId="5" fillId="0" borderId="0"/>
    <xf numFmtId="173" fontId="5" fillId="8" borderId="0" applyNumberFormat="0" applyBorder="0" applyAlignment="0" applyProtection="0"/>
    <xf numFmtId="9" fontId="5" fillId="0" borderId="0" applyFont="0" applyFill="0" applyBorder="0" applyAlignment="0" applyProtection="0"/>
    <xf numFmtId="169" fontId="5" fillId="0" borderId="0" applyFont="0" applyFill="0" applyBorder="0" applyAlignment="0" applyProtection="0"/>
    <xf numFmtId="170" fontId="5" fillId="0" borderId="0" applyFont="0" applyFill="0" applyBorder="0" applyAlignment="0" applyProtection="0"/>
    <xf numFmtId="0" fontId="5" fillId="0" borderId="0"/>
    <xf numFmtId="173" fontId="5" fillId="0" borderId="0"/>
    <xf numFmtId="0" fontId="5" fillId="0" borderId="0"/>
    <xf numFmtId="170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16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9" fontId="5" fillId="0" borderId="0" applyFont="0" applyFill="0" applyBorder="0" applyAlignment="0" applyProtection="0"/>
    <xf numFmtId="16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15" borderId="35" applyNumberFormat="0" applyFont="0" applyAlignment="0" applyProtection="0"/>
    <xf numFmtId="0" fontId="5" fillId="16" borderId="0" applyNumberFormat="0" applyBorder="0" applyAlignment="0" applyProtection="0"/>
    <xf numFmtId="0" fontId="5" fillId="8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23" borderId="0" applyNumberFormat="0" applyBorder="0" applyAlignment="0" applyProtection="0"/>
    <xf numFmtId="0" fontId="5" fillId="24" borderId="0" applyNumberFormat="0" applyBorder="0" applyAlignment="0" applyProtection="0"/>
    <xf numFmtId="0" fontId="5" fillId="0" borderId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5" fillId="0" borderId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  <xf numFmtId="0" fontId="5" fillId="35" borderId="0" applyNumberFormat="0" applyBorder="0" applyAlignment="0" applyProtection="0"/>
    <xf numFmtId="0" fontId="5" fillId="36" borderId="0" applyNumberFormat="0" applyBorder="0" applyAlignment="0" applyProtection="0"/>
    <xf numFmtId="169" fontId="5" fillId="0" borderId="0" applyFont="0" applyFill="0" applyBorder="0" applyAlignment="0" applyProtection="0"/>
    <xf numFmtId="0" fontId="5" fillId="0" borderId="0"/>
    <xf numFmtId="170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9" fontId="5" fillId="0" borderId="0" applyFont="0" applyFill="0" applyBorder="0" applyAlignment="0" applyProtection="0"/>
    <xf numFmtId="169" fontId="5" fillId="0" borderId="0" applyFont="0" applyFill="0" applyBorder="0" applyAlignment="0" applyProtection="0"/>
    <xf numFmtId="169" fontId="5" fillId="0" borderId="0" applyFont="0" applyFill="0" applyBorder="0" applyAlignment="0" applyProtection="0"/>
    <xf numFmtId="169" fontId="5" fillId="0" borderId="0" applyFont="0" applyFill="0" applyBorder="0" applyAlignment="0" applyProtection="0"/>
    <xf numFmtId="169" fontId="5" fillId="0" borderId="0" applyFont="0" applyFill="0" applyBorder="0" applyAlignment="0" applyProtection="0"/>
    <xf numFmtId="169" fontId="5" fillId="0" borderId="0" applyFont="0" applyFill="0" applyBorder="0" applyAlignment="0" applyProtection="0"/>
    <xf numFmtId="169" fontId="5" fillId="0" borderId="0" applyFont="0" applyFill="0" applyBorder="0" applyAlignment="0" applyProtection="0"/>
    <xf numFmtId="169" fontId="5" fillId="0" borderId="0" applyFont="0" applyFill="0" applyBorder="0" applyAlignment="0" applyProtection="0"/>
    <xf numFmtId="169" fontId="5" fillId="0" borderId="0" applyFont="0" applyFill="0" applyBorder="0" applyAlignment="0" applyProtection="0"/>
    <xf numFmtId="169" fontId="5" fillId="0" borderId="0" applyFont="0" applyFill="0" applyBorder="0" applyAlignment="0" applyProtection="0"/>
    <xf numFmtId="169" fontId="5" fillId="0" borderId="0" applyFont="0" applyFill="0" applyBorder="0" applyAlignment="0" applyProtection="0"/>
    <xf numFmtId="169" fontId="5" fillId="0" borderId="0" applyFont="0" applyFill="0" applyBorder="0" applyAlignment="0" applyProtection="0"/>
    <xf numFmtId="0" fontId="5" fillId="0" borderId="0"/>
    <xf numFmtId="0" fontId="5" fillId="0" borderId="0"/>
    <xf numFmtId="170" fontId="5" fillId="0" borderId="0" applyFont="0" applyFill="0" applyBorder="0" applyAlignment="0" applyProtection="0"/>
    <xf numFmtId="16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173" fontId="5" fillId="0" borderId="0"/>
    <xf numFmtId="173" fontId="5" fillId="8" borderId="0" applyNumberFormat="0" applyBorder="0" applyAlignment="0" applyProtection="0"/>
    <xf numFmtId="0" fontId="5" fillId="16" borderId="0" applyNumberFormat="0" applyBorder="0" applyAlignment="0" applyProtection="0"/>
    <xf numFmtId="0" fontId="5" fillId="8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23" borderId="0" applyNumberFormat="0" applyBorder="0" applyAlignment="0" applyProtection="0"/>
    <xf numFmtId="0" fontId="5" fillId="24" borderId="0" applyNumberFormat="0" applyBorder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  <xf numFmtId="0" fontId="5" fillId="35" borderId="0" applyNumberFormat="0" applyBorder="0" applyAlignment="0" applyProtection="0"/>
    <xf numFmtId="0" fontId="5" fillId="36" borderId="0" applyNumberFormat="0" applyBorder="0" applyAlignment="0" applyProtection="0"/>
    <xf numFmtId="0" fontId="5" fillId="0" borderId="0"/>
    <xf numFmtId="0" fontId="5" fillId="15" borderId="35" applyNumberFormat="0" applyFont="0" applyAlignment="0" applyProtection="0"/>
    <xf numFmtId="0" fontId="5" fillId="0" borderId="0"/>
    <xf numFmtId="173" fontId="5" fillId="8" borderId="0" applyNumberFormat="0" applyBorder="0" applyAlignment="0" applyProtection="0"/>
    <xf numFmtId="9" fontId="5" fillId="0" borderId="0" applyFont="0" applyFill="0" applyBorder="0" applyAlignment="0" applyProtection="0"/>
    <xf numFmtId="169" fontId="5" fillId="0" borderId="0" applyFont="0" applyFill="0" applyBorder="0" applyAlignment="0" applyProtection="0"/>
    <xf numFmtId="170" fontId="5" fillId="0" borderId="0" applyFont="0" applyFill="0" applyBorder="0" applyAlignment="0" applyProtection="0"/>
    <xf numFmtId="0" fontId="5" fillId="0" borderId="0"/>
    <xf numFmtId="173" fontId="5" fillId="0" borderId="0"/>
    <xf numFmtId="0" fontId="5" fillId="0" borderId="0"/>
    <xf numFmtId="170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16" borderId="0" applyNumberFormat="0" applyBorder="0" applyAlignment="0" applyProtection="0"/>
    <xf numFmtId="0" fontId="5" fillId="8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23" borderId="0" applyNumberFormat="0" applyBorder="0" applyAlignment="0" applyProtection="0"/>
    <xf numFmtId="0" fontId="5" fillId="24" borderId="0" applyNumberFormat="0" applyBorder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  <xf numFmtId="0" fontId="5" fillId="35" borderId="0" applyNumberFormat="0" applyBorder="0" applyAlignment="0" applyProtection="0"/>
    <xf numFmtId="0" fontId="5" fillId="36" borderId="0" applyNumberFormat="0" applyBorder="0" applyAlignment="0" applyProtection="0"/>
    <xf numFmtId="0" fontId="5" fillId="0" borderId="0"/>
    <xf numFmtId="0" fontId="5" fillId="0" borderId="0"/>
    <xf numFmtId="170" fontId="5" fillId="0" borderId="0" applyFont="0" applyFill="0" applyBorder="0" applyAlignment="0" applyProtection="0"/>
    <xf numFmtId="16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173" fontId="5" fillId="0" borderId="0"/>
    <xf numFmtId="173" fontId="5" fillId="8" borderId="0" applyNumberFormat="0" applyBorder="0" applyAlignment="0" applyProtection="0"/>
    <xf numFmtId="0" fontId="5" fillId="0" borderId="0"/>
    <xf numFmtId="0" fontId="5" fillId="15" borderId="35" applyNumberFormat="0" applyFont="0" applyAlignment="0" applyProtection="0"/>
    <xf numFmtId="0" fontId="5" fillId="0" borderId="0"/>
    <xf numFmtId="173" fontId="5" fillId="8" borderId="0" applyNumberFormat="0" applyBorder="0" applyAlignment="0" applyProtection="0"/>
    <xf numFmtId="9" fontId="5" fillId="0" borderId="0" applyFont="0" applyFill="0" applyBorder="0" applyAlignment="0" applyProtection="0"/>
    <xf numFmtId="169" fontId="5" fillId="0" borderId="0" applyFont="0" applyFill="0" applyBorder="0" applyAlignment="0" applyProtection="0"/>
    <xf numFmtId="170" fontId="5" fillId="0" borderId="0" applyFont="0" applyFill="0" applyBorder="0" applyAlignment="0" applyProtection="0"/>
    <xf numFmtId="0" fontId="5" fillId="0" borderId="0"/>
    <xf numFmtId="173" fontId="5" fillId="0" borderId="0"/>
    <xf numFmtId="0" fontId="5" fillId="0" borderId="0"/>
    <xf numFmtId="170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16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9" fontId="5" fillId="0" borderId="0" applyFont="0" applyFill="0" applyBorder="0" applyAlignment="0" applyProtection="0"/>
    <xf numFmtId="16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15" borderId="35" applyNumberFormat="0" applyFont="0" applyAlignment="0" applyProtection="0"/>
    <xf numFmtId="0" fontId="5" fillId="16" borderId="0" applyNumberFormat="0" applyBorder="0" applyAlignment="0" applyProtection="0"/>
    <xf numFmtId="0" fontId="5" fillId="8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23" borderId="0" applyNumberFormat="0" applyBorder="0" applyAlignment="0" applyProtection="0"/>
    <xf numFmtId="0" fontId="5" fillId="24" borderId="0" applyNumberFormat="0" applyBorder="0" applyAlignment="0" applyProtection="0"/>
    <xf numFmtId="0" fontId="5" fillId="0" borderId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5" fillId="0" borderId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  <xf numFmtId="0" fontId="5" fillId="35" borderId="0" applyNumberFormat="0" applyBorder="0" applyAlignment="0" applyProtection="0"/>
    <xf numFmtId="0" fontId="5" fillId="36" borderId="0" applyNumberFormat="0" applyBorder="0" applyAlignment="0" applyProtection="0"/>
    <xf numFmtId="0" fontId="5" fillId="0" borderId="0"/>
    <xf numFmtId="0" fontId="5" fillId="0" borderId="0"/>
    <xf numFmtId="170" fontId="5" fillId="0" borderId="0" applyFont="0" applyFill="0" applyBorder="0" applyAlignment="0" applyProtection="0"/>
    <xf numFmtId="16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173" fontId="5" fillId="0" borderId="0"/>
    <xf numFmtId="173" fontId="5" fillId="8" borderId="0" applyNumberFormat="0" applyBorder="0" applyAlignment="0" applyProtection="0"/>
    <xf numFmtId="0" fontId="5" fillId="16" borderId="0" applyNumberFormat="0" applyBorder="0" applyAlignment="0" applyProtection="0"/>
    <xf numFmtId="0" fontId="5" fillId="8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23" borderId="0" applyNumberFormat="0" applyBorder="0" applyAlignment="0" applyProtection="0"/>
    <xf numFmtId="0" fontId="5" fillId="24" borderId="0" applyNumberFormat="0" applyBorder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  <xf numFmtId="0" fontId="5" fillId="35" borderId="0" applyNumberFormat="0" applyBorder="0" applyAlignment="0" applyProtection="0"/>
    <xf numFmtId="0" fontId="5" fillId="36" borderId="0" applyNumberFormat="0" applyBorder="0" applyAlignment="0" applyProtection="0"/>
    <xf numFmtId="0" fontId="5" fillId="0" borderId="0"/>
    <xf numFmtId="0" fontId="5" fillId="15" borderId="35" applyNumberFormat="0" applyFont="0" applyAlignment="0" applyProtection="0"/>
    <xf numFmtId="0" fontId="5" fillId="0" borderId="0"/>
    <xf numFmtId="173" fontId="5" fillId="8" borderId="0" applyNumberFormat="0" applyBorder="0" applyAlignment="0" applyProtection="0"/>
    <xf numFmtId="9" fontId="5" fillId="0" borderId="0" applyFont="0" applyFill="0" applyBorder="0" applyAlignment="0" applyProtection="0"/>
    <xf numFmtId="169" fontId="5" fillId="0" borderId="0" applyFont="0" applyFill="0" applyBorder="0" applyAlignment="0" applyProtection="0"/>
    <xf numFmtId="170" fontId="5" fillId="0" borderId="0" applyFont="0" applyFill="0" applyBorder="0" applyAlignment="0" applyProtection="0"/>
    <xf numFmtId="0" fontId="5" fillId="0" borderId="0"/>
    <xf numFmtId="173" fontId="5" fillId="0" borderId="0"/>
    <xf numFmtId="0" fontId="5" fillId="0" borderId="0"/>
    <xf numFmtId="170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16" borderId="0" applyNumberFormat="0" applyBorder="0" applyAlignment="0" applyProtection="0"/>
    <xf numFmtId="0" fontId="5" fillId="8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23" borderId="0" applyNumberFormat="0" applyBorder="0" applyAlignment="0" applyProtection="0"/>
    <xf numFmtId="0" fontId="5" fillId="24" borderId="0" applyNumberFormat="0" applyBorder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  <xf numFmtId="0" fontId="5" fillId="35" borderId="0" applyNumberFormat="0" applyBorder="0" applyAlignment="0" applyProtection="0"/>
    <xf numFmtId="0" fontId="5" fillId="36" borderId="0" applyNumberFormat="0" applyBorder="0" applyAlignment="0" applyProtection="0"/>
    <xf numFmtId="0" fontId="5" fillId="0" borderId="0"/>
    <xf numFmtId="0" fontId="5" fillId="0" borderId="0"/>
    <xf numFmtId="170" fontId="5" fillId="0" borderId="0" applyFont="0" applyFill="0" applyBorder="0" applyAlignment="0" applyProtection="0"/>
    <xf numFmtId="16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173" fontId="5" fillId="0" borderId="0"/>
    <xf numFmtId="173" fontId="5" fillId="8" borderId="0" applyNumberFormat="0" applyBorder="0" applyAlignment="0" applyProtection="0"/>
    <xf numFmtId="0" fontId="5" fillId="0" borderId="0"/>
    <xf numFmtId="0" fontId="5" fillId="15" borderId="35" applyNumberFormat="0" applyFont="0" applyAlignment="0" applyProtection="0"/>
    <xf numFmtId="0" fontId="5" fillId="0" borderId="0"/>
    <xf numFmtId="173" fontId="5" fillId="8" borderId="0" applyNumberFormat="0" applyBorder="0" applyAlignment="0" applyProtection="0"/>
    <xf numFmtId="9" fontId="5" fillId="0" borderId="0" applyFont="0" applyFill="0" applyBorder="0" applyAlignment="0" applyProtection="0"/>
    <xf numFmtId="169" fontId="5" fillId="0" borderId="0" applyFont="0" applyFill="0" applyBorder="0" applyAlignment="0" applyProtection="0"/>
    <xf numFmtId="170" fontId="5" fillId="0" borderId="0" applyFont="0" applyFill="0" applyBorder="0" applyAlignment="0" applyProtection="0"/>
    <xf numFmtId="0" fontId="5" fillId="0" borderId="0"/>
    <xf numFmtId="173" fontId="5" fillId="0" borderId="0"/>
    <xf numFmtId="0" fontId="5" fillId="0" borderId="0"/>
    <xf numFmtId="170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16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9" fontId="5" fillId="0" borderId="0" applyFont="0" applyFill="0" applyBorder="0" applyAlignment="0" applyProtection="0"/>
    <xf numFmtId="16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15" borderId="35" applyNumberFormat="0" applyFont="0" applyAlignment="0" applyProtection="0"/>
    <xf numFmtId="0" fontId="5" fillId="16" borderId="0" applyNumberFormat="0" applyBorder="0" applyAlignment="0" applyProtection="0"/>
    <xf numFmtId="0" fontId="5" fillId="8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23" borderId="0" applyNumberFormat="0" applyBorder="0" applyAlignment="0" applyProtection="0"/>
    <xf numFmtId="0" fontId="5" fillId="24" borderId="0" applyNumberFormat="0" applyBorder="0" applyAlignment="0" applyProtection="0"/>
    <xf numFmtId="0" fontId="5" fillId="0" borderId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5" fillId="0" borderId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  <xf numFmtId="0" fontId="5" fillId="35" borderId="0" applyNumberFormat="0" applyBorder="0" applyAlignment="0" applyProtection="0"/>
    <xf numFmtId="0" fontId="5" fillId="36" borderId="0" applyNumberFormat="0" applyBorder="0" applyAlignment="0" applyProtection="0"/>
    <xf numFmtId="0" fontId="5" fillId="0" borderId="0"/>
    <xf numFmtId="0" fontId="5" fillId="0" borderId="0"/>
    <xf numFmtId="170" fontId="5" fillId="0" borderId="0" applyFont="0" applyFill="0" applyBorder="0" applyAlignment="0" applyProtection="0"/>
    <xf numFmtId="16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173" fontId="5" fillId="0" borderId="0"/>
    <xf numFmtId="173" fontId="5" fillId="8" borderId="0" applyNumberFormat="0" applyBorder="0" applyAlignment="0" applyProtection="0"/>
    <xf numFmtId="0" fontId="5" fillId="16" borderId="0" applyNumberFormat="0" applyBorder="0" applyAlignment="0" applyProtection="0"/>
    <xf numFmtId="0" fontId="5" fillId="8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23" borderId="0" applyNumberFormat="0" applyBorder="0" applyAlignment="0" applyProtection="0"/>
    <xf numFmtId="0" fontId="5" fillId="24" borderId="0" applyNumberFormat="0" applyBorder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  <xf numFmtId="0" fontId="5" fillId="35" borderId="0" applyNumberFormat="0" applyBorder="0" applyAlignment="0" applyProtection="0"/>
    <xf numFmtId="0" fontId="5" fillId="36" borderId="0" applyNumberFormat="0" applyBorder="0" applyAlignment="0" applyProtection="0"/>
    <xf numFmtId="0" fontId="5" fillId="0" borderId="0"/>
    <xf numFmtId="0" fontId="5" fillId="15" borderId="35" applyNumberFormat="0" applyFont="0" applyAlignment="0" applyProtection="0"/>
    <xf numFmtId="0" fontId="5" fillId="0" borderId="0"/>
    <xf numFmtId="173" fontId="5" fillId="8" borderId="0" applyNumberFormat="0" applyBorder="0" applyAlignment="0" applyProtection="0"/>
    <xf numFmtId="9" fontId="5" fillId="0" borderId="0" applyFont="0" applyFill="0" applyBorder="0" applyAlignment="0" applyProtection="0"/>
    <xf numFmtId="169" fontId="5" fillId="0" borderId="0" applyFont="0" applyFill="0" applyBorder="0" applyAlignment="0" applyProtection="0"/>
    <xf numFmtId="170" fontId="5" fillId="0" borderId="0" applyFont="0" applyFill="0" applyBorder="0" applyAlignment="0" applyProtection="0"/>
    <xf numFmtId="0" fontId="5" fillId="0" borderId="0"/>
    <xf numFmtId="173" fontId="5" fillId="0" borderId="0"/>
    <xf numFmtId="0" fontId="5" fillId="0" borderId="0"/>
    <xf numFmtId="170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16" borderId="0" applyNumberFormat="0" applyBorder="0" applyAlignment="0" applyProtection="0"/>
    <xf numFmtId="0" fontId="5" fillId="8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23" borderId="0" applyNumberFormat="0" applyBorder="0" applyAlignment="0" applyProtection="0"/>
    <xf numFmtId="0" fontId="5" fillId="24" borderId="0" applyNumberFormat="0" applyBorder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  <xf numFmtId="0" fontId="5" fillId="35" borderId="0" applyNumberFormat="0" applyBorder="0" applyAlignment="0" applyProtection="0"/>
    <xf numFmtId="0" fontId="5" fillId="36" borderId="0" applyNumberFormat="0" applyBorder="0" applyAlignment="0" applyProtection="0"/>
    <xf numFmtId="0" fontId="5" fillId="0" borderId="0"/>
    <xf numFmtId="0" fontId="5" fillId="0" borderId="0"/>
    <xf numFmtId="170" fontId="5" fillId="0" borderId="0" applyFont="0" applyFill="0" applyBorder="0" applyAlignment="0" applyProtection="0"/>
    <xf numFmtId="16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173" fontId="5" fillId="0" borderId="0"/>
    <xf numFmtId="173" fontId="5" fillId="8" borderId="0" applyNumberFormat="0" applyBorder="0" applyAlignment="0" applyProtection="0"/>
    <xf numFmtId="0" fontId="5" fillId="0" borderId="0"/>
    <xf numFmtId="0" fontId="5" fillId="15" borderId="35" applyNumberFormat="0" applyFont="0" applyAlignment="0" applyProtection="0"/>
    <xf numFmtId="0" fontId="5" fillId="0" borderId="0"/>
    <xf numFmtId="173" fontId="5" fillId="8" borderId="0" applyNumberFormat="0" applyBorder="0" applyAlignment="0" applyProtection="0"/>
    <xf numFmtId="9" fontId="5" fillId="0" borderId="0" applyFont="0" applyFill="0" applyBorder="0" applyAlignment="0" applyProtection="0"/>
    <xf numFmtId="169" fontId="5" fillId="0" borderId="0" applyFont="0" applyFill="0" applyBorder="0" applyAlignment="0" applyProtection="0"/>
    <xf numFmtId="170" fontId="5" fillId="0" borderId="0" applyFont="0" applyFill="0" applyBorder="0" applyAlignment="0" applyProtection="0"/>
    <xf numFmtId="0" fontId="5" fillId="0" borderId="0"/>
    <xf numFmtId="173" fontId="5" fillId="0" borderId="0"/>
    <xf numFmtId="0" fontId="5" fillId="0" borderId="0"/>
    <xf numFmtId="170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16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9" fontId="5" fillId="0" borderId="0" applyFont="0" applyFill="0" applyBorder="0" applyAlignment="0" applyProtection="0"/>
    <xf numFmtId="16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15" borderId="35" applyNumberFormat="0" applyFont="0" applyAlignment="0" applyProtection="0"/>
    <xf numFmtId="0" fontId="5" fillId="16" borderId="0" applyNumberFormat="0" applyBorder="0" applyAlignment="0" applyProtection="0"/>
    <xf numFmtId="0" fontId="5" fillId="8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23" borderId="0" applyNumberFormat="0" applyBorder="0" applyAlignment="0" applyProtection="0"/>
    <xf numFmtId="0" fontId="5" fillId="24" borderId="0" applyNumberFormat="0" applyBorder="0" applyAlignment="0" applyProtection="0"/>
    <xf numFmtId="0" fontId="5" fillId="0" borderId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5" fillId="0" borderId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  <xf numFmtId="0" fontId="5" fillId="35" borderId="0" applyNumberFormat="0" applyBorder="0" applyAlignment="0" applyProtection="0"/>
    <xf numFmtId="0" fontId="5" fillId="36" borderId="0" applyNumberFormat="0" applyBorder="0" applyAlignment="0" applyProtection="0"/>
    <xf numFmtId="0" fontId="5" fillId="0" borderId="0"/>
    <xf numFmtId="0" fontId="5" fillId="0" borderId="0"/>
    <xf numFmtId="170" fontId="5" fillId="0" borderId="0" applyFont="0" applyFill="0" applyBorder="0" applyAlignment="0" applyProtection="0"/>
    <xf numFmtId="16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173" fontId="5" fillId="0" borderId="0"/>
    <xf numFmtId="173" fontId="5" fillId="8" borderId="0" applyNumberFormat="0" applyBorder="0" applyAlignment="0" applyProtection="0"/>
    <xf numFmtId="0" fontId="5" fillId="16" borderId="0" applyNumberFormat="0" applyBorder="0" applyAlignment="0" applyProtection="0"/>
    <xf numFmtId="0" fontId="5" fillId="8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23" borderId="0" applyNumberFormat="0" applyBorder="0" applyAlignment="0" applyProtection="0"/>
    <xf numFmtId="0" fontId="5" fillId="24" borderId="0" applyNumberFormat="0" applyBorder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  <xf numFmtId="0" fontId="5" fillId="35" borderId="0" applyNumberFormat="0" applyBorder="0" applyAlignment="0" applyProtection="0"/>
    <xf numFmtId="0" fontId="5" fillId="36" borderId="0" applyNumberFormat="0" applyBorder="0" applyAlignment="0" applyProtection="0"/>
    <xf numFmtId="0" fontId="5" fillId="0" borderId="0"/>
    <xf numFmtId="0" fontId="5" fillId="15" borderId="35" applyNumberFormat="0" applyFont="0" applyAlignment="0" applyProtection="0"/>
    <xf numFmtId="0" fontId="5" fillId="0" borderId="0"/>
    <xf numFmtId="173" fontId="5" fillId="8" borderId="0" applyNumberFormat="0" applyBorder="0" applyAlignment="0" applyProtection="0"/>
    <xf numFmtId="9" fontId="5" fillId="0" borderId="0" applyFont="0" applyFill="0" applyBorder="0" applyAlignment="0" applyProtection="0"/>
    <xf numFmtId="169" fontId="5" fillId="0" borderId="0" applyFont="0" applyFill="0" applyBorder="0" applyAlignment="0" applyProtection="0"/>
    <xf numFmtId="170" fontId="5" fillId="0" borderId="0" applyFont="0" applyFill="0" applyBorder="0" applyAlignment="0" applyProtection="0"/>
    <xf numFmtId="0" fontId="5" fillId="0" borderId="0"/>
    <xf numFmtId="173" fontId="5" fillId="0" borderId="0"/>
    <xf numFmtId="0" fontId="5" fillId="0" borderId="0"/>
    <xf numFmtId="170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16" borderId="0" applyNumberFormat="0" applyBorder="0" applyAlignment="0" applyProtection="0"/>
    <xf numFmtId="0" fontId="5" fillId="8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23" borderId="0" applyNumberFormat="0" applyBorder="0" applyAlignment="0" applyProtection="0"/>
    <xf numFmtId="0" fontId="5" fillId="24" borderId="0" applyNumberFormat="0" applyBorder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  <xf numFmtId="0" fontId="5" fillId="35" borderId="0" applyNumberFormat="0" applyBorder="0" applyAlignment="0" applyProtection="0"/>
    <xf numFmtId="0" fontId="5" fillId="36" borderId="0" applyNumberFormat="0" applyBorder="0" applyAlignment="0" applyProtection="0"/>
    <xf numFmtId="0" fontId="5" fillId="0" borderId="0"/>
    <xf numFmtId="0" fontId="5" fillId="0" borderId="0"/>
    <xf numFmtId="170" fontId="5" fillId="0" borderId="0" applyFont="0" applyFill="0" applyBorder="0" applyAlignment="0" applyProtection="0"/>
    <xf numFmtId="16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173" fontId="5" fillId="0" borderId="0"/>
    <xf numFmtId="173" fontId="5" fillId="8" borderId="0" applyNumberFormat="0" applyBorder="0" applyAlignment="0" applyProtection="0"/>
    <xf numFmtId="0" fontId="5" fillId="0" borderId="0"/>
    <xf numFmtId="0" fontId="5" fillId="15" borderId="35" applyNumberFormat="0" applyFont="0" applyAlignment="0" applyProtection="0"/>
    <xf numFmtId="0" fontId="5" fillId="0" borderId="0"/>
    <xf numFmtId="173" fontId="5" fillId="8" borderId="0" applyNumberFormat="0" applyBorder="0" applyAlignment="0" applyProtection="0"/>
    <xf numFmtId="9" fontId="5" fillId="0" borderId="0" applyFont="0" applyFill="0" applyBorder="0" applyAlignment="0" applyProtection="0"/>
    <xf numFmtId="169" fontId="5" fillId="0" borderId="0" applyFont="0" applyFill="0" applyBorder="0" applyAlignment="0" applyProtection="0"/>
    <xf numFmtId="170" fontId="5" fillId="0" borderId="0" applyFont="0" applyFill="0" applyBorder="0" applyAlignment="0" applyProtection="0"/>
    <xf numFmtId="0" fontId="5" fillId="0" borderId="0"/>
    <xf numFmtId="173" fontId="5" fillId="0" borderId="0"/>
    <xf numFmtId="0" fontId="5" fillId="0" borderId="0"/>
    <xf numFmtId="170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16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9" fontId="5" fillId="0" borderId="0" applyFont="0" applyFill="0" applyBorder="0" applyAlignment="0" applyProtection="0"/>
    <xf numFmtId="16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15" borderId="35" applyNumberFormat="0" applyFont="0" applyAlignment="0" applyProtection="0"/>
    <xf numFmtId="0" fontId="5" fillId="16" borderId="0" applyNumberFormat="0" applyBorder="0" applyAlignment="0" applyProtection="0"/>
    <xf numFmtId="0" fontId="5" fillId="8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23" borderId="0" applyNumberFormat="0" applyBorder="0" applyAlignment="0" applyProtection="0"/>
    <xf numFmtId="0" fontId="5" fillId="24" borderId="0" applyNumberFormat="0" applyBorder="0" applyAlignment="0" applyProtection="0"/>
    <xf numFmtId="0" fontId="5" fillId="0" borderId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5" fillId="0" borderId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  <xf numFmtId="0" fontId="5" fillId="35" borderId="0" applyNumberFormat="0" applyBorder="0" applyAlignment="0" applyProtection="0"/>
    <xf numFmtId="0" fontId="5" fillId="36" borderId="0" applyNumberFormat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70" fontId="5" fillId="0" borderId="0" applyFont="0" applyFill="0" applyBorder="0" applyAlignment="0" applyProtection="0"/>
    <xf numFmtId="0" fontId="5" fillId="16" borderId="0" applyNumberFormat="0" applyBorder="0" applyAlignment="0" applyProtection="0"/>
    <xf numFmtId="0" fontId="5" fillId="8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23" borderId="0" applyNumberFormat="0" applyBorder="0" applyAlignment="0" applyProtection="0"/>
    <xf numFmtId="0" fontId="5" fillId="24" borderId="0" applyNumberFormat="0" applyBorder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  <xf numFmtId="0" fontId="5" fillId="35" borderId="0" applyNumberFormat="0" applyBorder="0" applyAlignment="0" applyProtection="0"/>
    <xf numFmtId="0" fontId="5" fillId="36" borderId="0" applyNumberFormat="0" applyBorder="0" applyAlignment="0" applyProtection="0"/>
    <xf numFmtId="0" fontId="5" fillId="0" borderId="0"/>
    <xf numFmtId="0" fontId="5" fillId="0" borderId="0"/>
    <xf numFmtId="170" fontId="5" fillId="0" borderId="0" applyFont="0" applyFill="0" applyBorder="0" applyAlignment="0" applyProtection="0"/>
    <xf numFmtId="16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173" fontId="5" fillId="0" borderId="0"/>
    <xf numFmtId="173" fontId="5" fillId="8" borderId="0" applyNumberFormat="0" applyBorder="0" applyAlignment="0" applyProtection="0"/>
    <xf numFmtId="0" fontId="5" fillId="0" borderId="0"/>
    <xf numFmtId="0" fontId="5" fillId="15" borderId="35" applyNumberFormat="0" applyFont="0" applyAlignment="0" applyProtection="0"/>
    <xf numFmtId="0" fontId="5" fillId="0" borderId="0"/>
    <xf numFmtId="173" fontId="5" fillId="8" borderId="0" applyNumberFormat="0" applyBorder="0" applyAlignment="0" applyProtection="0"/>
    <xf numFmtId="9" fontId="5" fillId="0" borderId="0" applyFont="0" applyFill="0" applyBorder="0" applyAlignment="0" applyProtection="0"/>
    <xf numFmtId="169" fontId="5" fillId="0" borderId="0" applyFont="0" applyFill="0" applyBorder="0" applyAlignment="0" applyProtection="0"/>
    <xf numFmtId="170" fontId="5" fillId="0" borderId="0" applyFont="0" applyFill="0" applyBorder="0" applyAlignment="0" applyProtection="0"/>
    <xf numFmtId="0" fontId="5" fillId="0" borderId="0"/>
    <xf numFmtId="173" fontId="5" fillId="0" borderId="0"/>
    <xf numFmtId="0" fontId="5" fillId="0" borderId="0"/>
    <xf numFmtId="170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16" borderId="0" applyNumberFormat="0" applyBorder="0" applyAlignment="0" applyProtection="0"/>
    <xf numFmtId="0" fontId="5" fillId="8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23" borderId="0" applyNumberFormat="0" applyBorder="0" applyAlignment="0" applyProtection="0"/>
    <xf numFmtId="0" fontId="5" fillId="24" borderId="0" applyNumberFormat="0" applyBorder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  <xf numFmtId="0" fontId="5" fillId="35" borderId="0" applyNumberFormat="0" applyBorder="0" applyAlignment="0" applyProtection="0"/>
    <xf numFmtId="0" fontId="5" fillId="36" borderId="0" applyNumberFormat="0" applyBorder="0" applyAlignment="0" applyProtection="0"/>
    <xf numFmtId="0" fontId="5" fillId="0" borderId="0"/>
    <xf numFmtId="0" fontId="5" fillId="0" borderId="0"/>
    <xf numFmtId="170" fontId="5" fillId="0" borderId="0" applyFont="0" applyFill="0" applyBorder="0" applyAlignment="0" applyProtection="0"/>
    <xf numFmtId="16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173" fontId="5" fillId="0" borderId="0"/>
    <xf numFmtId="173" fontId="5" fillId="8" borderId="0" applyNumberFormat="0" applyBorder="0" applyAlignment="0" applyProtection="0"/>
    <xf numFmtId="0" fontId="5" fillId="0" borderId="0"/>
    <xf numFmtId="0" fontId="5" fillId="15" borderId="35" applyNumberFormat="0" applyFont="0" applyAlignment="0" applyProtection="0"/>
    <xf numFmtId="0" fontId="5" fillId="0" borderId="0"/>
    <xf numFmtId="173" fontId="5" fillId="8" borderId="0" applyNumberFormat="0" applyBorder="0" applyAlignment="0" applyProtection="0"/>
    <xf numFmtId="9" fontId="5" fillId="0" borderId="0" applyFont="0" applyFill="0" applyBorder="0" applyAlignment="0" applyProtection="0"/>
    <xf numFmtId="169" fontId="5" fillId="0" borderId="0" applyFont="0" applyFill="0" applyBorder="0" applyAlignment="0" applyProtection="0"/>
    <xf numFmtId="170" fontId="5" fillId="0" borderId="0" applyFont="0" applyFill="0" applyBorder="0" applyAlignment="0" applyProtection="0"/>
    <xf numFmtId="0" fontId="5" fillId="0" borderId="0"/>
    <xf numFmtId="173" fontId="5" fillId="0" borderId="0"/>
    <xf numFmtId="0" fontId="5" fillId="0" borderId="0"/>
    <xf numFmtId="170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169" fontId="5" fillId="0" borderId="0" applyFont="0" applyFill="0" applyBorder="0" applyAlignment="0" applyProtection="0"/>
    <xf numFmtId="170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70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70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70" fontId="5" fillId="0" borderId="0" applyFont="0" applyFill="0" applyBorder="0" applyAlignment="0" applyProtection="0"/>
    <xf numFmtId="170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170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170" fontId="5" fillId="0" borderId="0" applyFont="0" applyFill="0" applyBorder="0" applyAlignment="0" applyProtection="0"/>
    <xf numFmtId="170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170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170" fontId="5" fillId="0" borderId="0" applyFont="0" applyFill="0" applyBorder="0" applyAlignment="0" applyProtection="0"/>
    <xf numFmtId="170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9" fontId="5" fillId="0" borderId="0" applyFont="0" applyFill="0" applyBorder="0" applyAlignment="0" applyProtection="0"/>
    <xf numFmtId="16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15" borderId="35" applyNumberFormat="0" applyFont="0" applyAlignment="0" applyProtection="0"/>
    <xf numFmtId="0" fontId="5" fillId="16" borderId="0" applyNumberFormat="0" applyBorder="0" applyAlignment="0" applyProtection="0"/>
    <xf numFmtId="0" fontId="5" fillId="8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23" borderId="0" applyNumberFormat="0" applyBorder="0" applyAlignment="0" applyProtection="0"/>
    <xf numFmtId="0" fontId="5" fillId="24" borderId="0" applyNumberFormat="0" applyBorder="0" applyAlignment="0" applyProtection="0"/>
    <xf numFmtId="0" fontId="5" fillId="0" borderId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5" fillId="0" borderId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  <xf numFmtId="0" fontId="5" fillId="35" borderId="0" applyNumberFormat="0" applyBorder="0" applyAlignment="0" applyProtection="0"/>
    <xf numFmtId="0" fontId="5" fillId="36" borderId="0" applyNumberFormat="0" applyBorder="0" applyAlignment="0" applyProtection="0"/>
    <xf numFmtId="0" fontId="5" fillId="0" borderId="0"/>
    <xf numFmtId="0" fontId="5" fillId="0" borderId="0"/>
    <xf numFmtId="170" fontId="5" fillId="0" borderId="0" applyFont="0" applyFill="0" applyBorder="0" applyAlignment="0" applyProtection="0"/>
    <xf numFmtId="16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173" fontId="5" fillId="0" borderId="0"/>
    <xf numFmtId="173" fontId="5" fillId="8" borderId="0" applyNumberFormat="0" applyBorder="0" applyAlignment="0" applyProtection="0"/>
    <xf numFmtId="0" fontId="5" fillId="16" borderId="0" applyNumberFormat="0" applyBorder="0" applyAlignment="0" applyProtection="0"/>
    <xf numFmtId="0" fontId="5" fillId="8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23" borderId="0" applyNumberFormat="0" applyBorder="0" applyAlignment="0" applyProtection="0"/>
    <xf numFmtId="0" fontId="5" fillId="24" borderId="0" applyNumberFormat="0" applyBorder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  <xf numFmtId="0" fontId="5" fillId="35" borderId="0" applyNumberFormat="0" applyBorder="0" applyAlignment="0" applyProtection="0"/>
    <xf numFmtId="0" fontId="5" fillId="36" borderId="0" applyNumberFormat="0" applyBorder="0" applyAlignment="0" applyProtection="0"/>
    <xf numFmtId="0" fontId="5" fillId="0" borderId="0"/>
    <xf numFmtId="0" fontId="5" fillId="15" borderId="35" applyNumberFormat="0" applyFont="0" applyAlignment="0" applyProtection="0"/>
    <xf numFmtId="0" fontId="5" fillId="0" borderId="0"/>
    <xf numFmtId="173" fontId="5" fillId="8" borderId="0" applyNumberFormat="0" applyBorder="0" applyAlignment="0" applyProtection="0"/>
    <xf numFmtId="9" fontId="5" fillId="0" borderId="0" applyFont="0" applyFill="0" applyBorder="0" applyAlignment="0" applyProtection="0"/>
    <xf numFmtId="169" fontId="5" fillId="0" borderId="0" applyFont="0" applyFill="0" applyBorder="0" applyAlignment="0" applyProtection="0"/>
    <xf numFmtId="170" fontId="5" fillId="0" borderId="0" applyFont="0" applyFill="0" applyBorder="0" applyAlignment="0" applyProtection="0"/>
    <xf numFmtId="0" fontId="5" fillId="0" borderId="0"/>
    <xf numFmtId="173" fontId="5" fillId="0" borderId="0"/>
    <xf numFmtId="0" fontId="5" fillId="0" borderId="0"/>
    <xf numFmtId="170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16" borderId="0" applyNumberFormat="0" applyBorder="0" applyAlignment="0" applyProtection="0"/>
    <xf numFmtId="0" fontId="5" fillId="8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23" borderId="0" applyNumberFormat="0" applyBorder="0" applyAlignment="0" applyProtection="0"/>
    <xf numFmtId="0" fontId="5" fillId="24" borderId="0" applyNumberFormat="0" applyBorder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  <xf numFmtId="0" fontId="5" fillId="35" borderId="0" applyNumberFormat="0" applyBorder="0" applyAlignment="0" applyProtection="0"/>
    <xf numFmtId="0" fontId="5" fillId="36" borderId="0" applyNumberFormat="0" applyBorder="0" applyAlignment="0" applyProtection="0"/>
    <xf numFmtId="0" fontId="5" fillId="0" borderId="0"/>
    <xf numFmtId="0" fontId="5" fillId="0" borderId="0"/>
    <xf numFmtId="170" fontId="5" fillId="0" borderId="0" applyFont="0" applyFill="0" applyBorder="0" applyAlignment="0" applyProtection="0"/>
    <xf numFmtId="16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173" fontId="5" fillId="0" borderId="0"/>
    <xf numFmtId="173" fontId="5" fillId="8" borderId="0" applyNumberFormat="0" applyBorder="0" applyAlignment="0" applyProtection="0"/>
    <xf numFmtId="0" fontId="5" fillId="0" borderId="0"/>
    <xf numFmtId="0" fontId="5" fillId="15" borderId="35" applyNumberFormat="0" applyFont="0" applyAlignment="0" applyProtection="0"/>
    <xf numFmtId="0" fontId="5" fillId="0" borderId="0"/>
    <xf numFmtId="173" fontId="5" fillId="8" borderId="0" applyNumberFormat="0" applyBorder="0" applyAlignment="0" applyProtection="0"/>
    <xf numFmtId="9" fontId="5" fillId="0" borderId="0" applyFont="0" applyFill="0" applyBorder="0" applyAlignment="0" applyProtection="0"/>
    <xf numFmtId="169" fontId="5" fillId="0" borderId="0" applyFont="0" applyFill="0" applyBorder="0" applyAlignment="0" applyProtection="0"/>
    <xf numFmtId="170" fontId="5" fillId="0" borderId="0" applyFont="0" applyFill="0" applyBorder="0" applyAlignment="0" applyProtection="0"/>
    <xf numFmtId="0" fontId="5" fillId="0" borderId="0"/>
    <xf numFmtId="173" fontId="5" fillId="0" borderId="0"/>
    <xf numFmtId="0" fontId="5" fillId="0" borderId="0"/>
    <xf numFmtId="170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16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9" fontId="5" fillId="0" borderId="0" applyFont="0" applyFill="0" applyBorder="0" applyAlignment="0" applyProtection="0"/>
    <xf numFmtId="16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15" borderId="35" applyNumberFormat="0" applyFont="0" applyAlignment="0" applyProtection="0"/>
    <xf numFmtId="0" fontId="5" fillId="16" borderId="0" applyNumberFormat="0" applyBorder="0" applyAlignment="0" applyProtection="0"/>
    <xf numFmtId="0" fontId="5" fillId="8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23" borderId="0" applyNumberFormat="0" applyBorder="0" applyAlignment="0" applyProtection="0"/>
    <xf numFmtId="0" fontId="5" fillId="24" borderId="0" applyNumberFormat="0" applyBorder="0" applyAlignment="0" applyProtection="0"/>
    <xf numFmtId="0" fontId="5" fillId="0" borderId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5" fillId="0" borderId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  <xf numFmtId="0" fontId="5" fillId="35" borderId="0" applyNumberFormat="0" applyBorder="0" applyAlignment="0" applyProtection="0"/>
    <xf numFmtId="0" fontId="5" fillId="36" borderId="0" applyNumberFormat="0" applyBorder="0" applyAlignment="0" applyProtection="0"/>
    <xf numFmtId="169" fontId="5" fillId="0" borderId="0" applyFont="0" applyFill="0" applyBorder="0" applyAlignment="0" applyProtection="0"/>
    <xf numFmtId="0" fontId="5" fillId="0" borderId="0"/>
    <xf numFmtId="170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9" fontId="5" fillId="0" borderId="0" applyFont="0" applyFill="0" applyBorder="0" applyAlignment="0" applyProtection="0"/>
    <xf numFmtId="169" fontId="5" fillId="0" borderId="0" applyFont="0" applyFill="0" applyBorder="0" applyAlignment="0" applyProtection="0"/>
    <xf numFmtId="169" fontId="5" fillId="0" borderId="0" applyFont="0" applyFill="0" applyBorder="0" applyAlignment="0" applyProtection="0"/>
    <xf numFmtId="169" fontId="5" fillId="0" borderId="0" applyFont="0" applyFill="0" applyBorder="0" applyAlignment="0" applyProtection="0"/>
    <xf numFmtId="169" fontId="5" fillId="0" borderId="0" applyFont="0" applyFill="0" applyBorder="0" applyAlignment="0" applyProtection="0"/>
    <xf numFmtId="169" fontId="5" fillId="0" borderId="0" applyFont="0" applyFill="0" applyBorder="0" applyAlignment="0" applyProtection="0"/>
    <xf numFmtId="169" fontId="5" fillId="0" borderId="0" applyFont="0" applyFill="0" applyBorder="0" applyAlignment="0" applyProtection="0"/>
    <xf numFmtId="169" fontId="5" fillId="0" borderId="0" applyFont="0" applyFill="0" applyBorder="0" applyAlignment="0" applyProtection="0"/>
    <xf numFmtId="169" fontId="5" fillId="0" borderId="0" applyFont="0" applyFill="0" applyBorder="0" applyAlignment="0" applyProtection="0"/>
    <xf numFmtId="169" fontId="5" fillId="0" borderId="0" applyFont="0" applyFill="0" applyBorder="0" applyAlignment="0" applyProtection="0"/>
    <xf numFmtId="169" fontId="5" fillId="0" borderId="0" applyFont="0" applyFill="0" applyBorder="0" applyAlignment="0" applyProtection="0"/>
    <xf numFmtId="169" fontId="5" fillId="0" borderId="0" applyFont="0" applyFill="0" applyBorder="0" applyAlignment="0" applyProtection="0"/>
    <xf numFmtId="0" fontId="5" fillId="0" borderId="0"/>
    <xf numFmtId="16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170" fontId="5" fillId="0" borderId="0" applyFont="0" applyFill="0" applyBorder="0" applyAlignment="0" applyProtection="0"/>
    <xf numFmtId="170" fontId="5" fillId="0" borderId="0" applyFont="0" applyFill="0" applyBorder="0" applyAlignment="0" applyProtection="0"/>
    <xf numFmtId="170" fontId="5" fillId="0" borderId="0" applyFont="0" applyFill="0" applyBorder="0" applyAlignment="0" applyProtection="0"/>
    <xf numFmtId="170" fontId="5" fillId="0" borderId="0" applyFont="0" applyFill="0" applyBorder="0" applyAlignment="0" applyProtection="0"/>
    <xf numFmtId="170" fontId="5" fillId="0" borderId="0" applyFont="0" applyFill="0" applyBorder="0" applyAlignment="0" applyProtection="0"/>
    <xf numFmtId="169" fontId="5" fillId="0" borderId="0" applyFont="0" applyFill="0" applyBorder="0" applyAlignment="0" applyProtection="0"/>
    <xf numFmtId="169" fontId="5" fillId="0" borderId="0" applyFont="0" applyFill="0" applyBorder="0" applyAlignment="0" applyProtection="0"/>
    <xf numFmtId="169" fontId="5" fillId="0" borderId="0" applyFont="0" applyFill="0" applyBorder="0" applyAlignment="0" applyProtection="0"/>
    <xf numFmtId="169" fontId="5" fillId="0" borderId="0" applyFont="0" applyFill="0" applyBorder="0" applyAlignment="0" applyProtection="0"/>
    <xf numFmtId="169" fontId="5" fillId="0" borderId="0" applyFont="0" applyFill="0" applyBorder="0" applyAlignment="0" applyProtection="0"/>
    <xf numFmtId="169" fontId="5" fillId="0" borderId="0" applyFont="0" applyFill="0" applyBorder="0" applyAlignment="0" applyProtection="0"/>
    <xf numFmtId="169" fontId="5" fillId="0" borderId="0" applyFont="0" applyFill="0" applyBorder="0" applyAlignment="0" applyProtection="0"/>
    <xf numFmtId="169" fontId="5" fillId="0" borderId="0" applyFont="0" applyFill="0" applyBorder="0" applyAlignment="0" applyProtection="0"/>
    <xf numFmtId="169" fontId="5" fillId="0" borderId="0" applyFont="0" applyFill="0" applyBorder="0" applyAlignment="0" applyProtection="0"/>
    <xf numFmtId="169" fontId="5" fillId="0" borderId="0" applyFont="0" applyFill="0" applyBorder="0" applyAlignment="0" applyProtection="0"/>
    <xf numFmtId="169" fontId="5" fillId="0" borderId="0" applyFont="0" applyFill="0" applyBorder="0" applyAlignment="0" applyProtection="0"/>
    <xf numFmtId="169" fontId="5" fillId="0" borderId="0" applyFont="0" applyFill="0" applyBorder="0" applyAlignment="0" applyProtection="0"/>
    <xf numFmtId="169" fontId="5" fillId="0" borderId="0" applyFont="0" applyFill="0" applyBorder="0" applyAlignment="0" applyProtection="0"/>
    <xf numFmtId="169" fontId="5" fillId="0" borderId="0" applyFont="0" applyFill="0" applyBorder="0" applyAlignment="0" applyProtection="0"/>
    <xf numFmtId="169" fontId="5" fillId="0" borderId="0" applyFont="0" applyFill="0" applyBorder="0" applyAlignment="0" applyProtection="0"/>
    <xf numFmtId="169" fontId="5" fillId="0" borderId="0" applyFont="0" applyFill="0" applyBorder="0" applyAlignment="0" applyProtection="0"/>
    <xf numFmtId="16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15" borderId="35" applyNumberFormat="0" applyFont="0" applyAlignment="0" applyProtection="0"/>
    <xf numFmtId="0" fontId="5" fillId="15" borderId="35" applyNumberFormat="0" applyFont="0" applyAlignment="0" applyProtection="0"/>
    <xf numFmtId="0" fontId="5" fillId="15" borderId="35" applyNumberFormat="0" applyFont="0" applyAlignment="0" applyProtection="0"/>
    <xf numFmtId="0" fontId="5" fillId="15" borderId="35" applyNumberFormat="0" applyFont="0" applyAlignment="0" applyProtection="0"/>
    <xf numFmtId="0" fontId="5" fillId="15" borderId="35" applyNumberFormat="0" applyFont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16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16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16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16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9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16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9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9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9" fontId="18" fillId="0" borderId="0" applyFont="0" applyFill="0" applyBorder="0" applyAlignment="0" applyProtection="0"/>
    <xf numFmtId="0" fontId="4" fillId="0" borderId="0"/>
    <xf numFmtId="0" fontId="4" fillId="0" borderId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3" fontId="4" fillId="0" borderId="0"/>
    <xf numFmtId="173" fontId="4" fillId="8" borderId="0" applyNumberFormat="0" applyBorder="0" applyAlignment="0" applyProtection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5" borderId="35" applyNumberFormat="0" applyFont="0" applyAlignment="0" applyProtection="0"/>
    <xf numFmtId="0" fontId="4" fillId="0" borderId="0"/>
    <xf numFmtId="173" fontId="4" fillId="8" borderId="0" applyNumberFormat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173" fontId="4" fillId="0" borderId="0"/>
    <xf numFmtId="0" fontId="4" fillId="0" borderId="0"/>
    <xf numFmtId="170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0" borderId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3" fontId="4" fillId="0" borderId="0"/>
    <xf numFmtId="173" fontId="4" fillId="8" borderId="0" applyNumberFormat="0" applyBorder="0" applyAlignment="0" applyProtection="0"/>
    <xf numFmtId="0" fontId="4" fillId="0" borderId="0"/>
    <xf numFmtId="0" fontId="4" fillId="15" borderId="35" applyNumberFormat="0" applyFont="0" applyAlignment="0" applyProtection="0"/>
    <xf numFmtId="0" fontId="4" fillId="0" borderId="0"/>
    <xf numFmtId="173" fontId="4" fillId="8" borderId="0" applyNumberFormat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173" fontId="4" fillId="0" borderId="0"/>
    <xf numFmtId="0" fontId="4" fillId="0" borderId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15" borderId="35" applyNumberFormat="0" applyFont="0" applyAlignment="0" applyProtection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0" borderId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0" borderId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0" borderId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3" fontId="4" fillId="0" borderId="0"/>
    <xf numFmtId="173" fontId="4" fillId="8" borderId="0" applyNumberFormat="0" applyBorder="0" applyAlignment="0" applyProtection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5" borderId="35" applyNumberFormat="0" applyFont="0" applyAlignment="0" applyProtection="0"/>
    <xf numFmtId="0" fontId="4" fillId="0" borderId="0"/>
    <xf numFmtId="173" fontId="4" fillId="8" borderId="0" applyNumberFormat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173" fontId="4" fillId="0" borderId="0"/>
    <xf numFmtId="0" fontId="4" fillId="0" borderId="0"/>
    <xf numFmtId="170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0" borderId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3" fontId="4" fillId="0" borderId="0"/>
    <xf numFmtId="173" fontId="4" fillId="8" borderId="0" applyNumberFormat="0" applyBorder="0" applyAlignment="0" applyProtection="0"/>
    <xf numFmtId="0" fontId="4" fillId="0" borderId="0"/>
    <xf numFmtId="0" fontId="4" fillId="15" borderId="35" applyNumberFormat="0" applyFont="0" applyAlignment="0" applyProtection="0"/>
    <xf numFmtId="0" fontId="4" fillId="0" borderId="0"/>
    <xf numFmtId="173" fontId="4" fillId="8" borderId="0" applyNumberFormat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173" fontId="4" fillId="0" borderId="0"/>
    <xf numFmtId="0" fontId="4" fillId="0" borderId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15" borderId="35" applyNumberFormat="0" applyFont="0" applyAlignment="0" applyProtection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0" borderId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0" borderId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0" borderId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3" fontId="4" fillId="0" borderId="0"/>
    <xf numFmtId="173" fontId="4" fillId="8" borderId="0" applyNumberFormat="0" applyBorder="0" applyAlignment="0" applyProtection="0"/>
    <xf numFmtId="0" fontId="4" fillId="0" borderId="0"/>
    <xf numFmtId="0" fontId="4" fillId="15" borderId="35" applyNumberFormat="0" applyFont="0" applyAlignment="0" applyProtection="0"/>
    <xf numFmtId="0" fontId="4" fillId="0" borderId="0"/>
    <xf numFmtId="173" fontId="4" fillId="8" borderId="0" applyNumberFormat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173" fontId="4" fillId="0" borderId="0"/>
    <xf numFmtId="0" fontId="4" fillId="0" borderId="0"/>
    <xf numFmtId="170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0" borderId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3" fontId="4" fillId="0" borderId="0"/>
    <xf numFmtId="173" fontId="4" fillId="8" borderId="0" applyNumberFormat="0" applyBorder="0" applyAlignment="0" applyProtection="0"/>
    <xf numFmtId="0" fontId="4" fillId="0" borderId="0"/>
    <xf numFmtId="0" fontId="4" fillId="15" borderId="35" applyNumberFormat="0" applyFont="0" applyAlignment="0" applyProtection="0"/>
    <xf numFmtId="0" fontId="4" fillId="0" borderId="0"/>
    <xf numFmtId="173" fontId="4" fillId="8" borderId="0" applyNumberFormat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173" fontId="4" fillId="0" borderId="0"/>
    <xf numFmtId="0" fontId="4" fillId="0" borderId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15" borderId="35" applyNumberFormat="0" applyFont="0" applyAlignment="0" applyProtection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0" borderId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0" borderId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0" borderId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3" fontId="4" fillId="0" borderId="0"/>
    <xf numFmtId="173" fontId="4" fillId="8" borderId="0" applyNumberFormat="0" applyBorder="0" applyAlignment="0" applyProtection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5" borderId="35" applyNumberFormat="0" applyFont="0" applyAlignment="0" applyProtection="0"/>
    <xf numFmtId="0" fontId="4" fillId="0" borderId="0"/>
    <xf numFmtId="173" fontId="4" fillId="8" borderId="0" applyNumberFormat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173" fontId="4" fillId="0" borderId="0"/>
    <xf numFmtId="0" fontId="4" fillId="0" borderId="0"/>
    <xf numFmtId="170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0" borderId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3" fontId="4" fillId="0" borderId="0"/>
    <xf numFmtId="173" fontId="4" fillId="8" borderId="0" applyNumberFormat="0" applyBorder="0" applyAlignment="0" applyProtection="0"/>
    <xf numFmtId="0" fontId="4" fillId="0" borderId="0"/>
    <xf numFmtId="0" fontId="4" fillId="15" borderId="35" applyNumberFormat="0" applyFont="0" applyAlignment="0" applyProtection="0"/>
    <xf numFmtId="0" fontId="4" fillId="0" borderId="0"/>
    <xf numFmtId="173" fontId="4" fillId="8" borderId="0" applyNumberFormat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173" fontId="4" fillId="0" borderId="0"/>
    <xf numFmtId="0" fontId="4" fillId="0" borderId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15" borderId="35" applyNumberFormat="0" applyFont="0" applyAlignment="0" applyProtection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0" borderId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0" borderId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0" fontId="4" fillId="0" borderId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3" fontId="4" fillId="0" borderId="0"/>
    <xf numFmtId="173" fontId="4" fillId="8" borderId="0" applyNumberFormat="0" applyBorder="0" applyAlignment="0" applyProtection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5" borderId="35" applyNumberFormat="0" applyFont="0" applyAlignment="0" applyProtection="0"/>
    <xf numFmtId="0" fontId="4" fillId="0" borderId="0"/>
    <xf numFmtId="173" fontId="4" fillId="8" borderId="0" applyNumberFormat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173" fontId="4" fillId="0" borderId="0"/>
    <xf numFmtId="0" fontId="4" fillId="0" borderId="0"/>
    <xf numFmtId="170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0" borderId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3" fontId="4" fillId="0" borderId="0"/>
    <xf numFmtId="173" fontId="4" fillId="8" borderId="0" applyNumberFormat="0" applyBorder="0" applyAlignment="0" applyProtection="0"/>
    <xf numFmtId="0" fontId="4" fillId="0" borderId="0"/>
    <xf numFmtId="0" fontId="4" fillId="15" borderId="35" applyNumberFormat="0" applyFont="0" applyAlignment="0" applyProtection="0"/>
    <xf numFmtId="0" fontId="4" fillId="0" borderId="0"/>
    <xf numFmtId="173" fontId="4" fillId="8" borderId="0" applyNumberFormat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173" fontId="4" fillId="0" borderId="0"/>
    <xf numFmtId="0" fontId="4" fillId="0" borderId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15" borderId="35" applyNumberFormat="0" applyFont="0" applyAlignment="0" applyProtection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0" borderId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0" borderId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0" borderId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3" fontId="4" fillId="0" borderId="0"/>
    <xf numFmtId="173" fontId="4" fillId="8" borderId="0" applyNumberFormat="0" applyBorder="0" applyAlignment="0" applyProtection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5" borderId="35" applyNumberFormat="0" applyFont="0" applyAlignment="0" applyProtection="0"/>
    <xf numFmtId="0" fontId="4" fillId="0" borderId="0"/>
    <xf numFmtId="173" fontId="4" fillId="8" borderId="0" applyNumberFormat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173" fontId="4" fillId="0" borderId="0"/>
    <xf numFmtId="0" fontId="4" fillId="0" borderId="0"/>
    <xf numFmtId="170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0" borderId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3" fontId="4" fillId="0" borderId="0"/>
    <xf numFmtId="173" fontId="4" fillId="8" borderId="0" applyNumberFormat="0" applyBorder="0" applyAlignment="0" applyProtection="0"/>
    <xf numFmtId="0" fontId="4" fillId="0" borderId="0"/>
    <xf numFmtId="0" fontId="4" fillId="15" borderId="35" applyNumberFormat="0" applyFont="0" applyAlignment="0" applyProtection="0"/>
    <xf numFmtId="0" fontId="4" fillId="0" borderId="0"/>
    <xf numFmtId="173" fontId="4" fillId="8" borderId="0" applyNumberFormat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173" fontId="4" fillId="0" borderId="0"/>
    <xf numFmtId="0" fontId="4" fillId="0" borderId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15" borderId="35" applyNumberFormat="0" applyFont="0" applyAlignment="0" applyProtection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0" borderId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0" borderId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0" borderId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3" fontId="4" fillId="0" borderId="0"/>
    <xf numFmtId="173" fontId="4" fillId="8" borderId="0" applyNumberFormat="0" applyBorder="0" applyAlignment="0" applyProtection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5" borderId="35" applyNumberFormat="0" applyFont="0" applyAlignment="0" applyProtection="0"/>
    <xf numFmtId="0" fontId="4" fillId="0" borderId="0"/>
    <xf numFmtId="173" fontId="4" fillId="8" borderId="0" applyNumberFormat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173" fontId="4" fillId="0" borderId="0"/>
    <xf numFmtId="0" fontId="4" fillId="0" borderId="0"/>
    <xf numFmtId="170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0" borderId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3" fontId="4" fillId="0" borderId="0"/>
    <xf numFmtId="173" fontId="4" fillId="8" borderId="0" applyNumberFormat="0" applyBorder="0" applyAlignment="0" applyProtection="0"/>
    <xf numFmtId="0" fontId="4" fillId="0" borderId="0"/>
    <xf numFmtId="0" fontId="4" fillId="15" borderId="35" applyNumberFormat="0" applyFont="0" applyAlignment="0" applyProtection="0"/>
    <xf numFmtId="0" fontId="4" fillId="0" borderId="0"/>
    <xf numFmtId="173" fontId="4" fillId="8" borderId="0" applyNumberFormat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173" fontId="4" fillId="0" borderId="0"/>
    <xf numFmtId="0" fontId="4" fillId="0" borderId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15" borderId="35" applyNumberFormat="0" applyFont="0" applyAlignment="0" applyProtection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0" borderId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0" borderId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0" borderId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3" fontId="4" fillId="0" borderId="0"/>
    <xf numFmtId="173" fontId="4" fillId="8" borderId="0" applyNumberFormat="0" applyBorder="0" applyAlignment="0" applyProtection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5" borderId="35" applyNumberFormat="0" applyFont="0" applyAlignment="0" applyProtection="0"/>
    <xf numFmtId="0" fontId="4" fillId="0" borderId="0"/>
    <xf numFmtId="173" fontId="4" fillId="8" borderId="0" applyNumberFormat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173" fontId="4" fillId="0" borderId="0"/>
    <xf numFmtId="0" fontId="4" fillId="0" borderId="0"/>
    <xf numFmtId="170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0" borderId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3" fontId="4" fillId="0" borderId="0"/>
    <xf numFmtId="173" fontId="4" fillId="8" borderId="0" applyNumberFormat="0" applyBorder="0" applyAlignment="0" applyProtection="0"/>
    <xf numFmtId="0" fontId="4" fillId="0" borderId="0"/>
    <xf numFmtId="0" fontId="4" fillId="15" borderId="35" applyNumberFormat="0" applyFont="0" applyAlignment="0" applyProtection="0"/>
    <xf numFmtId="0" fontId="4" fillId="0" borderId="0"/>
    <xf numFmtId="173" fontId="4" fillId="8" borderId="0" applyNumberFormat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173" fontId="4" fillId="0" borderId="0"/>
    <xf numFmtId="0" fontId="4" fillId="0" borderId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15" borderId="35" applyNumberFormat="0" applyFont="0" applyAlignment="0" applyProtection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0" borderId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0" borderId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0" borderId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3" fontId="4" fillId="0" borderId="0"/>
    <xf numFmtId="173" fontId="4" fillId="8" borderId="0" applyNumberFormat="0" applyBorder="0" applyAlignment="0" applyProtection="0"/>
    <xf numFmtId="0" fontId="4" fillId="0" borderId="0"/>
    <xf numFmtId="0" fontId="4" fillId="15" borderId="35" applyNumberFormat="0" applyFont="0" applyAlignment="0" applyProtection="0"/>
    <xf numFmtId="0" fontId="4" fillId="0" borderId="0"/>
    <xf numFmtId="173" fontId="4" fillId="8" borderId="0" applyNumberFormat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173" fontId="4" fillId="0" borderId="0"/>
    <xf numFmtId="0" fontId="4" fillId="0" borderId="0"/>
    <xf numFmtId="170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0" borderId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3" fontId="4" fillId="0" borderId="0"/>
    <xf numFmtId="173" fontId="4" fillId="8" borderId="0" applyNumberFormat="0" applyBorder="0" applyAlignment="0" applyProtection="0"/>
    <xf numFmtId="0" fontId="4" fillId="0" borderId="0"/>
    <xf numFmtId="0" fontId="4" fillId="15" borderId="35" applyNumberFormat="0" applyFont="0" applyAlignment="0" applyProtection="0"/>
    <xf numFmtId="0" fontId="4" fillId="0" borderId="0"/>
    <xf numFmtId="173" fontId="4" fillId="8" borderId="0" applyNumberFormat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173" fontId="4" fillId="0" borderId="0"/>
    <xf numFmtId="0" fontId="4" fillId="0" borderId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15" borderId="35" applyNumberFormat="0" applyFont="0" applyAlignment="0" applyProtection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0" borderId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0" borderId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0" borderId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3" fontId="4" fillId="0" borderId="0"/>
    <xf numFmtId="173" fontId="4" fillId="8" borderId="0" applyNumberFormat="0" applyBorder="0" applyAlignment="0" applyProtection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5" borderId="35" applyNumberFormat="0" applyFont="0" applyAlignment="0" applyProtection="0"/>
    <xf numFmtId="0" fontId="4" fillId="0" borderId="0"/>
    <xf numFmtId="173" fontId="4" fillId="8" borderId="0" applyNumberFormat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173" fontId="4" fillId="0" borderId="0"/>
    <xf numFmtId="0" fontId="4" fillId="0" borderId="0"/>
    <xf numFmtId="170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0" borderId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3" fontId="4" fillId="0" borderId="0"/>
    <xf numFmtId="173" fontId="4" fillId="8" borderId="0" applyNumberFormat="0" applyBorder="0" applyAlignment="0" applyProtection="0"/>
    <xf numFmtId="0" fontId="4" fillId="0" borderId="0"/>
    <xf numFmtId="0" fontId="4" fillId="15" borderId="35" applyNumberFormat="0" applyFont="0" applyAlignment="0" applyProtection="0"/>
    <xf numFmtId="0" fontId="4" fillId="0" borderId="0"/>
    <xf numFmtId="173" fontId="4" fillId="8" borderId="0" applyNumberFormat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173" fontId="4" fillId="0" borderId="0"/>
    <xf numFmtId="0" fontId="4" fillId="0" borderId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15" borderId="35" applyNumberFormat="0" applyFont="0" applyAlignment="0" applyProtection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0" borderId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0" borderId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0" fontId="4" fillId="0" borderId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3" fontId="4" fillId="0" borderId="0"/>
    <xf numFmtId="173" fontId="4" fillId="8" borderId="0" applyNumberFormat="0" applyBorder="0" applyAlignment="0" applyProtection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5" borderId="35" applyNumberFormat="0" applyFont="0" applyAlignment="0" applyProtection="0"/>
    <xf numFmtId="0" fontId="4" fillId="0" borderId="0"/>
    <xf numFmtId="173" fontId="4" fillId="8" borderId="0" applyNumberFormat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173" fontId="4" fillId="0" borderId="0"/>
    <xf numFmtId="0" fontId="4" fillId="0" borderId="0"/>
    <xf numFmtId="170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0" borderId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3" fontId="4" fillId="0" borderId="0"/>
    <xf numFmtId="173" fontId="4" fillId="8" borderId="0" applyNumberFormat="0" applyBorder="0" applyAlignment="0" applyProtection="0"/>
    <xf numFmtId="0" fontId="4" fillId="0" borderId="0"/>
    <xf numFmtId="0" fontId="4" fillId="15" borderId="35" applyNumberFormat="0" applyFont="0" applyAlignment="0" applyProtection="0"/>
    <xf numFmtId="0" fontId="4" fillId="0" borderId="0"/>
    <xf numFmtId="173" fontId="4" fillId="8" borderId="0" applyNumberFormat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173" fontId="4" fillId="0" borderId="0"/>
    <xf numFmtId="0" fontId="4" fillId="0" borderId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15" borderId="35" applyNumberFormat="0" applyFont="0" applyAlignment="0" applyProtection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0" borderId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0" borderId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0" borderId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3" fontId="4" fillId="0" borderId="0"/>
    <xf numFmtId="173" fontId="4" fillId="8" borderId="0" applyNumberFormat="0" applyBorder="0" applyAlignment="0" applyProtection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5" borderId="35" applyNumberFormat="0" applyFont="0" applyAlignment="0" applyProtection="0"/>
    <xf numFmtId="0" fontId="4" fillId="0" borderId="0"/>
    <xf numFmtId="173" fontId="4" fillId="8" borderId="0" applyNumberFormat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173" fontId="4" fillId="0" borderId="0"/>
    <xf numFmtId="0" fontId="4" fillId="0" borderId="0"/>
    <xf numFmtId="170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0" borderId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3" fontId="4" fillId="0" borderId="0"/>
    <xf numFmtId="173" fontId="4" fillId="8" borderId="0" applyNumberFormat="0" applyBorder="0" applyAlignment="0" applyProtection="0"/>
    <xf numFmtId="0" fontId="4" fillId="0" borderId="0"/>
    <xf numFmtId="0" fontId="4" fillId="15" borderId="35" applyNumberFormat="0" applyFont="0" applyAlignment="0" applyProtection="0"/>
    <xf numFmtId="0" fontId="4" fillId="0" borderId="0"/>
    <xf numFmtId="173" fontId="4" fillId="8" borderId="0" applyNumberFormat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173" fontId="4" fillId="0" borderId="0"/>
    <xf numFmtId="0" fontId="4" fillId="0" borderId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15" borderId="35" applyNumberFormat="0" applyFont="0" applyAlignment="0" applyProtection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0" borderId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0" borderId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0" borderId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3" fontId="4" fillId="0" borderId="0"/>
    <xf numFmtId="173" fontId="4" fillId="8" borderId="0" applyNumberFormat="0" applyBorder="0" applyAlignment="0" applyProtection="0"/>
    <xf numFmtId="0" fontId="4" fillId="0" borderId="0"/>
    <xf numFmtId="0" fontId="4" fillId="15" borderId="35" applyNumberFormat="0" applyFont="0" applyAlignment="0" applyProtection="0"/>
    <xf numFmtId="0" fontId="4" fillId="0" borderId="0"/>
    <xf numFmtId="173" fontId="4" fillId="8" borderId="0" applyNumberFormat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173" fontId="4" fillId="0" borderId="0"/>
    <xf numFmtId="0" fontId="4" fillId="0" borderId="0"/>
    <xf numFmtId="170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0" borderId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3" fontId="4" fillId="0" borderId="0"/>
    <xf numFmtId="173" fontId="4" fillId="8" borderId="0" applyNumberFormat="0" applyBorder="0" applyAlignment="0" applyProtection="0"/>
    <xf numFmtId="0" fontId="4" fillId="0" borderId="0"/>
    <xf numFmtId="0" fontId="4" fillId="15" borderId="35" applyNumberFormat="0" applyFont="0" applyAlignment="0" applyProtection="0"/>
    <xf numFmtId="0" fontId="4" fillId="0" borderId="0"/>
    <xf numFmtId="173" fontId="4" fillId="8" borderId="0" applyNumberFormat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173" fontId="4" fillId="0" borderId="0"/>
    <xf numFmtId="0" fontId="4" fillId="0" borderId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15" borderId="35" applyNumberFormat="0" applyFont="0" applyAlignment="0" applyProtection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0" borderId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0" borderId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0" borderId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3" fontId="4" fillId="0" borderId="0"/>
    <xf numFmtId="173" fontId="4" fillId="8" borderId="0" applyNumberFormat="0" applyBorder="0" applyAlignment="0" applyProtection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5" borderId="35" applyNumberFormat="0" applyFont="0" applyAlignment="0" applyProtection="0"/>
    <xf numFmtId="0" fontId="4" fillId="0" borderId="0"/>
    <xf numFmtId="173" fontId="4" fillId="8" borderId="0" applyNumberFormat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173" fontId="4" fillId="0" borderId="0"/>
    <xf numFmtId="0" fontId="4" fillId="0" borderId="0"/>
    <xf numFmtId="170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0" borderId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3" fontId="4" fillId="0" borderId="0"/>
    <xf numFmtId="173" fontId="4" fillId="8" borderId="0" applyNumberFormat="0" applyBorder="0" applyAlignment="0" applyProtection="0"/>
    <xf numFmtId="0" fontId="4" fillId="0" borderId="0"/>
    <xf numFmtId="0" fontId="4" fillId="15" borderId="35" applyNumberFormat="0" applyFont="0" applyAlignment="0" applyProtection="0"/>
    <xf numFmtId="0" fontId="4" fillId="0" borderId="0"/>
    <xf numFmtId="173" fontId="4" fillId="8" borderId="0" applyNumberFormat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173" fontId="4" fillId="0" borderId="0"/>
    <xf numFmtId="0" fontId="4" fillId="0" borderId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15" borderId="35" applyNumberFormat="0" applyFont="0" applyAlignment="0" applyProtection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0" borderId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0" borderId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0" fontId="4" fillId="0" borderId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3" fontId="4" fillId="0" borderId="0"/>
    <xf numFmtId="173" fontId="4" fillId="8" borderId="0" applyNumberFormat="0" applyBorder="0" applyAlignment="0" applyProtection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5" borderId="35" applyNumberFormat="0" applyFont="0" applyAlignment="0" applyProtection="0"/>
    <xf numFmtId="0" fontId="4" fillId="0" borderId="0"/>
    <xf numFmtId="173" fontId="4" fillId="8" borderId="0" applyNumberFormat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173" fontId="4" fillId="0" borderId="0"/>
    <xf numFmtId="0" fontId="4" fillId="0" borderId="0"/>
    <xf numFmtId="170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0" borderId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3" fontId="4" fillId="0" borderId="0"/>
    <xf numFmtId="173" fontId="4" fillId="8" borderId="0" applyNumberFormat="0" applyBorder="0" applyAlignment="0" applyProtection="0"/>
    <xf numFmtId="0" fontId="4" fillId="0" borderId="0"/>
    <xf numFmtId="0" fontId="4" fillId="15" borderId="35" applyNumberFormat="0" applyFont="0" applyAlignment="0" applyProtection="0"/>
    <xf numFmtId="0" fontId="4" fillId="0" borderId="0"/>
    <xf numFmtId="173" fontId="4" fillId="8" borderId="0" applyNumberFormat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173" fontId="4" fillId="0" borderId="0"/>
    <xf numFmtId="0" fontId="4" fillId="0" borderId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15" borderId="35" applyNumberFormat="0" applyFont="0" applyAlignment="0" applyProtection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0" borderId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0" borderId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0" borderId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3" fontId="4" fillId="0" borderId="0"/>
    <xf numFmtId="173" fontId="4" fillId="8" borderId="0" applyNumberFormat="0" applyBorder="0" applyAlignment="0" applyProtection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5" borderId="35" applyNumberFormat="0" applyFont="0" applyAlignment="0" applyProtection="0"/>
    <xf numFmtId="0" fontId="4" fillId="0" borderId="0"/>
    <xf numFmtId="173" fontId="4" fillId="8" borderId="0" applyNumberFormat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173" fontId="4" fillId="0" borderId="0"/>
    <xf numFmtId="0" fontId="4" fillId="0" borderId="0"/>
    <xf numFmtId="170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0" borderId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3" fontId="4" fillId="0" borderId="0"/>
    <xf numFmtId="173" fontId="4" fillId="8" borderId="0" applyNumberFormat="0" applyBorder="0" applyAlignment="0" applyProtection="0"/>
    <xf numFmtId="0" fontId="4" fillId="0" borderId="0"/>
    <xf numFmtId="0" fontId="4" fillId="15" borderId="35" applyNumberFormat="0" applyFont="0" applyAlignment="0" applyProtection="0"/>
    <xf numFmtId="0" fontId="4" fillId="0" borderId="0"/>
    <xf numFmtId="173" fontId="4" fillId="8" borderId="0" applyNumberFormat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173" fontId="4" fillId="0" borderId="0"/>
    <xf numFmtId="0" fontId="4" fillId="0" borderId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15" borderId="35" applyNumberFormat="0" applyFont="0" applyAlignment="0" applyProtection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0" borderId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0" borderId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0" borderId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3" fontId="4" fillId="0" borderId="0"/>
    <xf numFmtId="173" fontId="4" fillId="8" borderId="0" applyNumberFormat="0" applyBorder="0" applyAlignment="0" applyProtection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5" borderId="35" applyNumberFormat="0" applyFont="0" applyAlignment="0" applyProtection="0"/>
    <xf numFmtId="0" fontId="4" fillId="0" borderId="0"/>
    <xf numFmtId="173" fontId="4" fillId="8" borderId="0" applyNumberFormat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173" fontId="4" fillId="0" borderId="0"/>
    <xf numFmtId="0" fontId="4" fillId="0" borderId="0"/>
    <xf numFmtId="170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0" borderId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3" fontId="4" fillId="0" borderId="0"/>
    <xf numFmtId="173" fontId="4" fillId="8" borderId="0" applyNumberFormat="0" applyBorder="0" applyAlignment="0" applyProtection="0"/>
    <xf numFmtId="0" fontId="4" fillId="0" borderId="0"/>
    <xf numFmtId="0" fontId="4" fillId="15" borderId="35" applyNumberFormat="0" applyFont="0" applyAlignment="0" applyProtection="0"/>
    <xf numFmtId="0" fontId="4" fillId="0" borderId="0"/>
    <xf numFmtId="173" fontId="4" fillId="8" borderId="0" applyNumberFormat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173" fontId="4" fillId="0" borderId="0"/>
    <xf numFmtId="0" fontId="4" fillId="0" borderId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15" borderId="35" applyNumberFormat="0" applyFont="0" applyAlignment="0" applyProtection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0" borderId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0" borderId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0" borderId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3" fontId="4" fillId="0" borderId="0"/>
    <xf numFmtId="173" fontId="4" fillId="8" borderId="0" applyNumberFormat="0" applyBorder="0" applyAlignment="0" applyProtection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5" borderId="35" applyNumberFormat="0" applyFont="0" applyAlignment="0" applyProtection="0"/>
    <xf numFmtId="0" fontId="4" fillId="0" borderId="0"/>
    <xf numFmtId="173" fontId="4" fillId="8" borderId="0" applyNumberFormat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173" fontId="4" fillId="0" borderId="0"/>
    <xf numFmtId="0" fontId="4" fillId="0" borderId="0"/>
    <xf numFmtId="170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0" borderId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3" fontId="4" fillId="0" borderId="0"/>
    <xf numFmtId="173" fontId="4" fillId="8" borderId="0" applyNumberFormat="0" applyBorder="0" applyAlignment="0" applyProtection="0"/>
    <xf numFmtId="0" fontId="4" fillId="0" borderId="0"/>
    <xf numFmtId="0" fontId="4" fillId="15" borderId="35" applyNumberFormat="0" applyFont="0" applyAlignment="0" applyProtection="0"/>
    <xf numFmtId="0" fontId="4" fillId="0" borderId="0"/>
    <xf numFmtId="173" fontId="4" fillId="8" borderId="0" applyNumberFormat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173" fontId="4" fillId="0" borderId="0"/>
    <xf numFmtId="0" fontId="4" fillId="0" borderId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15" borderId="35" applyNumberFormat="0" applyFont="0" applyAlignment="0" applyProtection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0" borderId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0" borderId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0" borderId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3" fontId="4" fillId="0" borderId="0"/>
    <xf numFmtId="173" fontId="4" fillId="8" borderId="0" applyNumberFormat="0" applyBorder="0" applyAlignment="0" applyProtection="0"/>
    <xf numFmtId="0" fontId="4" fillId="0" borderId="0"/>
    <xf numFmtId="0" fontId="4" fillId="15" borderId="35" applyNumberFormat="0" applyFont="0" applyAlignment="0" applyProtection="0"/>
    <xf numFmtId="0" fontId="4" fillId="0" borderId="0"/>
    <xf numFmtId="173" fontId="4" fillId="8" borderId="0" applyNumberFormat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173" fontId="4" fillId="0" borderId="0"/>
    <xf numFmtId="0" fontId="4" fillId="0" borderId="0"/>
    <xf numFmtId="170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0" borderId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3" fontId="4" fillId="0" borderId="0"/>
    <xf numFmtId="173" fontId="4" fillId="8" borderId="0" applyNumberFormat="0" applyBorder="0" applyAlignment="0" applyProtection="0"/>
    <xf numFmtId="0" fontId="4" fillId="0" borderId="0"/>
    <xf numFmtId="0" fontId="4" fillId="15" borderId="35" applyNumberFormat="0" applyFont="0" applyAlignment="0" applyProtection="0"/>
    <xf numFmtId="0" fontId="4" fillId="0" borderId="0"/>
    <xf numFmtId="173" fontId="4" fillId="8" borderId="0" applyNumberFormat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173" fontId="4" fillId="0" borderId="0"/>
    <xf numFmtId="0" fontId="4" fillId="0" borderId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15" borderId="35" applyNumberFormat="0" applyFont="0" applyAlignment="0" applyProtection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0" borderId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0" borderId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0" borderId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3" fontId="4" fillId="0" borderId="0"/>
    <xf numFmtId="173" fontId="4" fillId="8" borderId="0" applyNumberFormat="0" applyBorder="0" applyAlignment="0" applyProtection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5" borderId="35" applyNumberFormat="0" applyFont="0" applyAlignment="0" applyProtection="0"/>
    <xf numFmtId="0" fontId="4" fillId="0" borderId="0"/>
    <xf numFmtId="173" fontId="4" fillId="8" borderId="0" applyNumberFormat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173" fontId="4" fillId="0" borderId="0"/>
    <xf numFmtId="0" fontId="4" fillId="0" borderId="0"/>
    <xf numFmtId="170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0" borderId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3" fontId="4" fillId="0" borderId="0"/>
    <xf numFmtId="173" fontId="4" fillId="8" borderId="0" applyNumberFormat="0" applyBorder="0" applyAlignment="0" applyProtection="0"/>
    <xf numFmtId="0" fontId="4" fillId="0" borderId="0"/>
    <xf numFmtId="0" fontId="4" fillId="15" borderId="35" applyNumberFormat="0" applyFont="0" applyAlignment="0" applyProtection="0"/>
    <xf numFmtId="0" fontId="4" fillId="0" borderId="0"/>
    <xf numFmtId="173" fontId="4" fillId="8" borderId="0" applyNumberFormat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173" fontId="4" fillId="0" borderId="0"/>
    <xf numFmtId="0" fontId="4" fillId="0" borderId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15" borderId="35" applyNumberFormat="0" applyFont="0" applyAlignment="0" applyProtection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0" borderId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0" borderId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15" borderId="35" applyNumberFormat="0" applyFont="0" applyAlignment="0" applyProtection="0"/>
    <xf numFmtId="0" fontId="4" fillId="15" borderId="35" applyNumberFormat="0" applyFont="0" applyAlignment="0" applyProtection="0"/>
    <xf numFmtId="0" fontId="4" fillId="15" borderId="35" applyNumberFormat="0" applyFont="0" applyAlignment="0" applyProtection="0"/>
    <xf numFmtId="0" fontId="4" fillId="15" borderId="35" applyNumberFormat="0" applyFont="0" applyAlignment="0" applyProtection="0"/>
    <xf numFmtId="0" fontId="4" fillId="15" borderId="35" applyNumberFormat="0" applyFont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3" fontId="4" fillId="0" borderId="0"/>
    <xf numFmtId="173" fontId="4" fillId="8" borderId="0" applyNumberFormat="0" applyBorder="0" applyAlignment="0" applyProtection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5" borderId="35" applyNumberFormat="0" applyFont="0" applyAlignment="0" applyProtection="0"/>
    <xf numFmtId="0" fontId="4" fillId="0" borderId="0"/>
    <xf numFmtId="173" fontId="4" fillId="8" borderId="0" applyNumberFormat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173" fontId="4" fillId="0" borderId="0"/>
    <xf numFmtId="0" fontId="4" fillId="0" borderId="0"/>
    <xf numFmtId="170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0" borderId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3" fontId="4" fillId="0" borderId="0"/>
    <xf numFmtId="173" fontId="4" fillId="8" borderId="0" applyNumberFormat="0" applyBorder="0" applyAlignment="0" applyProtection="0"/>
    <xf numFmtId="0" fontId="4" fillId="0" borderId="0"/>
    <xf numFmtId="0" fontId="4" fillId="15" borderId="35" applyNumberFormat="0" applyFont="0" applyAlignment="0" applyProtection="0"/>
    <xf numFmtId="0" fontId="4" fillId="0" borderId="0"/>
    <xf numFmtId="173" fontId="4" fillId="8" borderId="0" applyNumberFormat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173" fontId="4" fillId="0" borderId="0"/>
    <xf numFmtId="0" fontId="4" fillId="0" borderId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15" borderId="35" applyNumberFormat="0" applyFont="0" applyAlignment="0" applyProtection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0" borderId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0" borderId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0" borderId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3" fontId="4" fillId="0" borderId="0"/>
    <xf numFmtId="173" fontId="4" fillId="8" borderId="0" applyNumberFormat="0" applyBorder="0" applyAlignment="0" applyProtection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5" borderId="35" applyNumberFormat="0" applyFont="0" applyAlignment="0" applyProtection="0"/>
    <xf numFmtId="0" fontId="4" fillId="0" borderId="0"/>
    <xf numFmtId="173" fontId="4" fillId="8" borderId="0" applyNumberFormat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173" fontId="4" fillId="0" borderId="0"/>
    <xf numFmtId="0" fontId="4" fillId="0" borderId="0"/>
    <xf numFmtId="170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0" borderId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3" fontId="4" fillId="0" borderId="0"/>
    <xf numFmtId="173" fontId="4" fillId="8" borderId="0" applyNumberFormat="0" applyBorder="0" applyAlignment="0" applyProtection="0"/>
    <xf numFmtId="0" fontId="4" fillId="0" borderId="0"/>
    <xf numFmtId="0" fontId="4" fillId="15" borderId="35" applyNumberFormat="0" applyFont="0" applyAlignment="0" applyProtection="0"/>
    <xf numFmtId="0" fontId="4" fillId="0" borderId="0"/>
    <xf numFmtId="173" fontId="4" fillId="8" borderId="0" applyNumberFormat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173" fontId="4" fillId="0" borderId="0"/>
    <xf numFmtId="0" fontId="4" fillId="0" borderId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15" borderId="35" applyNumberFormat="0" applyFont="0" applyAlignment="0" applyProtection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0" borderId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0" borderId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0" borderId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3" fontId="4" fillId="0" borderId="0"/>
    <xf numFmtId="173" fontId="4" fillId="8" borderId="0" applyNumberFormat="0" applyBorder="0" applyAlignment="0" applyProtection="0"/>
    <xf numFmtId="0" fontId="4" fillId="0" borderId="0"/>
    <xf numFmtId="0" fontId="4" fillId="15" borderId="35" applyNumberFormat="0" applyFont="0" applyAlignment="0" applyProtection="0"/>
    <xf numFmtId="0" fontId="4" fillId="0" borderId="0"/>
    <xf numFmtId="173" fontId="4" fillId="8" borderId="0" applyNumberFormat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173" fontId="4" fillId="0" borderId="0"/>
    <xf numFmtId="0" fontId="4" fillId="0" borderId="0"/>
    <xf numFmtId="170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0" borderId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3" fontId="4" fillId="0" borderId="0"/>
    <xf numFmtId="173" fontId="4" fillId="8" borderId="0" applyNumberFormat="0" applyBorder="0" applyAlignment="0" applyProtection="0"/>
    <xf numFmtId="0" fontId="4" fillId="0" borderId="0"/>
    <xf numFmtId="0" fontId="4" fillId="15" borderId="35" applyNumberFormat="0" applyFont="0" applyAlignment="0" applyProtection="0"/>
    <xf numFmtId="0" fontId="4" fillId="0" borderId="0"/>
    <xf numFmtId="173" fontId="4" fillId="8" borderId="0" applyNumberFormat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173" fontId="4" fillId="0" borderId="0"/>
    <xf numFmtId="0" fontId="4" fillId="0" borderId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15" borderId="35" applyNumberFormat="0" applyFont="0" applyAlignment="0" applyProtection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0" borderId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0" borderId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0" borderId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3" fontId="4" fillId="0" borderId="0"/>
    <xf numFmtId="173" fontId="4" fillId="8" borderId="0" applyNumberFormat="0" applyBorder="0" applyAlignment="0" applyProtection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5" borderId="35" applyNumberFormat="0" applyFont="0" applyAlignment="0" applyProtection="0"/>
    <xf numFmtId="0" fontId="4" fillId="0" borderId="0"/>
    <xf numFmtId="173" fontId="4" fillId="8" borderId="0" applyNumberFormat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173" fontId="4" fillId="0" borderId="0"/>
    <xf numFmtId="0" fontId="4" fillId="0" borderId="0"/>
    <xf numFmtId="170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0" borderId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3" fontId="4" fillId="0" borderId="0"/>
    <xf numFmtId="173" fontId="4" fillId="8" borderId="0" applyNumberFormat="0" applyBorder="0" applyAlignment="0" applyProtection="0"/>
    <xf numFmtId="0" fontId="4" fillId="0" borderId="0"/>
    <xf numFmtId="0" fontId="4" fillId="15" borderId="35" applyNumberFormat="0" applyFont="0" applyAlignment="0" applyProtection="0"/>
    <xf numFmtId="0" fontId="4" fillId="0" borderId="0"/>
    <xf numFmtId="173" fontId="4" fillId="8" borderId="0" applyNumberFormat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173" fontId="4" fillId="0" borderId="0"/>
    <xf numFmtId="0" fontId="4" fillId="0" borderId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15" borderId="35" applyNumberFormat="0" applyFont="0" applyAlignment="0" applyProtection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0" borderId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0" borderId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0" fontId="4" fillId="0" borderId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3" fontId="4" fillId="0" borderId="0"/>
    <xf numFmtId="173" fontId="4" fillId="8" borderId="0" applyNumberFormat="0" applyBorder="0" applyAlignment="0" applyProtection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5" borderId="35" applyNumberFormat="0" applyFont="0" applyAlignment="0" applyProtection="0"/>
    <xf numFmtId="0" fontId="4" fillId="0" borderId="0"/>
    <xf numFmtId="173" fontId="4" fillId="8" borderId="0" applyNumberFormat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173" fontId="4" fillId="0" borderId="0"/>
    <xf numFmtId="0" fontId="4" fillId="0" borderId="0"/>
    <xf numFmtId="170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0" borderId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3" fontId="4" fillId="0" borderId="0"/>
    <xf numFmtId="173" fontId="4" fillId="8" borderId="0" applyNumberFormat="0" applyBorder="0" applyAlignment="0" applyProtection="0"/>
    <xf numFmtId="0" fontId="4" fillId="0" borderId="0"/>
    <xf numFmtId="0" fontId="4" fillId="15" borderId="35" applyNumberFormat="0" applyFont="0" applyAlignment="0" applyProtection="0"/>
    <xf numFmtId="0" fontId="4" fillId="0" borderId="0"/>
    <xf numFmtId="173" fontId="4" fillId="8" borderId="0" applyNumberFormat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173" fontId="4" fillId="0" borderId="0"/>
    <xf numFmtId="0" fontId="4" fillId="0" borderId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15" borderId="35" applyNumberFormat="0" applyFont="0" applyAlignment="0" applyProtection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0" borderId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0" borderId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0" borderId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3" fontId="4" fillId="0" borderId="0"/>
    <xf numFmtId="173" fontId="4" fillId="8" borderId="0" applyNumberFormat="0" applyBorder="0" applyAlignment="0" applyProtection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5" borderId="35" applyNumberFormat="0" applyFont="0" applyAlignment="0" applyProtection="0"/>
    <xf numFmtId="0" fontId="4" fillId="0" borderId="0"/>
    <xf numFmtId="173" fontId="4" fillId="8" borderId="0" applyNumberFormat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173" fontId="4" fillId="0" borderId="0"/>
    <xf numFmtId="0" fontId="4" fillId="0" borderId="0"/>
    <xf numFmtId="170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0" borderId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3" fontId="4" fillId="0" borderId="0"/>
    <xf numFmtId="173" fontId="4" fillId="8" borderId="0" applyNumberFormat="0" applyBorder="0" applyAlignment="0" applyProtection="0"/>
    <xf numFmtId="0" fontId="4" fillId="0" borderId="0"/>
    <xf numFmtId="0" fontId="4" fillId="15" borderId="35" applyNumberFormat="0" applyFont="0" applyAlignment="0" applyProtection="0"/>
    <xf numFmtId="0" fontId="4" fillId="0" borderId="0"/>
    <xf numFmtId="173" fontId="4" fillId="8" borderId="0" applyNumberFormat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173" fontId="4" fillId="0" borderId="0"/>
    <xf numFmtId="0" fontId="4" fillId="0" borderId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15" borderId="35" applyNumberFormat="0" applyFont="0" applyAlignment="0" applyProtection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0" borderId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0" borderId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0" borderId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3" fontId="4" fillId="0" borderId="0"/>
    <xf numFmtId="173" fontId="4" fillId="8" borderId="0" applyNumberFormat="0" applyBorder="0" applyAlignment="0" applyProtection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5" borderId="35" applyNumberFormat="0" applyFont="0" applyAlignment="0" applyProtection="0"/>
    <xf numFmtId="0" fontId="4" fillId="0" borderId="0"/>
    <xf numFmtId="173" fontId="4" fillId="8" borderId="0" applyNumberFormat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173" fontId="4" fillId="0" borderId="0"/>
    <xf numFmtId="0" fontId="4" fillId="0" borderId="0"/>
    <xf numFmtId="170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0" borderId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3" fontId="4" fillId="0" borderId="0"/>
    <xf numFmtId="173" fontId="4" fillId="8" borderId="0" applyNumberFormat="0" applyBorder="0" applyAlignment="0" applyProtection="0"/>
    <xf numFmtId="0" fontId="4" fillId="0" borderId="0"/>
    <xf numFmtId="0" fontId="4" fillId="15" borderId="35" applyNumberFormat="0" applyFont="0" applyAlignment="0" applyProtection="0"/>
    <xf numFmtId="0" fontId="4" fillId="0" borderId="0"/>
    <xf numFmtId="173" fontId="4" fillId="8" borderId="0" applyNumberFormat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173" fontId="4" fillId="0" borderId="0"/>
    <xf numFmtId="0" fontId="4" fillId="0" borderId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15" borderId="35" applyNumberFormat="0" applyFont="0" applyAlignment="0" applyProtection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0" borderId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0" borderId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0" borderId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3" fontId="4" fillId="0" borderId="0"/>
    <xf numFmtId="173" fontId="4" fillId="8" borderId="0" applyNumberFormat="0" applyBorder="0" applyAlignment="0" applyProtection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5" borderId="35" applyNumberFormat="0" applyFont="0" applyAlignment="0" applyProtection="0"/>
    <xf numFmtId="0" fontId="4" fillId="0" borderId="0"/>
    <xf numFmtId="173" fontId="4" fillId="8" borderId="0" applyNumberFormat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173" fontId="4" fillId="0" borderId="0"/>
    <xf numFmtId="0" fontId="4" fillId="0" borderId="0"/>
    <xf numFmtId="170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0" borderId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3" fontId="4" fillId="0" borderId="0"/>
    <xf numFmtId="173" fontId="4" fillId="8" borderId="0" applyNumberFormat="0" applyBorder="0" applyAlignment="0" applyProtection="0"/>
    <xf numFmtId="0" fontId="4" fillId="0" borderId="0"/>
    <xf numFmtId="0" fontId="4" fillId="15" borderId="35" applyNumberFormat="0" applyFont="0" applyAlignment="0" applyProtection="0"/>
    <xf numFmtId="0" fontId="4" fillId="0" borderId="0"/>
    <xf numFmtId="173" fontId="4" fillId="8" borderId="0" applyNumberFormat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173" fontId="4" fillId="0" borderId="0"/>
    <xf numFmtId="0" fontId="4" fillId="0" borderId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15" borderId="35" applyNumberFormat="0" applyFont="0" applyAlignment="0" applyProtection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0" borderId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0" borderId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0" borderId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3" fontId="4" fillId="0" borderId="0"/>
    <xf numFmtId="173" fontId="4" fillId="8" borderId="0" applyNumberFormat="0" applyBorder="0" applyAlignment="0" applyProtection="0"/>
    <xf numFmtId="0" fontId="4" fillId="0" borderId="0"/>
    <xf numFmtId="0" fontId="4" fillId="15" borderId="35" applyNumberFormat="0" applyFont="0" applyAlignment="0" applyProtection="0"/>
    <xf numFmtId="0" fontId="4" fillId="0" borderId="0"/>
    <xf numFmtId="173" fontId="4" fillId="8" borderId="0" applyNumberFormat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173" fontId="4" fillId="0" borderId="0"/>
    <xf numFmtId="0" fontId="4" fillId="0" borderId="0"/>
    <xf numFmtId="170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0" borderId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3" fontId="4" fillId="0" borderId="0"/>
    <xf numFmtId="173" fontId="4" fillId="8" borderId="0" applyNumberFormat="0" applyBorder="0" applyAlignment="0" applyProtection="0"/>
    <xf numFmtId="0" fontId="4" fillId="0" borderId="0"/>
    <xf numFmtId="0" fontId="4" fillId="15" borderId="35" applyNumberFormat="0" applyFont="0" applyAlignment="0" applyProtection="0"/>
    <xf numFmtId="0" fontId="4" fillId="0" borderId="0"/>
    <xf numFmtId="173" fontId="4" fillId="8" borderId="0" applyNumberFormat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173" fontId="4" fillId="0" borderId="0"/>
    <xf numFmtId="0" fontId="4" fillId="0" borderId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15" borderId="35" applyNumberFormat="0" applyFont="0" applyAlignment="0" applyProtection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0" borderId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0" borderId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0" borderId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3" fontId="4" fillId="0" borderId="0"/>
    <xf numFmtId="173" fontId="4" fillId="8" borderId="0" applyNumberFormat="0" applyBorder="0" applyAlignment="0" applyProtection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5" borderId="35" applyNumberFormat="0" applyFont="0" applyAlignment="0" applyProtection="0"/>
    <xf numFmtId="0" fontId="4" fillId="0" borderId="0"/>
    <xf numFmtId="173" fontId="4" fillId="8" borderId="0" applyNumberFormat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173" fontId="4" fillId="0" borderId="0"/>
    <xf numFmtId="0" fontId="4" fillId="0" borderId="0"/>
    <xf numFmtId="170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0" borderId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3" fontId="4" fillId="0" borderId="0"/>
    <xf numFmtId="173" fontId="4" fillId="8" borderId="0" applyNumberFormat="0" applyBorder="0" applyAlignment="0" applyProtection="0"/>
    <xf numFmtId="0" fontId="4" fillId="0" borderId="0"/>
    <xf numFmtId="0" fontId="4" fillId="15" borderId="35" applyNumberFormat="0" applyFont="0" applyAlignment="0" applyProtection="0"/>
    <xf numFmtId="0" fontId="4" fillId="0" borderId="0"/>
    <xf numFmtId="173" fontId="4" fillId="8" borderId="0" applyNumberFormat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173" fontId="4" fillId="0" borderId="0"/>
    <xf numFmtId="0" fontId="4" fillId="0" borderId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15" borderId="35" applyNumberFormat="0" applyFont="0" applyAlignment="0" applyProtection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0" borderId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0" borderId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15" borderId="35" applyNumberFormat="0" applyFont="0" applyAlignment="0" applyProtection="0"/>
    <xf numFmtId="0" fontId="4" fillId="15" borderId="35" applyNumberFormat="0" applyFont="0" applyAlignment="0" applyProtection="0"/>
    <xf numFmtId="0" fontId="4" fillId="15" borderId="35" applyNumberFormat="0" applyFont="0" applyAlignment="0" applyProtection="0"/>
    <xf numFmtId="0" fontId="4" fillId="15" borderId="35" applyNumberFormat="0" applyFont="0" applyAlignment="0" applyProtection="0"/>
    <xf numFmtId="0" fontId="4" fillId="15" borderId="35" applyNumberFormat="0" applyFont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3" fontId="4" fillId="0" borderId="0"/>
    <xf numFmtId="173" fontId="4" fillId="8" borderId="0" applyNumberFormat="0" applyBorder="0" applyAlignment="0" applyProtection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5" borderId="35" applyNumberFormat="0" applyFont="0" applyAlignment="0" applyProtection="0"/>
    <xf numFmtId="0" fontId="4" fillId="0" borderId="0"/>
    <xf numFmtId="173" fontId="4" fillId="8" borderId="0" applyNumberFormat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173" fontId="4" fillId="0" borderId="0"/>
    <xf numFmtId="0" fontId="4" fillId="0" borderId="0"/>
    <xf numFmtId="170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0" borderId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3" fontId="4" fillId="0" borderId="0"/>
    <xf numFmtId="173" fontId="4" fillId="8" borderId="0" applyNumberFormat="0" applyBorder="0" applyAlignment="0" applyProtection="0"/>
    <xf numFmtId="0" fontId="4" fillId="0" borderId="0"/>
    <xf numFmtId="0" fontId="4" fillId="15" borderId="35" applyNumberFormat="0" applyFont="0" applyAlignment="0" applyProtection="0"/>
    <xf numFmtId="0" fontId="4" fillId="0" borderId="0"/>
    <xf numFmtId="173" fontId="4" fillId="8" borderId="0" applyNumberFormat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173" fontId="4" fillId="0" borderId="0"/>
    <xf numFmtId="0" fontId="4" fillId="0" borderId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15" borderId="35" applyNumberFormat="0" applyFont="0" applyAlignment="0" applyProtection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0" borderId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0" borderId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0" borderId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3" fontId="4" fillId="0" borderId="0"/>
    <xf numFmtId="173" fontId="4" fillId="8" borderId="0" applyNumberFormat="0" applyBorder="0" applyAlignment="0" applyProtection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5" borderId="35" applyNumberFormat="0" applyFont="0" applyAlignment="0" applyProtection="0"/>
    <xf numFmtId="0" fontId="4" fillId="0" borderId="0"/>
    <xf numFmtId="173" fontId="4" fillId="8" borderId="0" applyNumberFormat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173" fontId="4" fillId="0" borderId="0"/>
    <xf numFmtId="0" fontId="4" fillId="0" borderId="0"/>
    <xf numFmtId="170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0" borderId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3" fontId="4" fillId="0" borderId="0"/>
    <xf numFmtId="173" fontId="4" fillId="8" borderId="0" applyNumberFormat="0" applyBorder="0" applyAlignment="0" applyProtection="0"/>
    <xf numFmtId="0" fontId="4" fillId="0" borderId="0"/>
    <xf numFmtId="0" fontId="4" fillId="15" borderId="35" applyNumberFormat="0" applyFont="0" applyAlignment="0" applyProtection="0"/>
    <xf numFmtId="0" fontId="4" fillId="0" borderId="0"/>
    <xf numFmtId="173" fontId="4" fillId="8" borderId="0" applyNumberFormat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173" fontId="4" fillId="0" borderId="0"/>
    <xf numFmtId="0" fontId="4" fillId="0" borderId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15" borderId="35" applyNumberFormat="0" applyFont="0" applyAlignment="0" applyProtection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0" borderId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0" borderId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0" borderId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3" fontId="4" fillId="0" borderId="0"/>
    <xf numFmtId="173" fontId="4" fillId="8" borderId="0" applyNumberFormat="0" applyBorder="0" applyAlignment="0" applyProtection="0"/>
    <xf numFmtId="0" fontId="4" fillId="0" borderId="0"/>
    <xf numFmtId="0" fontId="4" fillId="15" borderId="35" applyNumberFormat="0" applyFont="0" applyAlignment="0" applyProtection="0"/>
    <xf numFmtId="0" fontId="4" fillId="0" borderId="0"/>
    <xf numFmtId="173" fontId="4" fillId="8" borderId="0" applyNumberFormat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173" fontId="4" fillId="0" borderId="0"/>
    <xf numFmtId="0" fontId="4" fillId="0" borderId="0"/>
    <xf numFmtId="170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0" borderId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3" fontId="4" fillId="0" borderId="0"/>
    <xf numFmtId="173" fontId="4" fillId="8" borderId="0" applyNumberFormat="0" applyBorder="0" applyAlignment="0" applyProtection="0"/>
    <xf numFmtId="0" fontId="4" fillId="0" borderId="0"/>
    <xf numFmtId="0" fontId="4" fillId="15" borderId="35" applyNumberFormat="0" applyFont="0" applyAlignment="0" applyProtection="0"/>
    <xf numFmtId="0" fontId="4" fillId="0" borderId="0"/>
    <xf numFmtId="173" fontId="4" fillId="8" borderId="0" applyNumberFormat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173" fontId="4" fillId="0" borderId="0"/>
    <xf numFmtId="0" fontId="4" fillId="0" borderId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15" borderId="35" applyNumberFormat="0" applyFont="0" applyAlignment="0" applyProtection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0" borderId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0" borderId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0" borderId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3" fontId="4" fillId="0" borderId="0"/>
    <xf numFmtId="173" fontId="4" fillId="8" borderId="0" applyNumberFormat="0" applyBorder="0" applyAlignment="0" applyProtection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5" borderId="35" applyNumberFormat="0" applyFont="0" applyAlignment="0" applyProtection="0"/>
    <xf numFmtId="0" fontId="4" fillId="0" borderId="0"/>
    <xf numFmtId="173" fontId="4" fillId="8" borderId="0" applyNumberFormat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173" fontId="4" fillId="0" borderId="0"/>
    <xf numFmtId="0" fontId="4" fillId="0" borderId="0"/>
    <xf numFmtId="170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0" borderId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3" fontId="4" fillId="0" borderId="0"/>
    <xf numFmtId="173" fontId="4" fillId="8" borderId="0" applyNumberFormat="0" applyBorder="0" applyAlignment="0" applyProtection="0"/>
    <xf numFmtId="0" fontId="4" fillId="0" borderId="0"/>
    <xf numFmtId="0" fontId="4" fillId="15" borderId="35" applyNumberFormat="0" applyFont="0" applyAlignment="0" applyProtection="0"/>
    <xf numFmtId="0" fontId="4" fillId="0" borderId="0"/>
    <xf numFmtId="173" fontId="4" fillId="8" borderId="0" applyNumberFormat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173" fontId="4" fillId="0" borderId="0"/>
    <xf numFmtId="0" fontId="4" fillId="0" borderId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15" borderId="35" applyNumberFormat="0" applyFont="0" applyAlignment="0" applyProtection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0" borderId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0" borderId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0" fontId="4" fillId="0" borderId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3" fontId="4" fillId="0" borderId="0"/>
    <xf numFmtId="173" fontId="4" fillId="8" borderId="0" applyNumberFormat="0" applyBorder="0" applyAlignment="0" applyProtection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5" borderId="35" applyNumberFormat="0" applyFont="0" applyAlignment="0" applyProtection="0"/>
    <xf numFmtId="0" fontId="4" fillId="0" borderId="0"/>
    <xf numFmtId="173" fontId="4" fillId="8" borderId="0" applyNumberFormat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173" fontId="4" fillId="0" borderId="0"/>
    <xf numFmtId="0" fontId="4" fillId="0" borderId="0"/>
    <xf numFmtId="170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0" borderId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3" fontId="4" fillId="0" borderId="0"/>
    <xf numFmtId="173" fontId="4" fillId="8" borderId="0" applyNumberFormat="0" applyBorder="0" applyAlignment="0" applyProtection="0"/>
    <xf numFmtId="0" fontId="4" fillId="0" borderId="0"/>
    <xf numFmtId="0" fontId="4" fillId="15" borderId="35" applyNumberFormat="0" applyFont="0" applyAlignment="0" applyProtection="0"/>
    <xf numFmtId="0" fontId="4" fillId="0" borderId="0"/>
    <xf numFmtId="173" fontId="4" fillId="8" borderId="0" applyNumberFormat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173" fontId="4" fillId="0" borderId="0"/>
    <xf numFmtId="0" fontId="4" fillId="0" borderId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15" borderId="35" applyNumberFormat="0" applyFont="0" applyAlignment="0" applyProtection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0" borderId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0" borderId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0" borderId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3" fontId="4" fillId="0" borderId="0"/>
    <xf numFmtId="173" fontId="4" fillId="8" borderId="0" applyNumberFormat="0" applyBorder="0" applyAlignment="0" applyProtection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5" borderId="35" applyNumberFormat="0" applyFont="0" applyAlignment="0" applyProtection="0"/>
    <xf numFmtId="0" fontId="4" fillId="0" borderId="0"/>
    <xf numFmtId="173" fontId="4" fillId="8" borderId="0" applyNumberFormat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173" fontId="4" fillId="0" borderId="0"/>
    <xf numFmtId="0" fontId="4" fillId="0" borderId="0"/>
    <xf numFmtId="170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0" borderId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3" fontId="4" fillId="0" borderId="0"/>
    <xf numFmtId="173" fontId="4" fillId="8" borderId="0" applyNumberFormat="0" applyBorder="0" applyAlignment="0" applyProtection="0"/>
    <xf numFmtId="0" fontId="4" fillId="0" borderId="0"/>
    <xf numFmtId="0" fontId="4" fillId="15" borderId="35" applyNumberFormat="0" applyFont="0" applyAlignment="0" applyProtection="0"/>
    <xf numFmtId="0" fontId="4" fillId="0" borderId="0"/>
    <xf numFmtId="173" fontId="4" fillId="8" borderId="0" applyNumberFormat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173" fontId="4" fillId="0" borderId="0"/>
    <xf numFmtId="0" fontId="4" fillId="0" borderId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15" borderId="35" applyNumberFormat="0" applyFont="0" applyAlignment="0" applyProtection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0" borderId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0" borderId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0" borderId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3" fontId="4" fillId="0" borderId="0"/>
    <xf numFmtId="173" fontId="4" fillId="8" borderId="0" applyNumberFormat="0" applyBorder="0" applyAlignment="0" applyProtection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5" borderId="35" applyNumberFormat="0" applyFont="0" applyAlignment="0" applyProtection="0"/>
    <xf numFmtId="0" fontId="4" fillId="0" borderId="0"/>
    <xf numFmtId="173" fontId="4" fillId="8" borderId="0" applyNumberFormat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173" fontId="4" fillId="0" borderId="0"/>
    <xf numFmtId="0" fontId="4" fillId="0" borderId="0"/>
    <xf numFmtId="170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0" borderId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3" fontId="4" fillId="0" borderId="0"/>
    <xf numFmtId="173" fontId="4" fillId="8" borderId="0" applyNumberFormat="0" applyBorder="0" applyAlignment="0" applyProtection="0"/>
    <xf numFmtId="0" fontId="4" fillId="0" borderId="0"/>
    <xf numFmtId="0" fontId="4" fillId="15" borderId="35" applyNumberFormat="0" applyFont="0" applyAlignment="0" applyProtection="0"/>
    <xf numFmtId="0" fontId="4" fillId="0" borderId="0"/>
    <xf numFmtId="173" fontId="4" fillId="8" borderId="0" applyNumberFormat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173" fontId="4" fillId="0" borderId="0"/>
    <xf numFmtId="0" fontId="4" fillId="0" borderId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15" borderId="35" applyNumberFormat="0" applyFont="0" applyAlignment="0" applyProtection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0" borderId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0" borderId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0" borderId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3" fontId="4" fillId="0" borderId="0"/>
    <xf numFmtId="173" fontId="4" fillId="8" borderId="0" applyNumberFormat="0" applyBorder="0" applyAlignment="0" applyProtection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5" borderId="35" applyNumberFormat="0" applyFont="0" applyAlignment="0" applyProtection="0"/>
    <xf numFmtId="0" fontId="4" fillId="0" borderId="0"/>
    <xf numFmtId="173" fontId="4" fillId="8" borderId="0" applyNumberFormat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173" fontId="4" fillId="0" borderId="0"/>
    <xf numFmtId="0" fontId="4" fillId="0" borderId="0"/>
    <xf numFmtId="170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0" borderId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3" fontId="4" fillId="0" borderId="0"/>
    <xf numFmtId="173" fontId="4" fillId="8" borderId="0" applyNumberFormat="0" applyBorder="0" applyAlignment="0" applyProtection="0"/>
    <xf numFmtId="0" fontId="4" fillId="0" borderId="0"/>
    <xf numFmtId="0" fontId="4" fillId="15" borderId="35" applyNumberFormat="0" applyFont="0" applyAlignment="0" applyProtection="0"/>
    <xf numFmtId="0" fontId="4" fillId="0" borderId="0"/>
    <xf numFmtId="173" fontId="4" fillId="8" borderId="0" applyNumberFormat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173" fontId="4" fillId="0" borderId="0"/>
    <xf numFmtId="0" fontId="4" fillId="0" borderId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15" borderId="35" applyNumberFormat="0" applyFont="0" applyAlignment="0" applyProtection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0" borderId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0" borderId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0" borderId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3" fontId="4" fillId="0" borderId="0"/>
    <xf numFmtId="173" fontId="4" fillId="8" borderId="0" applyNumberFormat="0" applyBorder="0" applyAlignment="0" applyProtection="0"/>
    <xf numFmtId="0" fontId="4" fillId="0" borderId="0"/>
    <xf numFmtId="0" fontId="4" fillId="15" borderId="35" applyNumberFormat="0" applyFont="0" applyAlignment="0" applyProtection="0"/>
    <xf numFmtId="0" fontId="4" fillId="0" borderId="0"/>
    <xf numFmtId="173" fontId="4" fillId="8" borderId="0" applyNumberFormat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173" fontId="4" fillId="0" borderId="0"/>
    <xf numFmtId="0" fontId="4" fillId="0" borderId="0"/>
    <xf numFmtId="170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0" borderId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3" fontId="4" fillId="0" borderId="0"/>
    <xf numFmtId="173" fontId="4" fillId="8" borderId="0" applyNumberFormat="0" applyBorder="0" applyAlignment="0" applyProtection="0"/>
    <xf numFmtId="0" fontId="4" fillId="0" borderId="0"/>
    <xf numFmtId="0" fontId="4" fillId="15" borderId="35" applyNumberFormat="0" applyFont="0" applyAlignment="0" applyProtection="0"/>
    <xf numFmtId="0" fontId="4" fillId="0" borderId="0"/>
    <xf numFmtId="173" fontId="4" fillId="8" borderId="0" applyNumberFormat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173" fontId="4" fillId="0" borderId="0"/>
    <xf numFmtId="0" fontId="4" fillId="0" borderId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15" borderId="35" applyNumberFormat="0" applyFont="0" applyAlignment="0" applyProtection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0" borderId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0" borderId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0" borderId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3" fontId="4" fillId="0" borderId="0"/>
    <xf numFmtId="173" fontId="4" fillId="8" borderId="0" applyNumberFormat="0" applyBorder="0" applyAlignment="0" applyProtection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5" borderId="35" applyNumberFormat="0" applyFont="0" applyAlignment="0" applyProtection="0"/>
    <xf numFmtId="0" fontId="4" fillId="0" borderId="0"/>
    <xf numFmtId="173" fontId="4" fillId="8" borderId="0" applyNumberFormat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173" fontId="4" fillId="0" borderId="0"/>
    <xf numFmtId="0" fontId="4" fillId="0" borderId="0"/>
    <xf numFmtId="170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0" borderId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3" fontId="4" fillId="0" borderId="0"/>
    <xf numFmtId="173" fontId="4" fillId="8" borderId="0" applyNumberFormat="0" applyBorder="0" applyAlignment="0" applyProtection="0"/>
    <xf numFmtId="0" fontId="4" fillId="0" borderId="0"/>
    <xf numFmtId="0" fontId="4" fillId="15" borderId="35" applyNumberFormat="0" applyFont="0" applyAlignment="0" applyProtection="0"/>
    <xf numFmtId="0" fontId="4" fillId="0" borderId="0"/>
    <xf numFmtId="173" fontId="4" fillId="8" borderId="0" applyNumberFormat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173" fontId="4" fillId="0" borderId="0"/>
    <xf numFmtId="0" fontId="4" fillId="0" borderId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15" borderId="35" applyNumberFormat="0" applyFont="0" applyAlignment="0" applyProtection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0" borderId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0" borderId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0" fontId="4" fillId="0" borderId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3" fontId="4" fillId="0" borderId="0"/>
    <xf numFmtId="173" fontId="4" fillId="8" borderId="0" applyNumberFormat="0" applyBorder="0" applyAlignment="0" applyProtection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5" borderId="35" applyNumberFormat="0" applyFont="0" applyAlignment="0" applyProtection="0"/>
    <xf numFmtId="0" fontId="4" fillId="0" borderId="0"/>
    <xf numFmtId="173" fontId="4" fillId="8" borderId="0" applyNumberFormat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173" fontId="4" fillId="0" borderId="0"/>
    <xf numFmtId="0" fontId="4" fillId="0" borderId="0"/>
    <xf numFmtId="170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0" borderId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3" fontId="4" fillId="0" borderId="0"/>
    <xf numFmtId="173" fontId="4" fillId="8" borderId="0" applyNumberFormat="0" applyBorder="0" applyAlignment="0" applyProtection="0"/>
    <xf numFmtId="0" fontId="4" fillId="0" borderId="0"/>
    <xf numFmtId="0" fontId="4" fillId="15" borderId="35" applyNumberFormat="0" applyFont="0" applyAlignment="0" applyProtection="0"/>
    <xf numFmtId="0" fontId="4" fillId="0" borderId="0"/>
    <xf numFmtId="173" fontId="4" fillId="8" borderId="0" applyNumberFormat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173" fontId="4" fillId="0" borderId="0"/>
    <xf numFmtId="0" fontId="4" fillId="0" borderId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15" borderId="35" applyNumberFormat="0" applyFont="0" applyAlignment="0" applyProtection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0" borderId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0" borderId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0" borderId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3" fontId="4" fillId="0" borderId="0"/>
    <xf numFmtId="173" fontId="4" fillId="8" borderId="0" applyNumberFormat="0" applyBorder="0" applyAlignment="0" applyProtection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5" borderId="35" applyNumberFormat="0" applyFont="0" applyAlignment="0" applyProtection="0"/>
    <xf numFmtId="0" fontId="4" fillId="0" borderId="0"/>
    <xf numFmtId="173" fontId="4" fillId="8" borderId="0" applyNumberFormat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173" fontId="4" fillId="0" borderId="0"/>
    <xf numFmtId="0" fontId="4" fillId="0" borderId="0"/>
    <xf numFmtId="170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0" borderId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3" fontId="4" fillId="0" borderId="0"/>
    <xf numFmtId="173" fontId="4" fillId="8" borderId="0" applyNumberFormat="0" applyBorder="0" applyAlignment="0" applyProtection="0"/>
    <xf numFmtId="0" fontId="4" fillId="0" borderId="0"/>
    <xf numFmtId="0" fontId="4" fillId="15" borderId="35" applyNumberFormat="0" applyFont="0" applyAlignment="0" applyProtection="0"/>
    <xf numFmtId="0" fontId="4" fillId="0" borderId="0"/>
    <xf numFmtId="173" fontId="4" fillId="8" borderId="0" applyNumberFormat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173" fontId="4" fillId="0" borderId="0"/>
    <xf numFmtId="0" fontId="4" fillId="0" borderId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15" borderId="35" applyNumberFormat="0" applyFont="0" applyAlignment="0" applyProtection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0" borderId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0" borderId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0" borderId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3" fontId="4" fillId="0" borderId="0"/>
    <xf numFmtId="173" fontId="4" fillId="8" borderId="0" applyNumberFormat="0" applyBorder="0" applyAlignment="0" applyProtection="0"/>
    <xf numFmtId="0" fontId="4" fillId="0" borderId="0"/>
    <xf numFmtId="0" fontId="4" fillId="15" borderId="35" applyNumberFormat="0" applyFont="0" applyAlignment="0" applyProtection="0"/>
    <xf numFmtId="0" fontId="4" fillId="0" borderId="0"/>
    <xf numFmtId="173" fontId="4" fillId="8" borderId="0" applyNumberFormat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173" fontId="4" fillId="0" borderId="0"/>
    <xf numFmtId="0" fontId="4" fillId="0" borderId="0"/>
    <xf numFmtId="170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0" borderId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3" fontId="4" fillId="0" borderId="0"/>
    <xf numFmtId="173" fontId="4" fillId="8" borderId="0" applyNumberFormat="0" applyBorder="0" applyAlignment="0" applyProtection="0"/>
    <xf numFmtId="0" fontId="4" fillId="0" borderId="0"/>
    <xf numFmtId="0" fontId="4" fillId="15" borderId="35" applyNumberFormat="0" applyFont="0" applyAlignment="0" applyProtection="0"/>
    <xf numFmtId="0" fontId="4" fillId="0" borderId="0"/>
    <xf numFmtId="173" fontId="4" fillId="8" borderId="0" applyNumberFormat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173" fontId="4" fillId="0" borderId="0"/>
    <xf numFmtId="0" fontId="4" fillId="0" borderId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15" borderId="35" applyNumberFormat="0" applyFont="0" applyAlignment="0" applyProtection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0" borderId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0" borderId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0" borderId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3" fontId="4" fillId="0" borderId="0"/>
    <xf numFmtId="173" fontId="4" fillId="8" borderId="0" applyNumberFormat="0" applyBorder="0" applyAlignment="0" applyProtection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5" borderId="35" applyNumberFormat="0" applyFont="0" applyAlignment="0" applyProtection="0"/>
    <xf numFmtId="0" fontId="4" fillId="0" borderId="0"/>
    <xf numFmtId="173" fontId="4" fillId="8" borderId="0" applyNumberFormat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173" fontId="4" fillId="0" borderId="0"/>
    <xf numFmtId="0" fontId="4" fillId="0" borderId="0"/>
    <xf numFmtId="170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0" borderId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3" fontId="4" fillId="0" borderId="0"/>
    <xf numFmtId="173" fontId="4" fillId="8" borderId="0" applyNumberFormat="0" applyBorder="0" applyAlignment="0" applyProtection="0"/>
    <xf numFmtId="0" fontId="4" fillId="0" borderId="0"/>
    <xf numFmtId="0" fontId="4" fillId="15" borderId="35" applyNumberFormat="0" applyFont="0" applyAlignment="0" applyProtection="0"/>
    <xf numFmtId="0" fontId="4" fillId="0" borderId="0"/>
    <xf numFmtId="173" fontId="4" fillId="8" borderId="0" applyNumberFormat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173" fontId="4" fillId="0" borderId="0"/>
    <xf numFmtId="0" fontId="4" fillId="0" borderId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15" borderId="35" applyNumberFormat="0" applyFont="0" applyAlignment="0" applyProtection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0" borderId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0" borderId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0" fontId="4" fillId="0" borderId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3" fontId="4" fillId="0" borderId="0"/>
    <xf numFmtId="173" fontId="4" fillId="8" borderId="0" applyNumberFormat="0" applyBorder="0" applyAlignment="0" applyProtection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5" borderId="35" applyNumberFormat="0" applyFont="0" applyAlignment="0" applyProtection="0"/>
    <xf numFmtId="0" fontId="4" fillId="0" borderId="0"/>
    <xf numFmtId="173" fontId="4" fillId="8" borderId="0" applyNumberFormat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173" fontId="4" fillId="0" borderId="0"/>
    <xf numFmtId="0" fontId="4" fillId="0" borderId="0"/>
    <xf numFmtId="170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0" borderId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3" fontId="4" fillId="0" borderId="0"/>
    <xf numFmtId="173" fontId="4" fillId="8" borderId="0" applyNumberFormat="0" applyBorder="0" applyAlignment="0" applyProtection="0"/>
    <xf numFmtId="0" fontId="4" fillId="0" borderId="0"/>
    <xf numFmtId="0" fontId="4" fillId="15" borderId="35" applyNumberFormat="0" applyFont="0" applyAlignment="0" applyProtection="0"/>
    <xf numFmtId="0" fontId="4" fillId="0" borderId="0"/>
    <xf numFmtId="173" fontId="4" fillId="8" borderId="0" applyNumberFormat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173" fontId="4" fillId="0" borderId="0"/>
    <xf numFmtId="0" fontId="4" fillId="0" borderId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15" borderId="35" applyNumberFormat="0" applyFont="0" applyAlignment="0" applyProtection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0" borderId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0" borderId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0" borderId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3" fontId="4" fillId="0" borderId="0"/>
    <xf numFmtId="173" fontId="4" fillId="8" borderId="0" applyNumberFormat="0" applyBorder="0" applyAlignment="0" applyProtection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5" borderId="35" applyNumberFormat="0" applyFont="0" applyAlignment="0" applyProtection="0"/>
    <xf numFmtId="0" fontId="4" fillId="0" borderId="0"/>
    <xf numFmtId="173" fontId="4" fillId="8" borderId="0" applyNumberFormat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173" fontId="4" fillId="0" borderId="0"/>
    <xf numFmtId="0" fontId="4" fillId="0" borderId="0"/>
    <xf numFmtId="170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0" borderId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3" fontId="4" fillId="0" borderId="0"/>
    <xf numFmtId="173" fontId="4" fillId="8" borderId="0" applyNumberFormat="0" applyBorder="0" applyAlignment="0" applyProtection="0"/>
    <xf numFmtId="0" fontId="4" fillId="0" borderId="0"/>
    <xf numFmtId="0" fontId="4" fillId="15" borderId="35" applyNumberFormat="0" applyFont="0" applyAlignment="0" applyProtection="0"/>
    <xf numFmtId="0" fontId="4" fillId="0" borderId="0"/>
    <xf numFmtId="173" fontId="4" fillId="8" borderId="0" applyNumberFormat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173" fontId="4" fillId="0" borderId="0"/>
    <xf numFmtId="0" fontId="4" fillId="0" borderId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15" borderId="35" applyNumberFormat="0" applyFont="0" applyAlignment="0" applyProtection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0" borderId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0" borderId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0" borderId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3" fontId="4" fillId="0" borderId="0"/>
    <xf numFmtId="173" fontId="4" fillId="8" borderId="0" applyNumberFormat="0" applyBorder="0" applyAlignment="0" applyProtection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5" borderId="35" applyNumberFormat="0" applyFont="0" applyAlignment="0" applyProtection="0"/>
    <xf numFmtId="0" fontId="4" fillId="0" borderId="0"/>
    <xf numFmtId="173" fontId="4" fillId="8" borderId="0" applyNumberFormat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173" fontId="4" fillId="0" borderId="0"/>
    <xf numFmtId="0" fontId="4" fillId="0" borderId="0"/>
    <xf numFmtId="170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0" borderId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3" fontId="4" fillId="0" borderId="0"/>
    <xf numFmtId="173" fontId="4" fillId="8" borderId="0" applyNumberFormat="0" applyBorder="0" applyAlignment="0" applyProtection="0"/>
    <xf numFmtId="0" fontId="4" fillId="0" borderId="0"/>
    <xf numFmtId="0" fontId="4" fillId="15" borderId="35" applyNumberFormat="0" applyFont="0" applyAlignment="0" applyProtection="0"/>
    <xf numFmtId="0" fontId="4" fillId="0" borderId="0"/>
    <xf numFmtId="173" fontId="4" fillId="8" borderId="0" applyNumberFormat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173" fontId="4" fillId="0" borderId="0"/>
    <xf numFmtId="0" fontId="4" fillId="0" borderId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15" borderId="35" applyNumberFormat="0" applyFont="0" applyAlignment="0" applyProtection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0" borderId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0" borderId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0" borderId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3" fontId="4" fillId="0" borderId="0"/>
    <xf numFmtId="173" fontId="4" fillId="8" borderId="0" applyNumberFormat="0" applyBorder="0" applyAlignment="0" applyProtection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5" borderId="35" applyNumberFormat="0" applyFont="0" applyAlignment="0" applyProtection="0"/>
    <xf numFmtId="0" fontId="4" fillId="0" borderId="0"/>
    <xf numFmtId="173" fontId="4" fillId="8" borderId="0" applyNumberFormat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173" fontId="4" fillId="0" borderId="0"/>
    <xf numFmtId="0" fontId="4" fillId="0" borderId="0"/>
    <xf numFmtId="170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0" borderId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3" fontId="4" fillId="0" borderId="0"/>
    <xf numFmtId="173" fontId="4" fillId="8" borderId="0" applyNumberFormat="0" applyBorder="0" applyAlignment="0" applyProtection="0"/>
    <xf numFmtId="0" fontId="4" fillId="0" borderId="0"/>
    <xf numFmtId="0" fontId="4" fillId="15" borderId="35" applyNumberFormat="0" applyFont="0" applyAlignment="0" applyProtection="0"/>
    <xf numFmtId="0" fontId="4" fillId="0" borderId="0"/>
    <xf numFmtId="173" fontId="4" fillId="8" borderId="0" applyNumberFormat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173" fontId="4" fillId="0" borderId="0"/>
    <xf numFmtId="0" fontId="4" fillId="0" borderId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15" borderId="35" applyNumberFormat="0" applyFont="0" applyAlignment="0" applyProtection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0" borderId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0" borderId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0" borderId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3" fontId="4" fillId="0" borderId="0"/>
    <xf numFmtId="173" fontId="4" fillId="8" borderId="0" applyNumberFormat="0" applyBorder="0" applyAlignment="0" applyProtection="0"/>
    <xf numFmtId="0" fontId="4" fillId="0" borderId="0"/>
    <xf numFmtId="0" fontId="4" fillId="15" borderId="35" applyNumberFormat="0" applyFont="0" applyAlignment="0" applyProtection="0"/>
    <xf numFmtId="0" fontId="4" fillId="0" borderId="0"/>
    <xf numFmtId="173" fontId="4" fillId="8" borderId="0" applyNumberFormat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173" fontId="4" fillId="0" borderId="0"/>
    <xf numFmtId="0" fontId="4" fillId="0" borderId="0"/>
    <xf numFmtId="170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0" borderId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3" fontId="4" fillId="0" borderId="0"/>
    <xf numFmtId="173" fontId="4" fillId="8" borderId="0" applyNumberFormat="0" applyBorder="0" applyAlignment="0" applyProtection="0"/>
    <xf numFmtId="0" fontId="4" fillId="0" borderId="0"/>
    <xf numFmtId="0" fontId="4" fillId="15" borderId="35" applyNumberFormat="0" applyFont="0" applyAlignment="0" applyProtection="0"/>
    <xf numFmtId="0" fontId="4" fillId="0" borderId="0"/>
    <xf numFmtId="173" fontId="4" fillId="8" borderId="0" applyNumberFormat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173" fontId="4" fillId="0" borderId="0"/>
    <xf numFmtId="0" fontId="4" fillId="0" borderId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15" borderId="35" applyNumberFormat="0" applyFont="0" applyAlignment="0" applyProtection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0" borderId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0" borderId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0" borderId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3" fontId="4" fillId="0" borderId="0"/>
    <xf numFmtId="173" fontId="4" fillId="8" borderId="0" applyNumberFormat="0" applyBorder="0" applyAlignment="0" applyProtection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5" borderId="35" applyNumberFormat="0" applyFont="0" applyAlignment="0" applyProtection="0"/>
    <xf numFmtId="0" fontId="4" fillId="0" borderId="0"/>
    <xf numFmtId="173" fontId="4" fillId="8" borderId="0" applyNumberFormat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173" fontId="4" fillId="0" borderId="0"/>
    <xf numFmtId="0" fontId="4" fillId="0" borderId="0"/>
    <xf numFmtId="170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0" borderId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3" fontId="4" fillId="0" borderId="0"/>
    <xf numFmtId="173" fontId="4" fillId="8" borderId="0" applyNumberFormat="0" applyBorder="0" applyAlignment="0" applyProtection="0"/>
    <xf numFmtId="0" fontId="4" fillId="0" borderId="0"/>
    <xf numFmtId="0" fontId="4" fillId="15" borderId="35" applyNumberFormat="0" applyFont="0" applyAlignment="0" applyProtection="0"/>
    <xf numFmtId="0" fontId="4" fillId="0" borderId="0"/>
    <xf numFmtId="173" fontId="4" fillId="8" borderId="0" applyNumberFormat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173" fontId="4" fillId="0" borderId="0"/>
    <xf numFmtId="0" fontId="4" fillId="0" borderId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15" borderId="35" applyNumberFormat="0" applyFont="0" applyAlignment="0" applyProtection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0" borderId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0" borderId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15" borderId="35" applyNumberFormat="0" applyFont="0" applyAlignment="0" applyProtection="0"/>
    <xf numFmtId="0" fontId="4" fillId="15" borderId="35" applyNumberFormat="0" applyFont="0" applyAlignment="0" applyProtection="0"/>
    <xf numFmtId="0" fontId="4" fillId="15" borderId="35" applyNumberFormat="0" applyFont="0" applyAlignment="0" applyProtection="0"/>
    <xf numFmtId="0" fontId="4" fillId="15" borderId="35" applyNumberFormat="0" applyFont="0" applyAlignment="0" applyProtection="0"/>
    <xf numFmtId="0" fontId="4" fillId="15" borderId="35" applyNumberFormat="0" applyFont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3" fontId="4" fillId="0" borderId="0"/>
    <xf numFmtId="173" fontId="4" fillId="8" borderId="0" applyNumberFormat="0" applyBorder="0" applyAlignment="0" applyProtection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5" borderId="35" applyNumberFormat="0" applyFont="0" applyAlignment="0" applyProtection="0"/>
    <xf numFmtId="0" fontId="4" fillId="0" borderId="0"/>
    <xf numFmtId="173" fontId="4" fillId="8" borderId="0" applyNumberFormat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173" fontId="4" fillId="0" borderId="0"/>
    <xf numFmtId="0" fontId="4" fillId="0" borderId="0"/>
    <xf numFmtId="170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0" borderId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3" fontId="4" fillId="0" borderId="0"/>
    <xf numFmtId="173" fontId="4" fillId="8" borderId="0" applyNumberFormat="0" applyBorder="0" applyAlignment="0" applyProtection="0"/>
    <xf numFmtId="0" fontId="4" fillId="0" borderId="0"/>
    <xf numFmtId="0" fontId="4" fillId="15" borderId="35" applyNumberFormat="0" applyFont="0" applyAlignment="0" applyProtection="0"/>
    <xf numFmtId="0" fontId="4" fillId="0" borderId="0"/>
    <xf numFmtId="173" fontId="4" fillId="8" borderId="0" applyNumberFormat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173" fontId="4" fillId="0" borderId="0"/>
    <xf numFmtId="0" fontId="4" fillId="0" borderId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15" borderId="35" applyNumberFormat="0" applyFont="0" applyAlignment="0" applyProtection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0" borderId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0" borderId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0" borderId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3" fontId="4" fillId="0" borderId="0"/>
    <xf numFmtId="173" fontId="4" fillId="8" borderId="0" applyNumberFormat="0" applyBorder="0" applyAlignment="0" applyProtection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5" borderId="35" applyNumberFormat="0" applyFont="0" applyAlignment="0" applyProtection="0"/>
    <xf numFmtId="0" fontId="4" fillId="0" borderId="0"/>
    <xf numFmtId="173" fontId="4" fillId="8" borderId="0" applyNumberFormat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173" fontId="4" fillId="0" borderId="0"/>
    <xf numFmtId="0" fontId="4" fillId="0" borderId="0"/>
    <xf numFmtId="170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0" borderId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3" fontId="4" fillId="0" borderId="0"/>
    <xf numFmtId="173" fontId="4" fillId="8" borderId="0" applyNumberFormat="0" applyBorder="0" applyAlignment="0" applyProtection="0"/>
    <xf numFmtId="0" fontId="4" fillId="0" borderId="0"/>
    <xf numFmtId="0" fontId="4" fillId="15" borderId="35" applyNumberFormat="0" applyFont="0" applyAlignment="0" applyProtection="0"/>
    <xf numFmtId="0" fontId="4" fillId="0" borderId="0"/>
    <xf numFmtId="173" fontId="4" fillId="8" borderId="0" applyNumberFormat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173" fontId="4" fillId="0" borderId="0"/>
    <xf numFmtId="0" fontId="4" fillId="0" borderId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15" borderId="35" applyNumberFormat="0" applyFont="0" applyAlignment="0" applyProtection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0" borderId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0" borderId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0" borderId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3" fontId="4" fillId="0" borderId="0"/>
    <xf numFmtId="173" fontId="4" fillId="8" borderId="0" applyNumberFormat="0" applyBorder="0" applyAlignment="0" applyProtection="0"/>
    <xf numFmtId="0" fontId="4" fillId="0" borderId="0"/>
    <xf numFmtId="0" fontId="4" fillId="15" borderId="35" applyNumberFormat="0" applyFont="0" applyAlignment="0" applyProtection="0"/>
    <xf numFmtId="0" fontId="4" fillId="0" borderId="0"/>
    <xf numFmtId="173" fontId="4" fillId="8" borderId="0" applyNumberFormat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173" fontId="4" fillId="0" borderId="0"/>
    <xf numFmtId="0" fontId="4" fillId="0" borderId="0"/>
    <xf numFmtId="170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0" borderId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3" fontId="4" fillId="0" borderId="0"/>
    <xf numFmtId="173" fontId="4" fillId="8" borderId="0" applyNumberFormat="0" applyBorder="0" applyAlignment="0" applyProtection="0"/>
    <xf numFmtId="0" fontId="4" fillId="0" borderId="0"/>
    <xf numFmtId="0" fontId="4" fillId="15" borderId="35" applyNumberFormat="0" applyFont="0" applyAlignment="0" applyProtection="0"/>
    <xf numFmtId="0" fontId="4" fillId="0" borderId="0"/>
    <xf numFmtId="173" fontId="4" fillId="8" borderId="0" applyNumberFormat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173" fontId="4" fillId="0" borderId="0"/>
    <xf numFmtId="0" fontId="4" fillId="0" borderId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15" borderId="35" applyNumberFormat="0" applyFont="0" applyAlignment="0" applyProtection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0" borderId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0" borderId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0" borderId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3" fontId="4" fillId="0" borderId="0"/>
    <xf numFmtId="173" fontId="4" fillId="8" borderId="0" applyNumberFormat="0" applyBorder="0" applyAlignment="0" applyProtection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5" borderId="35" applyNumberFormat="0" applyFont="0" applyAlignment="0" applyProtection="0"/>
    <xf numFmtId="0" fontId="4" fillId="0" borderId="0"/>
    <xf numFmtId="173" fontId="4" fillId="8" borderId="0" applyNumberFormat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173" fontId="4" fillId="0" borderId="0"/>
    <xf numFmtId="0" fontId="4" fillId="0" borderId="0"/>
    <xf numFmtId="170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0" borderId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3" fontId="4" fillId="0" borderId="0"/>
    <xf numFmtId="173" fontId="4" fillId="8" borderId="0" applyNumberFormat="0" applyBorder="0" applyAlignment="0" applyProtection="0"/>
    <xf numFmtId="0" fontId="4" fillId="0" borderId="0"/>
    <xf numFmtId="0" fontId="4" fillId="15" borderId="35" applyNumberFormat="0" applyFont="0" applyAlignment="0" applyProtection="0"/>
    <xf numFmtId="0" fontId="4" fillId="0" borderId="0"/>
    <xf numFmtId="173" fontId="4" fillId="8" borderId="0" applyNumberFormat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173" fontId="4" fillId="0" borderId="0"/>
    <xf numFmtId="0" fontId="4" fillId="0" borderId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15" borderId="35" applyNumberFormat="0" applyFont="0" applyAlignment="0" applyProtection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0" borderId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0" borderId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0" fontId="4" fillId="0" borderId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3" fontId="4" fillId="0" borderId="0"/>
    <xf numFmtId="173" fontId="4" fillId="8" borderId="0" applyNumberFormat="0" applyBorder="0" applyAlignment="0" applyProtection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5" borderId="35" applyNumberFormat="0" applyFont="0" applyAlignment="0" applyProtection="0"/>
    <xf numFmtId="0" fontId="4" fillId="0" borderId="0"/>
    <xf numFmtId="173" fontId="4" fillId="8" borderId="0" applyNumberFormat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173" fontId="4" fillId="0" borderId="0"/>
    <xf numFmtId="0" fontId="4" fillId="0" borderId="0"/>
    <xf numFmtId="170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0" borderId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3" fontId="4" fillId="0" borderId="0"/>
    <xf numFmtId="173" fontId="4" fillId="8" borderId="0" applyNumberFormat="0" applyBorder="0" applyAlignment="0" applyProtection="0"/>
    <xf numFmtId="0" fontId="4" fillId="0" borderId="0"/>
    <xf numFmtId="0" fontId="4" fillId="15" borderId="35" applyNumberFormat="0" applyFont="0" applyAlignment="0" applyProtection="0"/>
    <xf numFmtId="0" fontId="4" fillId="0" borderId="0"/>
    <xf numFmtId="173" fontId="4" fillId="8" borderId="0" applyNumberFormat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173" fontId="4" fillId="0" borderId="0"/>
    <xf numFmtId="0" fontId="4" fillId="0" borderId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15" borderId="35" applyNumberFormat="0" applyFont="0" applyAlignment="0" applyProtection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0" borderId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0" borderId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0" borderId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3" fontId="4" fillId="0" borderId="0"/>
    <xf numFmtId="173" fontId="4" fillId="8" borderId="0" applyNumberFormat="0" applyBorder="0" applyAlignment="0" applyProtection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5" borderId="35" applyNumberFormat="0" applyFont="0" applyAlignment="0" applyProtection="0"/>
    <xf numFmtId="0" fontId="4" fillId="0" borderId="0"/>
    <xf numFmtId="173" fontId="4" fillId="8" borderId="0" applyNumberFormat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173" fontId="4" fillId="0" borderId="0"/>
    <xf numFmtId="0" fontId="4" fillId="0" borderId="0"/>
    <xf numFmtId="170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0" borderId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3" fontId="4" fillId="0" borderId="0"/>
    <xf numFmtId="173" fontId="4" fillId="8" borderId="0" applyNumberFormat="0" applyBorder="0" applyAlignment="0" applyProtection="0"/>
    <xf numFmtId="0" fontId="4" fillId="0" borderId="0"/>
    <xf numFmtId="0" fontId="4" fillId="15" borderId="35" applyNumberFormat="0" applyFont="0" applyAlignment="0" applyProtection="0"/>
    <xf numFmtId="0" fontId="4" fillId="0" borderId="0"/>
    <xf numFmtId="173" fontId="4" fillId="8" borderId="0" applyNumberFormat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173" fontId="4" fillId="0" borderId="0"/>
    <xf numFmtId="0" fontId="4" fillId="0" borderId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15" borderId="35" applyNumberFormat="0" applyFont="0" applyAlignment="0" applyProtection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0" borderId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0" borderId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0" borderId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3" fontId="4" fillId="0" borderId="0"/>
    <xf numFmtId="173" fontId="4" fillId="8" borderId="0" applyNumberFormat="0" applyBorder="0" applyAlignment="0" applyProtection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5" borderId="35" applyNumberFormat="0" applyFont="0" applyAlignment="0" applyProtection="0"/>
    <xf numFmtId="0" fontId="4" fillId="0" borderId="0"/>
    <xf numFmtId="173" fontId="4" fillId="8" borderId="0" applyNumberFormat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173" fontId="4" fillId="0" borderId="0"/>
    <xf numFmtId="0" fontId="4" fillId="0" borderId="0"/>
    <xf numFmtId="170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0" borderId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3" fontId="4" fillId="0" borderId="0"/>
    <xf numFmtId="173" fontId="4" fillId="8" borderId="0" applyNumberFormat="0" applyBorder="0" applyAlignment="0" applyProtection="0"/>
    <xf numFmtId="0" fontId="4" fillId="0" borderId="0"/>
    <xf numFmtId="0" fontId="4" fillId="15" borderId="35" applyNumberFormat="0" applyFont="0" applyAlignment="0" applyProtection="0"/>
    <xf numFmtId="0" fontId="4" fillId="0" borderId="0"/>
    <xf numFmtId="173" fontId="4" fillId="8" borderId="0" applyNumberFormat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173" fontId="4" fillId="0" borderId="0"/>
    <xf numFmtId="0" fontId="4" fillId="0" borderId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15" borderId="35" applyNumberFormat="0" applyFont="0" applyAlignment="0" applyProtection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0" borderId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0" borderId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0" borderId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3" fontId="4" fillId="0" borderId="0"/>
    <xf numFmtId="173" fontId="4" fillId="8" borderId="0" applyNumberFormat="0" applyBorder="0" applyAlignment="0" applyProtection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5" borderId="35" applyNumberFormat="0" applyFont="0" applyAlignment="0" applyProtection="0"/>
    <xf numFmtId="0" fontId="4" fillId="0" borderId="0"/>
    <xf numFmtId="173" fontId="4" fillId="8" borderId="0" applyNumberFormat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173" fontId="4" fillId="0" borderId="0"/>
    <xf numFmtId="0" fontId="4" fillId="0" borderId="0"/>
    <xf numFmtId="170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0" borderId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3" fontId="4" fillId="0" borderId="0"/>
    <xf numFmtId="173" fontId="4" fillId="8" borderId="0" applyNumberFormat="0" applyBorder="0" applyAlignment="0" applyProtection="0"/>
    <xf numFmtId="0" fontId="4" fillId="0" borderId="0"/>
    <xf numFmtId="0" fontId="4" fillId="15" borderId="35" applyNumberFormat="0" applyFont="0" applyAlignment="0" applyProtection="0"/>
    <xf numFmtId="0" fontId="4" fillId="0" borderId="0"/>
    <xf numFmtId="173" fontId="4" fillId="8" borderId="0" applyNumberFormat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173" fontId="4" fillId="0" borderId="0"/>
    <xf numFmtId="0" fontId="4" fillId="0" borderId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15" borderId="35" applyNumberFormat="0" applyFont="0" applyAlignment="0" applyProtection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0" borderId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0" borderId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0" borderId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3" fontId="4" fillId="0" borderId="0"/>
    <xf numFmtId="173" fontId="4" fillId="8" borderId="0" applyNumberFormat="0" applyBorder="0" applyAlignment="0" applyProtection="0"/>
    <xf numFmtId="0" fontId="4" fillId="0" borderId="0"/>
    <xf numFmtId="0" fontId="4" fillId="15" borderId="35" applyNumberFormat="0" applyFont="0" applyAlignment="0" applyProtection="0"/>
    <xf numFmtId="0" fontId="4" fillId="0" borderId="0"/>
    <xf numFmtId="173" fontId="4" fillId="8" borderId="0" applyNumberFormat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173" fontId="4" fillId="0" borderId="0"/>
    <xf numFmtId="0" fontId="4" fillId="0" borderId="0"/>
    <xf numFmtId="170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0" borderId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3" fontId="4" fillId="0" borderId="0"/>
    <xf numFmtId="173" fontId="4" fillId="8" borderId="0" applyNumberFormat="0" applyBorder="0" applyAlignment="0" applyProtection="0"/>
    <xf numFmtId="0" fontId="4" fillId="0" borderId="0"/>
    <xf numFmtId="0" fontId="4" fillId="15" borderId="35" applyNumberFormat="0" applyFont="0" applyAlignment="0" applyProtection="0"/>
    <xf numFmtId="0" fontId="4" fillId="0" borderId="0"/>
    <xf numFmtId="173" fontId="4" fillId="8" borderId="0" applyNumberFormat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173" fontId="4" fillId="0" borderId="0"/>
    <xf numFmtId="0" fontId="4" fillId="0" borderId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15" borderId="35" applyNumberFormat="0" applyFont="0" applyAlignment="0" applyProtection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0" borderId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0" borderId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0" borderId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3" fontId="4" fillId="0" borderId="0"/>
    <xf numFmtId="173" fontId="4" fillId="8" borderId="0" applyNumberFormat="0" applyBorder="0" applyAlignment="0" applyProtection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5" borderId="35" applyNumberFormat="0" applyFont="0" applyAlignment="0" applyProtection="0"/>
    <xf numFmtId="0" fontId="4" fillId="0" borderId="0"/>
    <xf numFmtId="173" fontId="4" fillId="8" borderId="0" applyNumberFormat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173" fontId="4" fillId="0" borderId="0"/>
    <xf numFmtId="0" fontId="4" fillId="0" borderId="0"/>
    <xf numFmtId="170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0" borderId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3" fontId="4" fillId="0" borderId="0"/>
    <xf numFmtId="173" fontId="4" fillId="8" borderId="0" applyNumberFormat="0" applyBorder="0" applyAlignment="0" applyProtection="0"/>
    <xf numFmtId="0" fontId="4" fillId="0" borderId="0"/>
    <xf numFmtId="0" fontId="4" fillId="15" borderId="35" applyNumberFormat="0" applyFont="0" applyAlignment="0" applyProtection="0"/>
    <xf numFmtId="0" fontId="4" fillId="0" borderId="0"/>
    <xf numFmtId="173" fontId="4" fillId="8" borderId="0" applyNumberFormat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173" fontId="4" fillId="0" borderId="0"/>
    <xf numFmtId="0" fontId="4" fillId="0" borderId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15" borderId="35" applyNumberFormat="0" applyFont="0" applyAlignment="0" applyProtection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0" borderId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0" borderId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15" borderId="35" applyNumberFormat="0" applyFont="0" applyAlignment="0" applyProtection="0"/>
    <xf numFmtId="0" fontId="4" fillId="15" borderId="35" applyNumberFormat="0" applyFont="0" applyAlignment="0" applyProtection="0"/>
    <xf numFmtId="0" fontId="4" fillId="15" borderId="35" applyNumberFormat="0" applyFont="0" applyAlignment="0" applyProtection="0"/>
    <xf numFmtId="0" fontId="4" fillId="15" borderId="35" applyNumberFormat="0" applyFont="0" applyAlignment="0" applyProtection="0"/>
    <xf numFmtId="0" fontId="4" fillId="15" borderId="35" applyNumberFormat="0" applyFont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18" fillId="0" borderId="0"/>
    <xf numFmtId="9" fontId="18" fillId="0" borderId="0" applyFont="0" applyFill="0" applyBorder="0" applyAlignment="0" applyProtection="0"/>
    <xf numFmtId="0" fontId="4" fillId="0" borderId="0"/>
    <xf numFmtId="0" fontId="4" fillId="23" borderId="0" applyNumberFormat="0" applyBorder="0" applyAlignment="0" applyProtection="0"/>
    <xf numFmtId="0" fontId="4" fillId="0" borderId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3" fontId="4" fillId="0" borderId="0"/>
    <xf numFmtId="0" fontId="4" fillId="20" borderId="0" applyNumberFormat="0" applyBorder="0" applyAlignment="0" applyProtection="0"/>
    <xf numFmtId="173" fontId="4" fillId="8" borderId="0" applyNumberFormat="0" applyBorder="0" applyAlignment="0" applyProtection="0"/>
    <xf numFmtId="9" fontId="18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9" fontId="18" fillId="0" borderId="0" applyFont="0" applyFill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9" fontId="18" fillId="0" borderId="0" applyFont="0" applyFill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5" borderId="35" applyNumberFormat="0" applyFont="0" applyAlignment="0" applyProtection="0"/>
    <xf numFmtId="0" fontId="4" fillId="0" borderId="0"/>
    <xf numFmtId="173" fontId="4" fillId="8" borderId="0" applyNumberFormat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173" fontId="4" fillId="0" borderId="0"/>
    <xf numFmtId="0" fontId="4" fillId="0" borderId="0"/>
    <xf numFmtId="170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28" borderId="0" applyNumberFormat="0" applyBorder="0" applyAlignment="0" applyProtection="0"/>
    <xf numFmtId="0" fontId="4" fillId="0" borderId="0"/>
    <xf numFmtId="0" fontId="4" fillId="0" borderId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3" fontId="4" fillId="0" borderId="0"/>
    <xf numFmtId="173" fontId="4" fillId="8" borderId="0" applyNumberFormat="0" applyBorder="0" applyAlignment="0" applyProtection="0"/>
    <xf numFmtId="0" fontId="4" fillId="0" borderId="0"/>
    <xf numFmtId="0" fontId="4" fillId="15" borderId="35" applyNumberFormat="0" applyFont="0" applyAlignment="0" applyProtection="0"/>
    <xf numFmtId="0" fontId="4" fillId="0" borderId="0"/>
    <xf numFmtId="173" fontId="4" fillId="8" borderId="0" applyNumberFormat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173" fontId="4" fillId="0" borderId="0"/>
    <xf numFmtId="0" fontId="4" fillId="0" borderId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0" fontId="4" fillId="0" borderId="0"/>
    <xf numFmtId="0" fontId="18" fillId="0" borderId="0"/>
    <xf numFmtId="0" fontId="4" fillId="0" borderId="0"/>
    <xf numFmtId="0" fontId="4" fillId="0" borderId="0"/>
    <xf numFmtId="0" fontId="18" fillId="0" borderId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170" fontId="4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4" fillId="0" borderId="0"/>
    <xf numFmtId="0" fontId="18" fillId="0" borderId="0"/>
    <xf numFmtId="0" fontId="4" fillId="15" borderId="35" applyNumberFormat="0" applyFont="0" applyAlignment="0" applyProtection="0"/>
    <xf numFmtId="0" fontId="18" fillId="0" borderId="0"/>
    <xf numFmtId="9" fontId="4" fillId="0" borderId="0" applyFont="0" applyFill="0" applyBorder="0" applyAlignment="0" applyProtection="0"/>
    <xf numFmtId="9" fontId="18" fillId="0" borderId="0" applyFont="0" applyFill="0" applyBorder="0" applyAlignment="0" applyProtection="0"/>
    <xf numFmtId="170" fontId="4" fillId="0" borderId="0" applyFont="0" applyFill="0" applyBorder="0" applyAlignment="0" applyProtection="0"/>
    <xf numFmtId="173" fontId="4" fillId="8" borderId="0" applyNumberFormat="0" applyBorder="0" applyAlignment="0" applyProtection="0"/>
    <xf numFmtId="170" fontId="4" fillId="0" borderId="0" applyFont="0" applyFill="0" applyBorder="0" applyAlignment="0" applyProtection="0"/>
    <xf numFmtId="0" fontId="4" fillId="31" borderId="0" applyNumberFormat="0" applyBorder="0" applyAlignment="0" applyProtection="0"/>
    <xf numFmtId="170" fontId="4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4" fillId="0" borderId="0"/>
    <xf numFmtId="173" fontId="4" fillId="8" borderId="0" applyNumberFormat="0" applyBorder="0" applyAlignment="0" applyProtection="0"/>
    <xf numFmtId="9" fontId="4" fillId="0" borderId="0" applyFont="0" applyFill="0" applyBorder="0" applyAlignment="0" applyProtection="0"/>
    <xf numFmtId="173" fontId="4" fillId="0" borderId="0"/>
    <xf numFmtId="0" fontId="4" fillId="16" borderId="0" applyNumberFormat="0" applyBorder="0" applyAlignment="0" applyProtection="0"/>
    <xf numFmtId="0" fontId="4" fillId="35" borderId="0" applyNumberFormat="0" applyBorder="0" applyAlignment="0" applyProtection="0"/>
    <xf numFmtId="170" fontId="4" fillId="0" borderId="0" applyFont="0" applyFill="0" applyBorder="0" applyAlignment="0" applyProtection="0"/>
    <xf numFmtId="0" fontId="18" fillId="0" borderId="0"/>
    <xf numFmtId="0" fontId="4" fillId="31" borderId="0" applyNumberFormat="0" applyBorder="0" applyAlignment="0" applyProtection="0"/>
    <xf numFmtId="0" fontId="18" fillId="0" borderId="0"/>
    <xf numFmtId="0" fontId="18" fillId="0" borderId="0"/>
    <xf numFmtId="9" fontId="18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4" fillId="20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27" borderId="0" applyNumberFormat="0" applyBorder="0" applyAlignment="0" applyProtection="0"/>
    <xf numFmtId="0" fontId="4" fillId="0" borderId="0"/>
    <xf numFmtId="9" fontId="18" fillId="0" borderId="0" applyFont="0" applyFill="0" applyBorder="0" applyAlignment="0" applyProtection="0"/>
    <xf numFmtId="0" fontId="18" fillId="0" borderId="0"/>
    <xf numFmtId="0" fontId="4" fillId="0" borderId="0"/>
    <xf numFmtId="9" fontId="18" fillId="0" borderId="0" applyFont="0" applyFill="0" applyBorder="0" applyAlignment="0" applyProtection="0"/>
    <xf numFmtId="0" fontId="4" fillId="16" borderId="0" applyNumberFormat="0" applyBorder="0" applyAlignment="0" applyProtection="0"/>
    <xf numFmtId="170" fontId="4" fillId="0" borderId="0" applyFont="0" applyFill="0" applyBorder="0" applyAlignment="0" applyProtection="0"/>
    <xf numFmtId="0" fontId="4" fillId="8" borderId="0" applyNumberFormat="0" applyBorder="0" applyAlignment="0" applyProtection="0"/>
    <xf numFmtId="9" fontId="18" fillId="0" borderId="0" applyFont="0" applyFill="0" applyBorder="0" applyAlignment="0" applyProtection="0"/>
    <xf numFmtId="0" fontId="4" fillId="28" borderId="0" applyNumberFormat="0" applyBorder="0" applyAlignment="0" applyProtection="0"/>
    <xf numFmtId="9" fontId="18" fillId="0" borderId="0" applyFont="0" applyFill="0" applyBorder="0" applyAlignment="0" applyProtection="0"/>
    <xf numFmtId="0" fontId="18" fillId="0" borderId="0"/>
    <xf numFmtId="0" fontId="4" fillId="24" borderId="0" applyNumberFormat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15" borderId="35" applyNumberFormat="0" applyFont="0" applyAlignment="0" applyProtection="0"/>
    <xf numFmtId="0" fontId="18" fillId="0" borderId="0"/>
    <xf numFmtId="173" fontId="4" fillId="0" borderId="0"/>
    <xf numFmtId="9" fontId="18" fillId="0" borderId="0" applyFont="0" applyFill="0" applyBorder="0" applyAlignment="0" applyProtection="0"/>
    <xf numFmtId="0" fontId="4" fillId="23" borderId="0" applyNumberFormat="0" applyBorder="0" applyAlignment="0" applyProtection="0"/>
    <xf numFmtId="0" fontId="18" fillId="0" borderId="0"/>
    <xf numFmtId="9" fontId="18" fillId="0" borderId="0" applyFont="0" applyFill="0" applyBorder="0" applyAlignment="0" applyProtection="0"/>
    <xf numFmtId="0" fontId="4" fillId="15" borderId="35" applyNumberFormat="0" applyFont="0" applyAlignment="0" applyProtection="0"/>
    <xf numFmtId="9" fontId="18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4" fillId="0" borderId="0"/>
    <xf numFmtId="0" fontId="4" fillId="20" borderId="0" applyNumberFormat="0" applyBorder="0" applyAlignment="0" applyProtection="0"/>
    <xf numFmtId="9" fontId="18" fillId="0" borderId="0" applyFont="0" applyFill="0" applyBorder="0" applyAlignment="0" applyProtection="0"/>
    <xf numFmtId="173" fontId="4" fillId="8" borderId="0" applyNumberFormat="0" applyBorder="0" applyAlignment="0" applyProtection="0"/>
    <xf numFmtId="0" fontId="4" fillId="31" borderId="0" applyNumberFormat="0" applyBorder="0" applyAlignment="0" applyProtection="0"/>
    <xf numFmtId="0" fontId="18" fillId="0" borderId="0"/>
    <xf numFmtId="0" fontId="4" fillId="36" borderId="0" applyNumberFormat="0" applyBorder="0" applyAlignment="0" applyProtection="0"/>
    <xf numFmtId="0" fontId="4" fillId="35" borderId="0" applyNumberFormat="0" applyBorder="0" applyAlignment="0" applyProtection="0"/>
    <xf numFmtId="0" fontId="4" fillId="32" borderId="0" applyNumberFormat="0" applyBorder="0" applyAlignment="0" applyProtection="0"/>
    <xf numFmtId="0" fontId="4" fillId="27" borderId="0" applyNumberFormat="0" applyBorder="0" applyAlignment="0" applyProtection="0"/>
    <xf numFmtId="9" fontId="18" fillId="0" borderId="0" applyFont="0" applyFill="0" applyBorder="0" applyAlignment="0" applyProtection="0"/>
    <xf numFmtId="0" fontId="4" fillId="0" borderId="0"/>
    <xf numFmtId="0" fontId="18" fillId="0" borderId="0"/>
    <xf numFmtId="169" fontId="4" fillId="0" borderId="0" applyFont="0" applyFill="0" applyBorder="0" applyAlignment="0" applyProtection="0"/>
    <xf numFmtId="0" fontId="4" fillId="16" borderId="0" applyNumberFormat="0" applyBorder="0" applyAlignment="0" applyProtection="0"/>
    <xf numFmtId="0" fontId="4" fillId="15" borderId="35" applyNumberFormat="0" applyFont="0" applyAlignment="0" applyProtection="0"/>
    <xf numFmtId="0" fontId="18" fillId="0" borderId="0"/>
    <xf numFmtId="9" fontId="4" fillId="0" borderId="0" applyFont="0" applyFill="0" applyBorder="0" applyAlignment="0" applyProtection="0"/>
    <xf numFmtId="0" fontId="4" fillId="0" borderId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28" borderId="0" applyNumberFormat="0" applyBorder="0" applyAlignment="0" applyProtection="0"/>
    <xf numFmtId="173" fontId="4" fillId="0" borderId="0"/>
    <xf numFmtId="0" fontId="4" fillId="35" borderId="0" applyNumberFormat="0" applyBorder="0" applyAlignment="0" applyProtection="0"/>
    <xf numFmtId="0" fontId="4" fillId="19" borderId="0" applyNumberFormat="0" applyBorder="0" applyAlignment="0" applyProtection="0"/>
    <xf numFmtId="9" fontId="18" fillId="0" borderId="0" applyFont="0" applyFill="0" applyBorder="0" applyAlignment="0" applyProtection="0"/>
    <xf numFmtId="173" fontId="4" fillId="0" borderId="0"/>
    <xf numFmtId="173" fontId="4" fillId="8" borderId="0" applyNumberFormat="0" applyBorder="0" applyAlignment="0" applyProtection="0"/>
    <xf numFmtId="0" fontId="4" fillId="23" borderId="0" applyNumberFormat="0" applyBorder="0" applyAlignment="0" applyProtection="0"/>
    <xf numFmtId="0" fontId="4" fillId="32" borderId="0" applyNumberFormat="0" applyBorder="0" applyAlignment="0" applyProtection="0"/>
    <xf numFmtId="0" fontId="18" fillId="0" borderId="0"/>
    <xf numFmtId="173" fontId="4" fillId="8" borderId="0" applyNumberFormat="0" applyBorder="0" applyAlignment="0" applyProtection="0"/>
    <xf numFmtId="169" fontId="4" fillId="0" borderId="0" applyFont="0" applyFill="0" applyBorder="0" applyAlignment="0" applyProtection="0"/>
    <xf numFmtId="0" fontId="18" fillId="0" borderId="0"/>
    <xf numFmtId="9" fontId="18" fillId="0" borderId="0" applyFont="0" applyFill="0" applyBorder="0" applyAlignment="0" applyProtection="0"/>
    <xf numFmtId="0" fontId="4" fillId="0" borderId="0"/>
    <xf numFmtId="0" fontId="4" fillId="19" borderId="0" applyNumberFormat="0" applyBorder="0" applyAlignment="0" applyProtection="0"/>
    <xf numFmtId="0" fontId="18" fillId="0" borderId="0"/>
    <xf numFmtId="0" fontId="4" fillId="24" borderId="0" applyNumberFormat="0" applyBorder="0" applyAlignment="0" applyProtection="0"/>
    <xf numFmtId="0" fontId="4" fillId="28" borderId="0" applyNumberFormat="0" applyBorder="0" applyAlignment="0" applyProtection="0"/>
    <xf numFmtId="9" fontId="18" fillId="0" borderId="0" applyFont="0" applyFill="0" applyBorder="0" applyAlignment="0" applyProtection="0"/>
    <xf numFmtId="0" fontId="4" fillId="36" borderId="0" applyNumberFormat="0" applyBorder="0" applyAlignment="0" applyProtection="0"/>
    <xf numFmtId="9" fontId="18" fillId="0" borderId="0" applyFont="0" applyFill="0" applyBorder="0" applyAlignment="0" applyProtection="0"/>
    <xf numFmtId="0" fontId="4" fillId="16" borderId="0" applyNumberFormat="0" applyBorder="0" applyAlignment="0" applyProtection="0"/>
    <xf numFmtId="0" fontId="4" fillId="31" borderId="0" applyNumberFormat="0" applyBorder="0" applyAlignment="0" applyProtection="0"/>
    <xf numFmtId="0" fontId="18" fillId="0" borderId="0"/>
    <xf numFmtId="9" fontId="18" fillId="0" borderId="0" applyFont="0" applyFill="0" applyBorder="0" applyAlignment="0" applyProtection="0"/>
    <xf numFmtId="0" fontId="4" fillId="20" borderId="0" applyNumberFormat="0" applyBorder="0" applyAlignment="0" applyProtection="0"/>
    <xf numFmtId="169" fontId="4" fillId="0" borderId="0" applyFont="0" applyFill="0" applyBorder="0" applyAlignment="0" applyProtection="0"/>
    <xf numFmtId="0" fontId="4" fillId="32" borderId="0" applyNumberFormat="0" applyBorder="0" applyAlignment="0" applyProtection="0"/>
    <xf numFmtId="0" fontId="4" fillId="15" borderId="35" applyNumberFormat="0" applyFont="0" applyAlignment="0" applyProtection="0"/>
    <xf numFmtId="9" fontId="18" fillId="0" borderId="0" applyFont="0" applyFill="0" applyBorder="0" applyAlignment="0" applyProtection="0"/>
    <xf numFmtId="0" fontId="18" fillId="0" borderId="0"/>
    <xf numFmtId="0" fontId="4" fillId="0" borderId="0"/>
    <xf numFmtId="170" fontId="4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15" borderId="35" applyNumberFormat="0" applyFont="0" applyAlignment="0" applyProtection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9" fontId="18" fillId="0" borderId="0" applyFont="0" applyFill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0" borderId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0" borderId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0" borderId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3" fontId="4" fillId="0" borderId="0"/>
    <xf numFmtId="173" fontId="4" fillId="8" borderId="0" applyNumberFormat="0" applyBorder="0" applyAlignment="0" applyProtection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5" borderId="35" applyNumberFormat="0" applyFont="0" applyAlignment="0" applyProtection="0"/>
    <xf numFmtId="0" fontId="4" fillId="0" borderId="0"/>
    <xf numFmtId="173" fontId="4" fillId="8" borderId="0" applyNumberFormat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173" fontId="4" fillId="0" borderId="0"/>
    <xf numFmtId="0" fontId="4" fillId="0" borderId="0"/>
    <xf numFmtId="170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0" borderId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3" fontId="4" fillId="0" borderId="0"/>
    <xf numFmtId="173" fontId="4" fillId="8" borderId="0" applyNumberFormat="0" applyBorder="0" applyAlignment="0" applyProtection="0"/>
    <xf numFmtId="0" fontId="4" fillId="0" borderId="0"/>
    <xf numFmtId="0" fontId="4" fillId="15" borderId="35" applyNumberFormat="0" applyFont="0" applyAlignment="0" applyProtection="0"/>
    <xf numFmtId="0" fontId="4" fillId="0" borderId="0"/>
    <xf numFmtId="173" fontId="4" fillId="8" borderId="0" applyNumberFormat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173" fontId="4" fillId="0" borderId="0"/>
    <xf numFmtId="0" fontId="4" fillId="0" borderId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15" borderId="35" applyNumberFormat="0" applyFont="0" applyAlignment="0" applyProtection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0" borderId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0" borderId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0" borderId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3" fontId="4" fillId="0" borderId="0"/>
    <xf numFmtId="173" fontId="4" fillId="8" borderId="0" applyNumberFormat="0" applyBorder="0" applyAlignment="0" applyProtection="0"/>
    <xf numFmtId="0" fontId="4" fillId="0" borderId="0"/>
    <xf numFmtId="0" fontId="4" fillId="15" borderId="35" applyNumberFormat="0" applyFont="0" applyAlignment="0" applyProtection="0"/>
    <xf numFmtId="0" fontId="4" fillId="0" borderId="0"/>
    <xf numFmtId="173" fontId="4" fillId="8" borderId="0" applyNumberFormat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173" fontId="4" fillId="0" borderId="0"/>
    <xf numFmtId="0" fontId="4" fillId="0" borderId="0"/>
    <xf numFmtId="170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0" borderId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3" fontId="4" fillId="0" borderId="0"/>
    <xf numFmtId="173" fontId="4" fillId="8" borderId="0" applyNumberFormat="0" applyBorder="0" applyAlignment="0" applyProtection="0"/>
    <xf numFmtId="0" fontId="4" fillId="0" borderId="0"/>
    <xf numFmtId="0" fontId="4" fillId="15" borderId="35" applyNumberFormat="0" applyFont="0" applyAlignment="0" applyProtection="0"/>
    <xf numFmtId="0" fontId="4" fillId="0" borderId="0"/>
    <xf numFmtId="173" fontId="4" fillId="8" borderId="0" applyNumberFormat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173" fontId="4" fillId="0" borderId="0"/>
    <xf numFmtId="0" fontId="4" fillId="0" borderId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15" borderId="35" applyNumberFormat="0" applyFont="0" applyAlignment="0" applyProtection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0" borderId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0" borderId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0" borderId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3" fontId="4" fillId="0" borderId="0"/>
    <xf numFmtId="173" fontId="4" fillId="8" borderId="0" applyNumberFormat="0" applyBorder="0" applyAlignment="0" applyProtection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5" borderId="35" applyNumberFormat="0" applyFont="0" applyAlignment="0" applyProtection="0"/>
    <xf numFmtId="0" fontId="4" fillId="0" borderId="0"/>
    <xf numFmtId="173" fontId="4" fillId="8" borderId="0" applyNumberFormat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173" fontId="4" fillId="0" borderId="0"/>
    <xf numFmtId="0" fontId="4" fillId="0" borderId="0"/>
    <xf numFmtId="170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0" borderId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3" fontId="4" fillId="0" borderId="0"/>
    <xf numFmtId="173" fontId="4" fillId="8" borderId="0" applyNumberFormat="0" applyBorder="0" applyAlignment="0" applyProtection="0"/>
    <xf numFmtId="0" fontId="4" fillId="0" borderId="0"/>
    <xf numFmtId="0" fontId="4" fillId="15" borderId="35" applyNumberFormat="0" applyFont="0" applyAlignment="0" applyProtection="0"/>
    <xf numFmtId="0" fontId="4" fillId="0" borderId="0"/>
    <xf numFmtId="173" fontId="4" fillId="8" borderId="0" applyNumberFormat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173" fontId="4" fillId="0" borderId="0"/>
    <xf numFmtId="0" fontId="4" fillId="0" borderId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15" borderId="35" applyNumberFormat="0" applyFont="0" applyAlignment="0" applyProtection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0" borderId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0" borderId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27" borderId="0" applyNumberFormat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0" fontId="4" fillId="0" borderId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3" fontId="4" fillId="0" borderId="0"/>
    <xf numFmtId="173" fontId="4" fillId="8" borderId="0" applyNumberFormat="0" applyBorder="0" applyAlignment="0" applyProtection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5" borderId="35" applyNumberFormat="0" applyFont="0" applyAlignment="0" applyProtection="0"/>
    <xf numFmtId="0" fontId="4" fillId="0" borderId="0"/>
    <xf numFmtId="173" fontId="4" fillId="8" borderId="0" applyNumberFormat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173" fontId="4" fillId="0" borderId="0"/>
    <xf numFmtId="0" fontId="4" fillId="0" borderId="0"/>
    <xf numFmtId="170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0" borderId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3" fontId="4" fillId="0" borderId="0"/>
    <xf numFmtId="173" fontId="4" fillId="8" borderId="0" applyNumberFormat="0" applyBorder="0" applyAlignment="0" applyProtection="0"/>
    <xf numFmtId="0" fontId="4" fillId="0" borderId="0"/>
    <xf numFmtId="0" fontId="4" fillId="15" borderId="35" applyNumberFormat="0" applyFont="0" applyAlignment="0" applyProtection="0"/>
    <xf numFmtId="0" fontId="4" fillId="0" borderId="0"/>
    <xf numFmtId="173" fontId="4" fillId="8" borderId="0" applyNumberFormat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173" fontId="4" fillId="0" borderId="0"/>
    <xf numFmtId="0" fontId="4" fillId="0" borderId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15" borderId="35" applyNumberFormat="0" applyFont="0" applyAlignment="0" applyProtection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0" borderId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0" borderId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0" borderId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3" fontId="4" fillId="0" borderId="0"/>
    <xf numFmtId="173" fontId="4" fillId="8" borderId="0" applyNumberFormat="0" applyBorder="0" applyAlignment="0" applyProtection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5" borderId="35" applyNumberFormat="0" applyFont="0" applyAlignment="0" applyProtection="0"/>
    <xf numFmtId="0" fontId="4" fillId="0" borderId="0"/>
    <xf numFmtId="173" fontId="4" fillId="8" borderId="0" applyNumberFormat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173" fontId="4" fillId="0" borderId="0"/>
    <xf numFmtId="0" fontId="4" fillId="0" borderId="0"/>
    <xf numFmtId="170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0" borderId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3" fontId="4" fillId="0" borderId="0"/>
    <xf numFmtId="173" fontId="4" fillId="8" borderId="0" applyNumberFormat="0" applyBorder="0" applyAlignment="0" applyProtection="0"/>
    <xf numFmtId="0" fontId="4" fillId="0" borderId="0"/>
    <xf numFmtId="0" fontId="4" fillId="15" borderId="35" applyNumberFormat="0" applyFont="0" applyAlignment="0" applyProtection="0"/>
    <xf numFmtId="0" fontId="4" fillId="0" borderId="0"/>
    <xf numFmtId="173" fontId="4" fillId="8" borderId="0" applyNumberFormat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173" fontId="4" fillId="0" borderId="0"/>
    <xf numFmtId="0" fontId="4" fillId="0" borderId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15" borderId="35" applyNumberFormat="0" applyFont="0" applyAlignment="0" applyProtection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0" borderId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0" borderId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0" borderId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3" fontId="4" fillId="0" borderId="0"/>
    <xf numFmtId="173" fontId="4" fillId="8" borderId="0" applyNumberFormat="0" applyBorder="0" applyAlignment="0" applyProtection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5" borderId="35" applyNumberFormat="0" applyFont="0" applyAlignment="0" applyProtection="0"/>
    <xf numFmtId="0" fontId="4" fillId="0" borderId="0"/>
    <xf numFmtId="173" fontId="4" fillId="8" borderId="0" applyNumberFormat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173" fontId="4" fillId="0" borderId="0"/>
    <xf numFmtId="0" fontId="4" fillId="0" borderId="0"/>
    <xf numFmtId="170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0" borderId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3" fontId="4" fillId="0" borderId="0"/>
    <xf numFmtId="173" fontId="4" fillId="8" borderId="0" applyNumberFormat="0" applyBorder="0" applyAlignment="0" applyProtection="0"/>
    <xf numFmtId="0" fontId="4" fillId="0" borderId="0"/>
    <xf numFmtId="0" fontId="4" fillId="15" borderId="35" applyNumberFormat="0" applyFont="0" applyAlignment="0" applyProtection="0"/>
    <xf numFmtId="0" fontId="4" fillId="0" borderId="0"/>
    <xf numFmtId="173" fontId="4" fillId="8" borderId="0" applyNumberFormat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173" fontId="4" fillId="0" borderId="0"/>
    <xf numFmtId="0" fontId="4" fillId="0" borderId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15" borderId="35" applyNumberFormat="0" applyFont="0" applyAlignment="0" applyProtection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0" borderId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0" borderId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0" borderId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3" fontId="4" fillId="0" borderId="0"/>
    <xf numFmtId="173" fontId="4" fillId="8" borderId="0" applyNumberFormat="0" applyBorder="0" applyAlignment="0" applyProtection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5" borderId="35" applyNumberFormat="0" applyFont="0" applyAlignment="0" applyProtection="0"/>
    <xf numFmtId="0" fontId="4" fillId="0" borderId="0"/>
    <xf numFmtId="173" fontId="4" fillId="8" borderId="0" applyNumberFormat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173" fontId="4" fillId="0" borderId="0"/>
    <xf numFmtId="0" fontId="4" fillId="0" borderId="0"/>
    <xf numFmtId="170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0" borderId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3" fontId="4" fillId="0" borderId="0"/>
    <xf numFmtId="173" fontId="4" fillId="8" borderId="0" applyNumberFormat="0" applyBorder="0" applyAlignment="0" applyProtection="0"/>
    <xf numFmtId="0" fontId="4" fillId="0" borderId="0"/>
    <xf numFmtId="0" fontId="4" fillId="15" borderId="35" applyNumberFormat="0" applyFont="0" applyAlignment="0" applyProtection="0"/>
    <xf numFmtId="0" fontId="4" fillId="0" borderId="0"/>
    <xf numFmtId="173" fontId="4" fillId="8" borderId="0" applyNumberFormat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173" fontId="4" fillId="0" borderId="0"/>
    <xf numFmtId="0" fontId="4" fillId="0" borderId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15" borderId="35" applyNumberFormat="0" applyFont="0" applyAlignment="0" applyProtection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0" borderId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0" borderId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0" borderId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3" fontId="4" fillId="0" borderId="0"/>
    <xf numFmtId="173" fontId="4" fillId="8" borderId="0" applyNumberFormat="0" applyBorder="0" applyAlignment="0" applyProtection="0"/>
    <xf numFmtId="0" fontId="4" fillId="0" borderId="0"/>
    <xf numFmtId="0" fontId="4" fillId="15" borderId="35" applyNumberFormat="0" applyFont="0" applyAlignment="0" applyProtection="0"/>
    <xf numFmtId="0" fontId="4" fillId="0" borderId="0"/>
    <xf numFmtId="173" fontId="4" fillId="8" borderId="0" applyNumberFormat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173" fontId="4" fillId="0" borderId="0"/>
    <xf numFmtId="0" fontId="4" fillId="0" borderId="0"/>
    <xf numFmtId="170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0" borderId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3" fontId="4" fillId="0" borderId="0"/>
    <xf numFmtId="173" fontId="4" fillId="8" borderId="0" applyNumberFormat="0" applyBorder="0" applyAlignment="0" applyProtection="0"/>
    <xf numFmtId="0" fontId="4" fillId="0" borderId="0"/>
    <xf numFmtId="0" fontId="4" fillId="15" borderId="35" applyNumberFormat="0" applyFont="0" applyAlignment="0" applyProtection="0"/>
    <xf numFmtId="0" fontId="4" fillId="0" borderId="0"/>
    <xf numFmtId="173" fontId="4" fillId="8" borderId="0" applyNumberFormat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173" fontId="4" fillId="0" borderId="0"/>
    <xf numFmtId="0" fontId="4" fillId="0" borderId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15" borderId="35" applyNumberFormat="0" applyFont="0" applyAlignment="0" applyProtection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0" borderId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0" borderId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0" borderId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3" fontId="4" fillId="0" borderId="0"/>
    <xf numFmtId="173" fontId="4" fillId="8" borderId="0" applyNumberFormat="0" applyBorder="0" applyAlignment="0" applyProtection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5" borderId="35" applyNumberFormat="0" applyFont="0" applyAlignment="0" applyProtection="0"/>
    <xf numFmtId="0" fontId="4" fillId="0" borderId="0"/>
    <xf numFmtId="173" fontId="4" fillId="8" borderId="0" applyNumberFormat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173" fontId="4" fillId="0" borderId="0"/>
    <xf numFmtId="0" fontId="4" fillId="0" borderId="0"/>
    <xf numFmtId="170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0" borderId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3" fontId="4" fillId="0" borderId="0"/>
    <xf numFmtId="173" fontId="4" fillId="8" borderId="0" applyNumberFormat="0" applyBorder="0" applyAlignment="0" applyProtection="0"/>
    <xf numFmtId="0" fontId="4" fillId="0" borderId="0"/>
    <xf numFmtId="0" fontId="4" fillId="15" borderId="35" applyNumberFormat="0" applyFont="0" applyAlignment="0" applyProtection="0"/>
    <xf numFmtId="0" fontId="4" fillId="0" borderId="0"/>
    <xf numFmtId="173" fontId="4" fillId="8" borderId="0" applyNumberFormat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173" fontId="4" fillId="0" borderId="0"/>
    <xf numFmtId="0" fontId="4" fillId="0" borderId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15" borderId="35" applyNumberFormat="0" applyFont="0" applyAlignment="0" applyProtection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0" borderId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0" borderId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9" fontId="18" fillId="0" borderId="0" applyFont="0" applyFill="0" applyBorder="0" applyAlignment="0" applyProtection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15" borderId="35" applyNumberFormat="0" applyFont="0" applyAlignment="0" applyProtection="0"/>
    <xf numFmtId="0" fontId="4" fillId="15" borderId="35" applyNumberFormat="0" applyFont="0" applyAlignment="0" applyProtection="0"/>
    <xf numFmtId="0" fontId="4" fillId="15" borderId="35" applyNumberFormat="0" applyFont="0" applyAlignment="0" applyProtection="0"/>
    <xf numFmtId="0" fontId="4" fillId="15" borderId="35" applyNumberFormat="0" applyFont="0" applyAlignment="0" applyProtection="0"/>
    <xf numFmtId="0" fontId="4" fillId="15" borderId="35" applyNumberFormat="0" applyFont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19" borderId="0" applyNumberFormat="0" applyBorder="0" applyAlignment="0" applyProtection="0"/>
    <xf numFmtId="0" fontId="4" fillId="8" borderId="0" applyNumberFormat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9" fontId="18" fillId="0" borderId="0" applyFont="0" applyFill="0" applyBorder="0" applyAlignment="0" applyProtection="0"/>
    <xf numFmtId="0" fontId="4" fillId="36" borderId="0" applyNumberFormat="0" applyBorder="0" applyAlignment="0" applyProtection="0"/>
    <xf numFmtId="169" fontId="4" fillId="0" borderId="0" applyFont="0" applyFill="0" applyBorder="0" applyAlignment="0" applyProtection="0"/>
    <xf numFmtId="173" fontId="4" fillId="8" borderId="0" applyNumberFormat="0" applyBorder="0" applyAlignment="0" applyProtection="0"/>
    <xf numFmtId="9" fontId="18" fillId="0" borderId="0" applyFont="0" applyFill="0" applyBorder="0" applyAlignment="0" applyProtection="0"/>
    <xf numFmtId="0" fontId="4" fillId="0" borderId="0"/>
    <xf numFmtId="0" fontId="4" fillId="0" borderId="0"/>
    <xf numFmtId="169" fontId="4" fillId="0" borderId="0" applyFont="0" applyFill="0" applyBorder="0" applyAlignment="0" applyProtection="0"/>
    <xf numFmtId="0" fontId="18" fillId="0" borderId="0"/>
    <xf numFmtId="0" fontId="4" fillId="23" borderId="0" applyNumberFormat="0" applyBorder="0" applyAlignment="0" applyProtection="0"/>
    <xf numFmtId="0" fontId="18" fillId="0" borderId="0"/>
    <xf numFmtId="9" fontId="18" fillId="0" borderId="0" applyFont="0" applyFill="0" applyBorder="0" applyAlignment="0" applyProtection="0"/>
    <xf numFmtId="0" fontId="4" fillId="16" borderId="0" applyNumberFormat="0" applyBorder="0" applyAlignment="0" applyProtection="0"/>
    <xf numFmtId="0" fontId="18" fillId="0" borderId="0"/>
    <xf numFmtId="173" fontId="4" fillId="0" borderId="0"/>
    <xf numFmtId="9" fontId="4" fillId="0" borderId="0" applyFont="0" applyFill="0" applyBorder="0" applyAlignment="0" applyProtection="0"/>
    <xf numFmtId="0" fontId="18" fillId="0" borderId="0"/>
    <xf numFmtId="0" fontId="18" fillId="0" borderId="0"/>
    <xf numFmtId="0" fontId="4" fillId="19" borderId="0" applyNumberFormat="0" applyBorder="0" applyAlignment="0" applyProtection="0"/>
    <xf numFmtId="0" fontId="4" fillId="0" borderId="0"/>
    <xf numFmtId="0" fontId="18" fillId="0" borderId="0"/>
    <xf numFmtId="0" fontId="4" fillId="32" borderId="0" applyNumberFormat="0" applyBorder="0" applyAlignment="0" applyProtection="0"/>
    <xf numFmtId="0" fontId="4" fillId="8" borderId="0" applyNumberFormat="0" applyBorder="0" applyAlignment="0" applyProtection="0"/>
    <xf numFmtId="9" fontId="4" fillId="0" borderId="0" applyFont="0" applyFill="0" applyBorder="0" applyAlignment="0" applyProtection="0"/>
    <xf numFmtId="173" fontId="4" fillId="0" borderId="0"/>
    <xf numFmtId="0" fontId="18" fillId="0" borderId="0"/>
    <xf numFmtId="0" fontId="4" fillId="0" borderId="0"/>
    <xf numFmtId="0" fontId="4" fillId="0" borderId="0"/>
    <xf numFmtId="0" fontId="4" fillId="0" borderId="0"/>
    <xf numFmtId="0" fontId="4" fillId="0" borderId="0"/>
    <xf numFmtId="9" fontId="18" fillId="0" borderId="0" applyFont="0" applyFill="0" applyBorder="0" applyAlignment="0" applyProtection="0"/>
    <xf numFmtId="0" fontId="4" fillId="0" borderId="0"/>
    <xf numFmtId="0" fontId="18" fillId="0" borderId="0"/>
    <xf numFmtId="0" fontId="4" fillId="20" borderId="0" applyNumberFormat="0" applyBorder="0" applyAlignment="0" applyProtection="0"/>
    <xf numFmtId="0" fontId="4" fillId="8" borderId="0" applyNumberFormat="0" applyBorder="0" applyAlignment="0" applyProtection="0"/>
    <xf numFmtId="0" fontId="18" fillId="0" borderId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18" fillId="0" borderId="0"/>
    <xf numFmtId="0" fontId="4" fillId="24" borderId="0" applyNumberFormat="0" applyBorder="0" applyAlignment="0" applyProtection="0"/>
    <xf numFmtId="0" fontId="18" fillId="0" borderId="0"/>
    <xf numFmtId="0" fontId="18" fillId="0" borderId="0"/>
    <xf numFmtId="173" fontId="4" fillId="8" borderId="0" applyNumberFormat="0" applyBorder="0" applyAlignment="0" applyProtection="0"/>
    <xf numFmtId="0" fontId="4" fillId="0" borderId="0"/>
    <xf numFmtId="0" fontId="4" fillId="0" borderId="0"/>
    <xf numFmtId="0" fontId="18" fillId="0" borderId="0"/>
    <xf numFmtId="169" fontId="4" fillId="0" borderId="0" applyFont="0" applyFill="0" applyBorder="0" applyAlignment="0" applyProtection="0"/>
    <xf numFmtId="0" fontId="4" fillId="0" borderId="0"/>
    <xf numFmtId="0" fontId="4" fillId="32" borderId="0" applyNumberFormat="0" applyBorder="0" applyAlignment="0" applyProtection="0"/>
    <xf numFmtId="0" fontId="4" fillId="0" borderId="0"/>
    <xf numFmtId="0" fontId="18" fillId="0" borderId="0"/>
    <xf numFmtId="9" fontId="18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18" fillId="0" borderId="0"/>
    <xf numFmtId="0" fontId="4" fillId="0" borderId="0"/>
    <xf numFmtId="0" fontId="18" fillId="0" borderId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4" fillId="0" borderId="0"/>
    <xf numFmtId="0" fontId="4" fillId="0" borderId="0"/>
    <xf numFmtId="0" fontId="4" fillId="27" borderId="0" applyNumberFormat="0" applyBorder="0" applyAlignment="0" applyProtection="0"/>
    <xf numFmtId="0" fontId="18" fillId="0" borderId="0"/>
    <xf numFmtId="0" fontId="4" fillId="19" borderId="0" applyNumberFormat="0" applyBorder="0" applyAlignment="0" applyProtection="0"/>
    <xf numFmtId="9" fontId="18" fillId="0" borderId="0" applyFont="0" applyFill="0" applyBorder="0" applyAlignment="0" applyProtection="0"/>
    <xf numFmtId="0" fontId="4" fillId="0" borderId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3" fontId="4" fillId="8" borderId="0" applyNumberFormat="0" applyBorder="0" applyAlignment="0" applyProtection="0"/>
    <xf numFmtId="0" fontId="4" fillId="0" borderId="0"/>
    <xf numFmtId="169" fontId="4" fillId="0" borderId="0" applyFont="0" applyFill="0" applyBorder="0" applyAlignment="0" applyProtection="0"/>
    <xf numFmtId="0" fontId="4" fillId="36" borderId="0" applyNumberFormat="0" applyBorder="0" applyAlignment="0" applyProtection="0"/>
    <xf numFmtId="9" fontId="4" fillId="0" borderId="0" applyFont="0" applyFill="0" applyBorder="0" applyAlignment="0" applyProtection="0"/>
    <xf numFmtId="173" fontId="4" fillId="0" borderId="0"/>
    <xf numFmtId="0" fontId="18" fillId="0" borderId="0"/>
    <xf numFmtId="9" fontId="18" fillId="0" borderId="0" applyFont="0" applyFill="0" applyBorder="0" applyAlignment="0" applyProtection="0"/>
    <xf numFmtId="0" fontId="18" fillId="0" borderId="0"/>
    <xf numFmtId="9" fontId="18" fillId="0" borderId="0" applyFont="0" applyFill="0" applyBorder="0" applyAlignment="0" applyProtection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18" fillId="0" borderId="0"/>
    <xf numFmtId="0" fontId="4" fillId="35" borderId="0" applyNumberFormat="0" applyBorder="0" applyAlignment="0" applyProtection="0"/>
    <xf numFmtId="0" fontId="4" fillId="0" borderId="0"/>
    <xf numFmtId="9" fontId="18" fillId="0" borderId="0" applyFont="0" applyFill="0" applyBorder="0" applyAlignment="0" applyProtection="0"/>
    <xf numFmtId="0" fontId="4" fillId="24" borderId="0" applyNumberFormat="0" applyBorder="0" applyAlignment="0" applyProtection="0"/>
    <xf numFmtId="0" fontId="4" fillId="0" borderId="0"/>
    <xf numFmtId="9" fontId="18" fillId="0" borderId="0" applyFont="0" applyFill="0" applyBorder="0" applyAlignment="0" applyProtection="0"/>
    <xf numFmtId="0" fontId="4" fillId="36" borderId="0" applyNumberFormat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4" fillId="0" borderId="0"/>
    <xf numFmtId="169" fontId="4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173" fontId="4" fillId="0" borderId="0"/>
    <xf numFmtId="0" fontId="4" fillId="0" borderId="0"/>
    <xf numFmtId="0" fontId="4" fillId="8" borderId="0" applyNumberFormat="0" applyBorder="0" applyAlignment="0" applyProtection="0"/>
    <xf numFmtId="0" fontId="4" fillId="31" borderId="0" applyNumberFormat="0" applyBorder="0" applyAlignment="0" applyProtection="0"/>
    <xf numFmtId="169" fontId="4" fillId="0" borderId="0" applyFont="0" applyFill="0" applyBorder="0" applyAlignment="0" applyProtection="0"/>
    <xf numFmtId="0" fontId="4" fillId="35" borderId="0" applyNumberFormat="0" applyBorder="0" applyAlignment="0" applyProtection="0"/>
    <xf numFmtId="0" fontId="4" fillId="15" borderId="35" applyNumberFormat="0" applyFont="0" applyAlignment="0" applyProtection="0"/>
    <xf numFmtId="170" fontId="4" fillId="0" borderId="0" applyFont="0" applyFill="0" applyBorder="0" applyAlignment="0" applyProtection="0"/>
    <xf numFmtId="0" fontId="4" fillId="23" borderId="0" applyNumberFormat="0" applyBorder="0" applyAlignment="0" applyProtection="0"/>
    <xf numFmtId="169" fontId="4" fillId="0" borderId="0" applyFont="0" applyFill="0" applyBorder="0" applyAlignment="0" applyProtection="0"/>
    <xf numFmtId="0" fontId="4" fillId="24" borderId="0" applyNumberFormat="0" applyBorder="0" applyAlignment="0" applyProtection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0" borderId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0" borderId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0" borderId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3" fontId="4" fillId="0" borderId="0"/>
    <xf numFmtId="173" fontId="4" fillId="8" borderId="0" applyNumberFormat="0" applyBorder="0" applyAlignment="0" applyProtection="0"/>
    <xf numFmtId="0" fontId="4" fillId="0" borderId="0"/>
    <xf numFmtId="0" fontId="4" fillId="15" borderId="35" applyNumberFormat="0" applyFont="0" applyAlignment="0" applyProtection="0"/>
    <xf numFmtId="0" fontId="4" fillId="0" borderId="0"/>
    <xf numFmtId="173" fontId="4" fillId="8" borderId="0" applyNumberFormat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173" fontId="4" fillId="0" borderId="0"/>
    <xf numFmtId="0" fontId="4" fillId="0" borderId="0"/>
    <xf numFmtId="170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0" borderId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3" fontId="4" fillId="0" borderId="0"/>
    <xf numFmtId="173" fontId="4" fillId="8" borderId="0" applyNumberFormat="0" applyBorder="0" applyAlignment="0" applyProtection="0"/>
    <xf numFmtId="0" fontId="4" fillId="0" borderId="0"/>
    <xf numFmtId="0" fontId="4" fillId="15" borderId="35" applyNumberFormat="0" applyFont="0" applyAlignment="0" applyProtection="0"/>
    <xf numFmtId="0" fontId="4" fillId="0" borderId="0"/>
    <xf numFmtId="173" fontId="4" fillId="8" borderId="0" applyNumberFormat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173" fontId="4" fillId="0" borderId="0"/>
    <xf numFmtId="0" fontId="4" fillId="0" borderId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15" borderId="35" applyNumberFormat="0" applyFont="0" applyAlignment="0" applyProtection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0" borderId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0" borderId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0" borderId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3" fontId="4" fillId="0" borderId="0"/>
    <xf numFmtId="173" fontId="4" fillId="8" borderId="0" applyNumberFormat="0" applyBorder="0" applyAlignment="0" applyProtection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5" borderId="35" applyNumberFormat="0" applyFont="0" applyAlignment="0" applyProtection="0"/>
    <xf numFmtId="0" fontId="4" fillId="0" borderId="0"/>
    <xf numFmtId="173" fontId="4" fillId="8" borderId="0" applyNumberFormat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173" fontId="4" fillId="0" borderId="0"/>
    <xf numFmtId="0" fontId="4" fillId="0" borderId="0"/>
    <xf numFmtId="170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0" borderId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3" fontId="4" fillId="0" borderId="0"/>
    <xf numFmtId="173" fontId="4" fillId="8" borderId="0" applyNumberFormat="0" applyBorder="0" applyAlignment="0" applyProtection="0"/>
    <xf numFmtId="0" fontId="4" fillId="0" borderId="0"/>
    <xf numFmtId="0" fontId="4" fillId="15" borderId="35" applyNumberFormat="0" applyFont="0" applyAlignment="0" applyProtection="0"/>
    <xf numFmtId="0" fontId="4" fillId="0" borderId="0"/>
    <xf numFmtId="173" fontId="4" fillId="8" borderId="0" applyNumberFormat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173" fontId="4" fillId="0" borderId="0"/>
    <xf numFmtId="0" fontId="4" fillId="0" borderId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15" borderId="35" applyNumberFormat="0" applyFont="0" applyAlignment="0" applyProtection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0" borderId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0" borderId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0" fontId="4" fillId="0" borderId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3" fontId="4" fillId="0" borderId="0"/>
    <xf numFmtId="173" fontId="4" fillId="8" borderId="0" applyNumberFormat="0" applyBorder="0" applyAlignment="0" applyProtection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5" borderId="35" applyNumberFormat="0" applyFont="0" applyAlignment="0" applyProtection="0"/>
    <xf numFmtId="0" fontId="4" fillId="0" borderId="0"/>
    <xf numFmtId="173" fontId="4" fillId="8" borderId="0" applyNumberFormat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173" fontId="4" fillId="0" borderId="0"/>
    <xf numFmtId="0" fontId="4" fillId="0" borderId="0"/>
    <xf numFmtId="170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0" borderId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3" fontId="4" fillId="0" borderId="0"/>
    <xf numFmtId="173" fontId="4" fillId="8" borderId="0" applyNumberFormat="0" applyBorder="0" applyAlignment="0" applyProtection="0"/>
    <xf numFmtId="0" fontId="4" fillId="0" borderId="0"/>
    <xf numFmtId="0" fontId="4" fillId="15" borderId="35" applyNumberFormat="0" applyFont="0" applyAlignment="0" applyProtection="0"/>
    <xf numFmtId="0" fontId="4" fillId="0" borderId="0"/>
    <xf numFmtId="173" fontId="4" fillId="8" borderId="0" applyNumberFormat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173" fontId="4" fillId="0" borderId="0"/>
    <xf numFmtId="0" fontId="4" fillId="0" borderId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15" borderId="35" applyNumberFormat="0" applyFont="0" applyAlignment="0" applyProtection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0" borderId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0" borderId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0" borderId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3" fontId="4" fillId="0" borderId="0"/>
    <xf numFmtId="173" fontId="4" fillId="8" borderId="0" applyNumberFormat="0" applyBorder="0" applyAlignment="0" applyProtection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5" borderId="35" applyNumberFormat="0" applyFont="0" applyAlignment="0" applyProtection="0"/>
    <xf numFmtId="0" fontId="4" fillId="0" borderId="0"/>
    <xf numFmtId="173" fontId="4" fillId="8" borderId="0" applyNumberFormat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173" fontId="4" fillId="0" borderId="0"/>
    <xf numFmtId="0" fontId="4" fillId="0" borderId="0"/>
    <xf numFmtId="170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0" borderId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3" fontId="4" fillId="0" borderId="0"/>
    <xf numFmtId="173" fontId="4" fillId="8" borderId="0" applyNumberFormat="0" applyBorder="0" applyAlignment="0" applyProtection="0"/>
    <xf numFmtId="0" fontId="4" fillId="0" borderId="0"/>
    <xf numFmtId="0" fontId="4" fillId="15" borderId="35" applyNumberFormat="0" applyFont="0" applyAlignment="0" applyProtection="0"/>
    <xf numFmtId="0" fontId="4" fillId="0" borderId="0"/>
    <xf numFmtId="173" fontId="4" fillId="8" borderId="0" applyNumberFormat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173" fontId="4" fillId="0" borderId="0"/>
    <xf numFmtId="0" fontId="4" fillId="0" borderId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15" borderId="35" applyNumberFormat="0" applyFont="0" applyAlignment="0" applyProtection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0" borderId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0" borderId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0" borderId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3" fontId="4" fillId="0" borderId="0"/>
    <xf numFmtId="173" fontId="4" fillId="8" borderId="0" applyNumberFormat="0" applyBorder="0" applyAlignment="0" applyProtection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5" borderId="35" applyNumberFormat="0" applyFont="0" applyAlignment="0" applyProtection="0"/>
    <xf numFmtId="0" fontId="4" fillId="0" borderId="0"/>
    <xf numFmtId="173" fontId="4" fillId="8" borderId="0" applyNumberFormat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173" fontId="4" fillId="0" borderId="0"/>
    <xf numFmtId="0" fontId="4" fillId="0" borderId="0"/>
    <xf numFmtId="170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0" borderId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3" fontId="4" fillId="0" borderId="0"/>
    <xf numFmtId="173" fontId="4" fillId="8" borderId="0" applyNumberFormat="0" applyBorder="0" applyAlignment="0" applyProtection="0"/>
    <xf numFmtId="0" fontId="4" fillId="0" borderId="0"/>
    <xf numFmtId="0" fontId="4" fillId="15" borderId="35" applyNumberFormat="0" applyFont="0" applyAlignment="0" applyProtection="0"/>
    <xf numFmtId="0" fontId="4" fillId="0" borderId="0"/>
    <xf numFmtId="173" fontId="4" fillId="8" borderId="0" applyNumberFormat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173" fontId="4" fillId="0" borderId="0"/>
    <xf numFmtId="0" fontId="4" fillId="0" borderId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15" borderId="35" applyNumberFormat="0" applyFont="0" applyAlignment="0" applyProtection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0" borderId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0" borderId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0" borderId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3" fontId="4" fillId="0" borderId="0"/>
    <xf numFmtId="173" fontId="4" fillId="8" borderId="0" applyNumberFormat="0" applyBorder="0" applyAlignment="0" applyProtection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5" borderId="35" applyNumberFormat="0" applyFont="0" applyAlignment="0" applyProtection="0"/>
    <xf numFmtId="0" fontId="4" fillId="0" borderId="0"/>
    <xf numFmtId="173" fontId="4" fillId="8" borderId="0" applyNumberFormat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173" fontId="4" fillId="0" borderId="0"/>
    <xf numFmtId="0" fontId="4" fillId="0" borderId="0"/>
    <xf numFmtId="170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0" borderId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3" fontId="4" fillId="0" borderId="0"/>
    <xf numFmtId="173" fontId="4" fillId="8" borderId="0" applyNumberFormat="0" applyBorder="0" applyAlignment="0" applyProtection="0"/>
    <xf numFmtId="0" fontId="4" fillId="0" borderId="0"/>
    <xf numFmtId="0" fontId="4" fillId="15" borderId="35" applyNumberFormat="0" applyFont="0" applyAlignment="0" applyProtection="0"/>
    <xf numFmtId="0" fontId="4" fillId="0" borderId="0"/>
    <xf numFmtId="173" fontId="4" fillId="8" borderId="0" applyNumberFormat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173" fontId="4" fillId="0" borderId="0"/>
    <xf numFmtId="0" fontId="4" fillId="0" borderId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15" borderId="35" applyNumberFormat="0" applyFont="0" applyAlignment="0" applyProtection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0" borderId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0" borderId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0" borderId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3" fontId="4" fillId="0" borderId="0"/>
    <xf numFmtId="173" fontId="4" fillId="8" borderId="0" applyNumberFormat="0" applyBorder="0" applyAlignment="0" applyProtection="0"/>
    <xf numFmtId="0" fontId="4" fillId="0" borderId="0"/>
    <xf numFmtId="0" fontId="4" fillId="15" borderId="35" applyNumberFormat="0" applyFont="0" applyAlignment="0" applyProtection="0"/>
    <xf numFmtId="0" fontId="4" fillId="0" borderId="0"/>
    <xf numFmtId="173" fontId="4" fillId="8" borderId="0" applyNumberFormat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173" fontId="4" fillId="0" borderId="0"/>
    <xf numFmtId="0" fontId="4" fillId="0" borderId="0"/>
    <xf numFmtId="170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0" borderId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3" fontId="4" fillId="0" borderId="0"/>
    <xf numFmtId="173" fontId="4" fillId="8" borderId="0" applyNumberFormat="0" applyBorder="0" applyAlignment="0" applyProtection="0"/>
    <xf numFmtId="0" fontId="4" fillId="0" borderId="0"/>
    <xf numFmtId="0" fontId="4" fillId="15" borderId="35" applyNumberFormat="0" applyFont="0" applyAlignment="0" applyProtection="0"/>
    <xf numFmtId="0" fontId="4" fillId="0" borderId="0"/>
    <xf numFmtId="173" fontId="4" fillId="8" borderId="0" applyNumberFormat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173" fontId="4" fillId="0" borderId="0"/>
    <xf numFmtId="0" fontId="4" fillId="0" borderId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15" borderId="35" applyNumberFormat="0" applyFont="0" applyAlignment="0" applyProtection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0" borderId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0" borderId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0" borderId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3" fontId="4" fillId="0" borderId="0"/>
    <xf numFmtId="173" fontId="4" fillId="8" borderId="0" applyNumberFormat="0" applyBorder="0" applyAlignment="0" applyProtection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5" borderId="35" applyNumberFormat="0" applyFont="0" applyAlignment="0" applyProtection="0"/>
    <xf numFmtId="0" fontId="4" fillId="0" borderId="0"/>
    <xf numFmtId="173" fontId="4" fillId="8" borderId="0" applyNumberFormat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173" fontId="4" fillId="0" borderId="0"/>
    <xf numFmtId="0" fontId="4" fillId="0" borderId="0"/>
    <xf numFmtId="170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0" borderId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3" fontId="4" fillId="0" borderId="0"/>
    <xf numFmtId="173" fontId="4" fillId="8" borderId="0" applyNumberFormat="0" applyBorder="0" applyAlignment="0" applyProtection="0"/>
    <xf numFmtId="0" fontId="4" fillId="0" borderId="0"/>
    <xf numFmtId="0" fontId="4" fillId="15" borderId="35" applyNumberFormat="0" applyFont="0" applyAlignment="0" applyProtection="0"/>
    <xf numFmtId="0" fontId="4" fillId="0" borderId="0"/>
    <xf numFmtId="173" fontId="4" fillId="8" borderId="0" applyNumberFormat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173" fontId="4" fillId="0" borderId="0"/>
    <xf numFmtId="0" fontId="4" fillId="0" borderId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15" borderId="35" applyNumberFormat="0" applyFont="0" applyAlignment="0" applyProtection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0" borderId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0" borderId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0" fontId="4" fillId="0" borderId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3" fontId="4" fillId="0" borderId="0"/>
    <xf numFmtId="173" fontId="4" fillId="8" borderId="0" applyNumberFormat="0" applyBorder="0" applyAlignment="0" applyProtection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5" borderId="35" applyNumberFormat="0" applyFont="0" applyAlignment="0" applyProtection="0"/>
    <xf numFmtId="0" fontId="4" fillId="0" borderId="0"/>
    <xf numFmtId="173" fontId="4" fillId="8" borderId="0" applyNumberFormat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173" fontId="4" fillId="0" borderId="0"/>
    <xf numFmtId="0" fontId="4" fillId="0" borderId="0"/>
    <xf numFmtId="170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0" borderId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3" fontId="4" fillId="0" borderId="0"/>
    <xf numFmtId="173" fontId="4" fillId="8" borderId="0" applyNumberFormat="0" applyBorder="0" applyAlignment="0" applyProtection="0"/>
    <xf numFmtId="0" fontId="4" fillId="0" borderId="0"/>
    <xf numFmtId="0" fontId="4" fillId="15" borderId="35" applyNumberFormat="0" applyFont="0" applyAlignment="0" applyProtection="0"/>
    <xf numFmtId="0" fontId="4" fillId="0" borderId="0"/>
    <xf numFmtId="173" fontId="4" fillId="8" borderId="0" applyNumberFormat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173" fontId="4" fillId="0" borderId="0"/>
    <xf numFmtId="0" fontId="4" fillId="0" borderId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15" borderId="35" applyNumberFormat="0" applyFont="0" applyAlignment="0" applyProtection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0" borderId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0" borderId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0" borderId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3" fontId="4" fillId="0" borderId="0"/>
    <xf numFmtId="173" fontId="4" fillId="8" borderId="0" applyNumberFormat="0" applyBorder="0" applyAlignment="0" applyProtection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5" borderId="35" applyNumberFormat="0" applyFont="0" applyAlignment="0" applyProtection="0"/>
    <xf numFmtId="0" fontId="4" fillId="0" borderId="0"/>
    <xf numFmtId="173" fontId="4" fillId="8" borderId="0" applyNumberFormat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173" fontId="4" fillId="0" borderId="0"/>
    <xf numFmtId="0" fontId="4" fillId="0" borderId="0"/>
    <xf numFmtId="170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0" borderId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3" fontId="4" fillId="0" borderId="0"/>
    <xf numFmtId="173" fontId="4" fillId="8" borderId="0" applyNumberFormat="0" applyBorder="0" applyAlignment="0" applyProtection="0"/>
    <xf numFmtId="0" fontId="4" fillId="0" borderId="0"/>
    <xf numFmtId="0" fontId="4" fillId="15" borderId="35" applyNumberFormat="0" applyFont="0" applyAlignment="0" applyProtection="0"/>
    <xf numFmtId="0" fontId="4" fillId="0" borderId="0"/>
    <xf numFmtId="173" fontId="4" fillId="8" borderId="0" applyNumberFormat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173" fontId="4" fillId="0" borderId="0"/>
    <xf numFmtId="0" fontId="4" fillId="0" borderId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15" borderId="35" applyNumberFormat="0" applyFont="0" applyAlignment="0" applyProtection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0" borderId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0" borderId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0" borderId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3" fontId="4" fillId="0" borderId="0"/>
    <xf numFmtId="173" fontId="4" fillId="8" borderId="0" applyNumberFormat="0" applyBorder="0" applyAlignment="0" applyProtection="0"/>
    <xf numFmtId="0" fontId="4" fillId="0" borderId="0"/>
    <xf numFmtId="0" fontId="4" fillId="15" borderId="35" applyNumberFormat="0" applyFont="0" applyAlignment="0" applyProtection="0"/>
    <xf numFmtId="0" fontId="4" fillId="0" borderId="0"/>
    <xf numFmtId="173" fontId="4" fillId="8" borderId="0" applyNumberFormat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173" fontId="4" fillId="0" borderId="0"/>
    <xf numFmtId="0" fontId="4" fillId="0" borderId="0"/>
    <xf numFmtId="170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0" borderId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3" fontId="4" fillId="0" borderId="0"/>
    <xf numFmtId="173" fontId="4" fillId="8" borderId="0" applyNumberFormat="0" applyBorder="0" applyAlignment="0" applyProtection="0"/>
    <xf numFmtId="0" fontId="4" fillId="0" borderId="0"/>
    <xf numFmtId="0" fontId="4" fillId="15" borderId="35" applyNumberFormat="0" applyFont="0" applyAlignment="0" applyProtection="0"/>
    <xf numFmtId="0" fontId="4" fillId="0" borderId="0"/>
    <xf numFmtId="173" fontId="4" fillId="8" borderId="0" applyNumberFormat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173" fontId="4" fillId="0" borderId="0"/>
    <xf numFmtId="0" fontId="4" fillId="0" borderId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15" borderId="35" applyNumberFormat="0" applyFont="0" applyAlignment="0" applyProtection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0" borderId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0" borderId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0" borderId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3" fontId="4" fillId="0" borderId="0"/>
    <xf numFmtId="173" fontId="4" fillId="8" borderId="0" applyNumberFormat="0" applyBorder="0" applyAlignment="0" applyProtection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5" borderId="35" applyNumberFormat="0" applyFont="0" applyAlignment="0" applyProtection="0"/>
    <xf numFmtId="0" fontId="4" fillId="0" borderId="0"/>
    <xf numFmtId="173" fontId="4" fillId="8" borderId="0" applyNumberFormat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173" fontId="4" fillId="0" borderId="0"/>
    <xf numFmtId="0" fontId="4" fillId="0" borderId="0"/>
    <xf numFmtId="170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0" borderId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3" fontId="4" fillId="0" borderId="0"/>
    <xf numFmtId="173" fontId="4" fillId="8" borderId="0" applyNumberFormat="0" applyBorder="0" applyAlignment="0" applyProtection="0"/>
    <xf numFmtId="0" fontId="4" fillId="0" borderId="0"/>
    <xf numFmtId="0" fontId="4" fillId="15" borderId="35" applyNumberFormat="0" applyFont="0" applyAlignment="0" applyProtection="0"/>
    <xf numFmtId="0" fontId="4" fillId="0" borderId="0"/>
    <xf numFmtId="173" fontId="4" fillId="8" borderId="0" applyNumberFormat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173" fontId="4" fillId="0" borderId="0"/>
    <xf numFmtId="0" fontId="4" fillId="0" borderId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15" borderId="35" applyNumberFormat="0" applyFont="0" applyAlignment="0" applyProtection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0" borderId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0" borderId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0" fontId="4" fillId="0" borderId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3" fontId="4" fillId="0" borderId="0"/>
    <xf numFmtId="173" fontId="4" fillId="8" borderId="0" applyNumberFormat="0" applyBorder="0" applyAlignment="0" applyProtection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5" borderId="35" applyNumberFormat="0" applyFont="0" applyAlignment="0" applyProtection="0"/>
    <xf numFmtId="0" fontId="4" fillId="0" borderId="0"/>
    <xf numFmtId="173" fontId="4" fillId="8" borderId="0" applyNumberFormat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173" fontId="4" fillId="0" borderId="0"/>
    <xf numFmtId="0" fontId="4" fillId="0" borderId="0"/>
    <xf numFmtId="170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0" borderId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3" fontId="4" fillId="0" borderId="0"/>
    <xf numFmtId="173" fontId="4" fillId="8" borderId="0" applyNumberFormat="0" applyBorder="0" applyAlignment="0" applyProtection="0"/>
    <xf numFmtId="0" fontId="4" fillId="0" borderId="0"/>
    <xf numFmtId="0" fontId="4" fillId="15" borderId="35" applyNumberFormat="0" applyFont="0" applyAlignment="0" applyProtection="0"/>
    <xf numFmtId="0" fontId="4" fillId="0" borderId="0"/>
    <xf numFmtId="173" fontId="4" fillId="8" borderId="0" applyNumberFormat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173" fontId="4" fillId="0" borderId="0"/>
    <xf numFmtId="0" fontId="4" fillId="0" borderId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15" borderId="35" applyNumberFormat="0" applyFont="0" applyAlignment="0" applyProtection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0" borderId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0" borderId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0" borderId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3" fontId="4" fillId="0" borderId="0"/>
    <xf numFmtId="173" fontId="4" fillId="8" borderId="0" applyNumberFormat="0" applyBorder="0" applyAlignment="0" applyProtection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5" borderId="35" applyNumberFormat="0" applyFont="0" applyAlignment="0" applyProtection="0"/>
    <xf numFmtId="0" fontId="4" fillId="0" borderId="0"/>
    <xf numFmtId="173" fontId="4" fillId="8" borderId="0" applyNumberFormat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173" fontId="4" fillId="0" borderId="0"/>
    <xf numFmtId="0" fontId="4" fillId="0" borderId="0"/>
    <xf numFmtId="170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0" borderId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3" fontId="4" fillId="0" borderId="0"/>
    <xf numFmtId="173" fontId="4" fillId="8" borderId="0" applyNumberFormat="0" applyBorder="0" applyAlignment="0" applyProtection="0"/>
    <xf numFmtId="0" fontId="4" fillId="0" borderId="0"/>
    <xf numFmtId="0" fontId="4" fillId="15" borderId="35" applyNumberFormat="0" applyFont="0" applyAlignment="0" applyProtection="0"/>
    <xf numFmtId="0" fontId="4" fillId="0" borderId="0"/>
    <xf numFmtId="173" fontId="4" fillId="8" borderId="0" applyNumberFormat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173" fontId="4" fillId="0" borderId="0"/>
    <xf numFmtId="0" fontId="4" fillId="0" borderId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15" borderId="35" applyNumberFormat="0" applyFont="0" applyAlignment="0" applyProtection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0" borderId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0" borderId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0" borderId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3" fontId="4" fillId="0" borderId="0"/>
    <xf numFmtId="173" fontId="4" fillId="8" borderId="0" applyNumberFormat="0" applyBorder="0" applyAlignment="0" applyProtection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5" borderId="35" applyNumberFormat="0" applyFont="0" applyAlignment="0" applyProtection="0"/>
    <xf numFmtId="0" fontId="4" fillId="0" borderId="0"/>
    <xf numFmtId="173" fontId="4" fillId="8" borderId="0" applyNumberFormat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173" fontId="4" fillId="0" borderId="0"/>
    <xf numFmtId="0" fontId="4" fillId="0" borderId="0"/>
    <xf numFmtId="170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0" borderId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3" fontId="4" fillId="0" borderId="0"/>
    <xf numFmtId="173" fontId="4" fillId="8" borderId="0" applyNumberFormat="0" applyBorder="0" applyAlignment="0" applyProtection="0"/>
    <xf numFmtId="0" fontId="4" fillId="0" borderId="0"/>
    <xf numFmtId="0" fontId="4" fillId="15" borderId="35" applyNumberFormat="0" applyFont="0" applyAlignment="0" applyProtection="0"/>
    <xf numFmtId="0" fontId="4" fillId="0" borderId="0"/>
    <xf numFmtId="173" fontId="4" fillId="8" borderId="0" applyNumberFormat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173" fontId="4" fillId="0" borderId="0"/>
    <xf numFmtId="0" fontId="4" fillId="0" borderId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15" borderId="35" applyNumberFormat="0" applyFont="0" applyAlignment="0" applyProtection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0" borderId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0" borderId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0" borderId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3" fontId="4" fillId="0" borderId="0"/>
    <xf numFmtId="173" fontId="4" fillId="8" borderId="0" applyNumberFormat="0" applyBorder="0" applyAlignment="0" applyProtection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5" borderId="35" applyNumberFormat="0" applyFont="0" applyAlignment="0" applyProtection="0"/>
    <xf numFmtId="0" fontId="4" fillId="0" borderId="0"/>
    <xf numFmtId="173" fontId="4" fillId="8" borderId="0" applyNumberFormat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173" fontId="4" fillId="0" borderId="0"/>
    <xf numFmtId="0" fontId="4" fillId="0" borderId="0"/>
    <xf numFmtId="170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0" borderId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3" fontId="4" fillId="0" borderId="0"/>
    <xf numFmtId="173" fontId="4" fillId="8" borderId="0" applyNumberFormat="0" applyBorder="0" applyAlignment="0" applyProtection="0"/>
    <xf numFmtId="0" fontId="4" fillId="0" borderId="0"/>
    <xf numFmtId="0" fontId="4" fillId="15" borderId="35" applyNumberFormat="0" applyFont="0" applyAlignment="0" applyProtection="0"/>
    <xf numFmtId="0" fontId="4" fillId="0" borderId="0"/>
    <xf numFmtId="173" fontId="4" fillId="8" borderId="0" applyNumberFormat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173" fontId="4" fillId="0" borderId="0"/>
    <xf numFmtId="0" fontId="4" fillId="0" borderId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15" borderId="35" applyNumberFormat="0" applyFont="0" applyAlignment="0" applyProtection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0" borderId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0" borderId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0" borderId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3" fontId="4" fillId="0" borderId="0"/>
    <xf numFmtId="173" fontId="4" fillId="8" borderId="0" applyNumberFormat="0" applyBorder="0" applyAlignment="0" applyProtection="0"/>
    <xf numFmtId="0" fontId="4" fillId="0" borderId="0"/>
    <xf numFmtId="0" fontId="4" fillId="15" borderId="35" applyNumberFormat="0" applyFont="0" applyAlignment="0" applyProtection="0"/>
    <xf numFmtId="0" fontId="4" fillId="0" borderId="0"/>
    <xf numFmtId="173" fontId="4" fillId="8" borderId="0" applyNumberFormat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173" fontId="4" fillId="0" borderId="0"/>
    <xf numFmtId="0" fontId="4" fillId="0" borderId="0"/>
    <xf numFmtId="170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0" borderId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3" fontId="4" fillId="0" borderId="0"/>
    <xf numFmtId="173" fontId="4" fillId="8" borderId="0" applyNumberFormat="0" applyBorder="0" applyAlignment="0" applyProtection="0"/>
    <xf numFmtId="0" fontId="4" fillId="0" borderId="0"/>
    <xf numFmtId="0" fontId="4" fillId="15" borderId="35" applyNumberFormat="0" applyFont="0" applyAlignment="0" applyProtection="0"/>
    <xf numFmtId="0" fontId="4" fillId="0" borderId="0"/>
    <xf numFmtId="173" fontId="4" fillId="8" borderId="0" applyNumberFormat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173" fontId="4" fillId="0" borderId="0"/>
    <xf numFmtId="0" fontId="4" fillId="0" borderId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15" borderId="35" applyNumberFormat="0" applyFont="0" applyAlignment="0" applyProtection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0" borderId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0" borderId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0" borderId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3" fontId="4" fillId="0" borderId="0"/>
    <xf numFmtId="173" fontId="4" fillId="8" borderId="0" applyNumberFormat="0" applyBorder="0" applyAlignment="0" applyProtection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5" borderId="35" applyNumberFormat="0" applyFont="0" applyAlignment="0" applyProtection="0"/>
    <xf numFmtId="0" fontId="4" fillId="0" borderId="0"/>
    <xf numFmtId="173" fontId="4" fillId="8" borderId="0" applyNumberFormat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173" fontId="4" fillId="0" borderId="0"/>
    <xf numFmtId="0" fontId="4" fillId="0" borderId="0"/>
    <xf numFmtId="170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0" borderId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3" fontId="4" fillId="0" borderId="0"/>
    <xf numFmtId="173" fontId="4" fillId="8" borderId="0" applyNumberFormat="0" applyBorder="0" applyAlignment="0" applyProtection="0"/>
    <xf numFmtId="0" fontId="4" fillId="0" borderId="0"/>
    <xf numFmtId="0" fontId="4" fillId="15" borderId="35" applyNumberFormat="0" applyFont="0" applyAlignment="0" applyProtection="0"/>
    <xf numFmtId="0" fontId="4" fillId="0" borderId="0"/>
    <xf numFmtId="173" fontId="4" fillId="8" borderId="0" applyNumberFormat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173" fontId="4" fillId="0" borderId="0"/>
    <xf numFmtId="0" fontId="4" fillId="0" borderId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15" borderId="35" applyNumberFormat="0" applyFont="0" applyAlignment="0" applyProtection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0" borderId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0" borderId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15" borderId="35" applyNumberFormat="0" applyFont="0" applyAlignment="0" applyProtection="0"/>
    <xf numFmtId="0" fontId="4" fillId="15" borderId="35" applyNumberFormat="0" applyFont="0" applyAlignment="0" applyProtection="0"/>
    <xf numFmtId="0" fontId="4" fillId="15" borderId="35" applyNumberFormat="0" applyFont="0" applyAlignment="0" applyProtection="0"/>
    <xf numFmtId="0" fontId="4" fillId="15" borderId="35" applyNumberFormat="0" applyFont="0" applyAlignment="0" applyProtection="0"/>
    <xf numFmtId="0" fontId="4" fillId="15" borderId="35" applyNumberFormat="0" applyFont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3" fontId="4" fillId="0" borderId="0"/>
    <xf numFmtId="173" fontId="4" fillId="8" borderId="0" applyNumberFormat="0" applyBorder="0" applyAlignment="0" applyProtection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5" borderId="35" applyNumberFormat="0" applyFont="0" applyAlignment="0" applyProtection="0"/>
    <xf numFmtId="0" fontId="4" fillId="0" borderId="0"/>
    <xf numFmtId="173" fontId="4" fillId="8" borderId="0" applyNumberFormat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173" fontId="4" fillId="0" borderId="0"/>
    <xf numFmtId="0" fontId="4" fillId="0" borderId="0"/>
    <xf numFmtId="170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0" borderId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3" fontId="4" fillId="0" borderId="0"/>
    <xf numFmtId="173" fontId="4" fillId="8" borderId="0" applyNumberFormat="0" applyBorder="0" applyAlignment="0" applyProtection="0"/>
    <xf numFmtId="0" fontId="4" fillId="0" borderId="0"/>
    <xf numFmtId="0" fontId="4" fillId="15" borderId="35" applyNumberFormat="0" applyFont="0" applyAlignment="0" applyProtection="0"/>
    <xf numFmtId="0" fontId="4" fillId="0" borderId="0"/>
    <xf numFmtId="173" fontId="4" fillId="8" borderId="0" applyNumberFormat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173" fontId="4" fillId="0" borderId="0"/>
    <xf numFmtId="0" fontId="4" fillId="0" borderId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15" borderId="35" applyNumberFormat="0" applyFont="0" applyAlignment="0" applyProtection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0" borderId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0" borderId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0" borderId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3" fontId="4" fillId="0" borderId="0"/>
    <xf numFmtId="173" fontId="4" fillId="8" borderId="0" applyNumberFormat="0" applyBorder="0" applyAlignment="0" applyProtection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5" borderId="35" applyNumberFormat="0" applyFont="0" applyAlignment="0" applyProtection="0"/>
    <xf numFmtId="0" fontId="4" fillId="0" borderId="0"/>
    <xf numFmtId="173" fontId="4" fillId="8" borderId="0" applyNumberFormat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173" fontId="4" fillId="0" borderId="0"/>
    <xf numFmtId="0" fontId="4" fillId="0" borderId="0"/>
    <xf numFmtId="170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0" borderId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3" fontId="4" fillId="0" borderId="0"/>
    <xf numFmtId="173" fontId="4" fillId="8" borderId="0" applyNumberFormat="0" applyBorder="0" applyAlignment="0" applyProtection="0"/>
    <xf numFmtId="0" fontId="4" fillId="0" borderId="0"/>
    <xf numFmtId="0" fontId="4" fillId="15" borderId="35" applyNumberFormat="0" applyFont="0" applyAlignment="0" applyProtection="0"/>
    <xf numFmtId="0" fontId="4" fillId="0" borderId="0"/>
    <xf numFmtId="173" fontId="4" fillId="8" borderId="0" applyNumberFormat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173" fontId="4" fillId="0" borderId="0"/>
    <xf numFmtId="0" fontId="4" fillId="0" borderId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15" borderId="35" applyNumberFormat="0" applyFont="0" applyAlignment="0" applyProtection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0" borderId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0" borderId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0" borderId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3" fontId="4" fillId="0" borderId="0"/>
    <xf numFmtId="173" fontId="4" fillId="8" borderId="0" applyNumberFormat="0" applyBorder="0" applyAlignment="0" applyProtection="0"/>
    <xf numFmtId="0" fontId="4" fillId="0" borderId="0"/>
    <xf numFmtId="0" fontId="4" fillId="15" borderId="35" applyNumberFormat="0" applyFont="0" applyAlignment="0" applyProtection="0"/>
    <xf numFmtId="0" fontId="4" fillId="0" borderId="0"/>
    <xf numFmtId="173" fontId="4" fillId="8" borderId="0" applyNumberFormat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173" fontId="4" fillId="0" borderId="0"/>
    <xf numFmtId="0" fontId="4" fillId="0" borderId="0"/>
    <xf numFmtId="170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0" borderId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3" fontId="4" fillId="0" borderId="0"/>
    <xf numFmtId="173" fontId="4" fillId="8" borderId="0" applyNumberFormat="0" applyBorder="0" applyAlignment="0" applyProtection="0"/>
    <xf numFmtId="0" fontId="4" fillId="0" borderId="0"/>
    <xf numFmtId="0" fontId="4" fillId="15" borderId="35" applyNumberFormat="0" applyFont="0" applyAlignment="0" applyProtection="0"/>
    <xf numFmtId="0" fontId="4" fillId="0" borderId="0"/>
    <xf numFmtId="173" fontId="4" fillId="8" borderId="0" applyNumberFormat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173" fontId="4" fillId="0" borderId="0"/>
    <xf numFmtId="0" fontId="4" fillId="0" borderId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15" borderId="35" applyNumberFormat="0" applyFont="0" applyAlignment="0" applyProtection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0" borderId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0" borderId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0" borderId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3" fontId="4" fillId="0" borderId="0"/>
    <xf numFmtId="173" fontId="4" fillId="8" borderId="0" applyNumberFormat="0" applyBorder="0" applyAlignment="0" applyProtection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5" borderId="35" applyNumberFormat="0" applyFont="0" applyAlignment="0" applyProtection="0"/>
    <xf numFmtId="0" fontId="4" fillId="0" borderId="0"/>
    <xf numFmtId="173" fontId="4" fillId="8" borderId="0" applyNumberFormat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173" fontId="4" fillId="0" borderId="0"/>
    <xf numFmtId="0" fontId="4" fillId="0" borderId="0"/>
    <xf numFmtId="170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0" borderId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3" fontId="4" fillId="0" borderId="0"/>
    <xf numFmtId="173" fontId="4" fillId="8" borderId="0" applyNumberFormat="0" applyBorder="0" applyAlignment="0" applyProtection="0"/>
    <xf numFmtId="0" fontId="4" fillId="0" borderId="0"/>
    <xf numFmtId="0" fontId="4" fillId="15" borderId="35" applyNumberFormat="0" applyFont="0" applyAlignment="0" applyProtection="0"/>
    <xf numFmtId="0" fontId="4" fillId="0" borderId="0"/>
    <xf numFmtId="173" fontId="4" fillId="8" borderId="0" applyNumberFormat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173" fontId="4" fillId="0" borderId="0"/>
    <xf numFmtId="0" fontId="4" fillId="0" borderId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15" borderId="35" applyNumberFormat="0" applyFont="0" applyAlignment="0" applyProtection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0" borderId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0" borderId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0" fontId="4" fillId="0" borderId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3" fontId="4" fillId="0" borderId="0"/>
    <xf numFmtId="173" fontId="4" fillId="8" borderId="0" applyNumberFormat="0" applyBorder="0" applyAlignment="0" applyProtection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5" borderId="35" applyNumberFormat="0" applyFont="0" applyAlignment="0" applyProtection="0"/>
    <xf numFmtId="0" fontId="4" fillId="0" borderId="0"/>
    <xf numFmtId="173" fontId="4" fillId="8" borderId="0" applyNumberFormat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173" fontId="4" fillId="0" borderId="0"/>
    <xf numFmtId="0" fontId="4" fillId="0" borderId="0"/>
    <xf numFmtId="170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0" borderId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3" fontId="4" fillId="0" borderId="0"/>
    <xf numFmtId="173" fontId="4" fillId="8" borderId="0" applyNumberFormat="0" applyBorder="0" applyAlignment="0" applyProtection="0"/>
    <xf numFmtId="0" fontId="4" fillId="0" borderId="0"/>
    <xf numFmtId="0" fontId="4" fillId="15" borderId="35" applyNumberFormat="0" applyFont="0" applyAlignment="0" applyProtection="0"/>
    <xf numFmtId="0" fontId="4" fillId="0" borderId="0"/>
    <xf numFmtId="173" fontId="4" fillId="8" borderId="0" applyNumberFormat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173" fontId="4" fillId="0" borderId="0"/>
    <xf numFmtId="0" fontId="4" fillId="0" borderId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15" borderId="35" applyNumberFormat="0" applyFont="0" applyAlignment="0" applyProtection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0" borderId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0" borderId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0" borderId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3" fontId="4" fillId="0" borderId="0"/>
    <xf numFmtId="173" fontId="4" fillId="8" borderId="0" applyNumberFormat="0" applyBorder="0" applyAlignment="0" applyProtection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5" borderId="35" applyNumberFormat="0" applyFont="0" applyAlignment="0" applyProtection="0"/>
    <xf numFmtId="0" fontId="4" fillId="0" borderId="0"/>
    <xf numFmtId="173" fontId="4" fillId="8" borderId="0" applyNumberFormat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173" fontId="4" fillId="0" borderId="0"/>
    <xf numFmtId="0" fontId="4" fillId="0" borderId="0"/>
    <xf numFmtId="170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0" borderId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3" fontId="4" fillId="0" borderId="0"/>
    <xf numFmtId="173" fontId="4" fillId="8" borderId="0" applyNumberFormat="0" applyBorder="0" applyAlignment="0" applyProtection="0"/>
    <xf numFmtId="0" fontId="4" fillId="0" borderId="0"/>
    <xf numFmtId="0" fontId="4" fillId="15" borderId="35" applyNumberFormat="0" applyFont="0" applyAlignment="0" applyProtection="0"/>
    <xf numFmtId="0" fontId="4" fillId="0" borderId="0"/>
    <xf numFmtId="173" fontId="4" fillId="8" borderId="0" applyNumberFormat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173" fontId="4" fillId="0" borderId="0"/>
    <xf numFmtId="0" fontId="4" fillId="0" borderId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15" borderId="35" applyNumberFormat="0" applyFont="0" applyAlignment="0" applyProtection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0" borderId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0" borderId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0" borderId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3" fontId="4" fillId="0" borderId="0"/>
    <xf numFmtId="173" fontId="4" fillId="8" borderId="0" applyNumberFormat="0" applyBorder="0" applyAlignment="0" applyProtection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5" borderId="35" applyNumberFormat="0" applyFont="0" applyAlignment="0" applyProtection="0"/>
    <xf numFmtId="0" fontId="4" fillId="0" borderId="0"/>
    <xf numFmtId="173" fontId="4" fillId="8" borderId="0" applyNumberFormat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173" fontId="4" fillId="0" borderId="0"/>
    <xf numFmtId="0" fontId="4" fillId="0" borderId="0"/>
    <xf numFmtId="170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0" borderId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3" fontId="4" fillId="0" borderId="0"/>
    <xf numFmtId="173" fontId="4" fillId="8" borderId="0" applyNumberFormat="0" applyBorder="0" applyAlignment="0" applyProtection="0"/>
    <xf numFmtId="0" fontId="4" fillId="0" borderId="0"/>
    <xf numFmtId="0" fontId="4" fillId="15" borderId="35" applyNumberFormat="0" applyFont="0" applyAlignment="0" applyProtection="0"/>
    <xf numFmtId="0" fontId="4" fillId="0" borderId="0"/>
    <xf numFmtId="173" fontId="4" fillId="8" borderId="0" applyNumberFormat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173" fontId="4" fillId="0" borderId="0"/>
    <xf numFmtId="0" fontId="4" fillId="0" borderId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15" borderId="35" applyNumberFormat="0" applyFont="0" applyAlignment="0" applyProtection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0" borderId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0" borderId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0" borderId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3" fontId="4" fillId="0" borderId="0"/>
    <xf numFmtId="173" fontId="4" fillId="8" borderId="0" applyNumberFormat="0" applyBorder="0" applyAlignment="0" applyProtection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5" borderId="35" applyNumberFormat="0" applyFont="0" applyAlignment="0" applyProtection="0"/>
    <xf numFmtId="0" fontId="4" fillId="0" borderId="0"/>
    <xf numFmtId="173" fontId="4" fillId="8" borderId="0" applyNumberFormat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173" fontId="4" fillId="0" borderId="0"/>
    <xf numFmtId="0" fontId="4" fillId="0" borderId="0"/>
    <xf numFmtId="170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0" borderId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3" fontId="4" fillId="0" borderId="0"/>
    <xf numFmtId="173" fontId="4" fillId="8" borderId="0" applyNumberFormat="0" applyBorder="0" applyAlignment="0" applyProtection="0"/>
    <xf numFmtId="0" fontId="4" fillId="0" borderId="0"/>
    <xf numFmtId="0" fontId="4" fillId="15" borderId="35" applyNumberFormat="0" applyFont="0" applyAlignment="0" applyProtection="0"/>
    <xf numFmtId="0" fontId="4" fillId="0" borderId="0"/>
    <xf numFmtId="173" fontId="4" fillId="8" borderId="0" applyNumberFormat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173" fontId="4" fillId="0" borderId="0"/>
    <xf numFmtId="0" fontId="4" fillId="0" borderId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15" borderId="35" applyNumberFormat="0" applyFont="0" applyAlignment="0" applyProtection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0" borderId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0" borderId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0" borderId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3" fontId="4" fillId="0" borderId="0"/>
    <xf numFmtId="173" fontId="4" fillId="8" borderId="0" applyNumberFormat="0" applyBorder="0" applyAlignment="0" applyProtection="0"/>
    <xf numFmtId="0" fontId="4" fillId="0" borderId="0"/>
    <xf numFmtId="0" fontId="4" fillId="15" borderId="35" applyNumberFormat="0" applyFont="0" applyAlignment="0" applyProtection="0"/>
    <xf numFmtId="0" fontId="4" fillId="0" borderId="0"/>
    <xf numFmtId="173" fontId="4" fillId="8" borderId="0" applyNumberFormat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173" fontId="4" fillId="0" borderId="0"/>
    <xf numFmtId="0" fontId="4" fillId="0" borderId="0"/>
    <xf numFmtId="170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0" borderId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3" fontId="4" fillId="0" borderId="0"/>
    <xf numFmtId="173" fontId="4" fillId="8" borderId="0" applyNumberFormat="0" applyBorder="0" applyAlignment="0" applyProtection="0"/>
    <xf numFmtId="0" fontId="4" fillId="0" borderId="0"/>
    <xf numFmtId="0" fontId="4" fillId="15" borderId="35" applyNumberFormat="0" applyFont="0" applyAlignment="0" applyProtection="0"/>
    <xf numFmtId="0" fontId="4" fillId="0" borderId="0"/>
    <xf numFmtId="173" fontId="4" fillId="8" borderId="0" applyNumberFormat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173" fontId="4" fillId="0" borderId="0"/>
    <xf numFmtId="0" fontId="4" fillId="0" borderId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15" borderId="35" applyNumberFormat="0" applyFont="0" applyAlignment="0" applyProtection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0" borderId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0" borderId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0" borderId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3" fontId="4" fillId="0" borderId="0"/>
    <xf numFmtId="173" fontId="4" fillId="8" borderId="0" applyNumberFormat="0" applyBorder="0" applyAlignment="0" applyProtection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5" borderId="35" applyNumberFormat="0" applyFont="0" applyAlignment="0" applyProtection="0"/>
    <xf numFmtId="0" fontId="4" fillId="0" borderId="0"/>
    <xf numFmtId="173" fontId="4" fillId="8" borderId="0" applyNumberFormat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173" fontId="4" fillId="0" borderId="0"/>
    <xf numFmtId="0" fontId="4" fillId="0" borderId="0"/>
    <xf numFmtId="170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0" borderId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3" fontId="4" fillId="0" borderId="0"/>
    <xf numFmtId="173" fontId="4" fillId="8" borderId="0" applyNumberFormat="0" applyBorder="0" applyAlignment="0" applyProtection="0"/>
    <xf numFmtId="0" fontId="4" fillId="0" borderId="0"/>
    <xf numFmtId="0" fontId="4" fillId="15" borderId="35" applyNumberFormat="0" applyFont="0" applyAlignment="0" applyProtection="0"/>
    <xf numFmtId="0" fontId="4" fillId="0" borderId="0"/>
    <xf numFmtId="173" fontId="4" fillId="8" borderId="0" applyNumberFormat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173" fontId="4" fillId="0" borderId="0"/>
    <xf numFmtId="0" fontId="4" fillId="0" borderId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15" borderId="35" applyNumberFormat="0" applyFont="0" applyAlignment="0" applyProtection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0" borderId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0" borderId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0" fontId="4" fillId="0" borderId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3" fontId="4" fillId="0" borderId="0"/>
    <xf numFmtId="173" fontId="4" fillId="8" borderId="0" applyNumberFormat="0" applyBorder="0" applyAlignment="0" applyProtection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5" borderId="35" applyNumberFormat="0" applyFont="0" applyAlignment="0" applyProtection="0"/>
    <xf numFmtId="0" fontId="4" fillId="0" borderId="0"/>
    <xf numFmtId="173" fontId="4" fillId="8" borderId="0" applyNumberFormat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173" fontId="4" fillId="0" borderId="0"/>
    <xf numFmtId="0" fontId="4" fillId="0" borderId="0"/>
    <xf numFmtId="170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0" borderId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3" fontId="4" fillId="0" borderId="0"/>
    <xf numFmtId="173" fontId="4" fillId="8" borderId="0" applyNumberFormat="0" applyBorder="0" applyAlignment="0" applyProtection="0"/>
    <xf numFmtId="0" fontId="4" fillId="0" borderId="0"/>
    <xf numFmtId="0" fontId="4" fillId="15" borderId="35" applyNumberFormat="0" applyFont="0" applyAlignment="0" applyProtection="0"/>
    <xf numFmtId="0" fontId="4" fillId="0" borderId="0"/>
    <xf numFmtId="173" fontId="4" fillId="8" borderId="0" applyNumberFormat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173" fontId="4" fillId="0" borderId="0"/>
    <xf numFmtId="0" fontId="4" fillId="0" borderId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15" borderId="35" applyNumberFormat="0" applyFont="0" applyAlignment="0" applyProtection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0" borderId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0" borderId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0" borderId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3" fontId="4" fillId="0" borderId="0"/>
    <xf numFmtId="173" fontId="4" fillId="8" borderId="0" applyNumberFormat="0" applyBorder="0" applyAlignment="0" applyProtection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5" borderId="35" applyNumberFormat="0" applyFont="0" applyAlignment="0" applyProtection="0"/>
    <xf numFmtId="0" fontId="4" fillId="0" borderId="0"/>
    <xf numFmtId="173" fontId="4" fillId="8" borderId="0" applyNumberFormat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173" fontId="4" fillId="0" borderId="0"/>
    <xf numFmtId="0" fontId="4" fillId="0" borderId="0"/>
    <xf numFmtId="170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0" borderId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3" fontId="4" fillId="0" borderId="0"/>
    <xf numFmtId="173" fontId="4" fillId="8" borderId="0" applyNumberFormat="0" applyBorder="0" applyAlignment="0" applyProtection="0"/>
    <xf numFmtId="0" fontId="4" fillId="0" borderId="0"/>
    <xf numFmtId="0" fontId="4" fillId="15" borderId="35" applyNumberFormat="0" applyFont="0" applyAlignment="0" applyProtection="0"/>
    <xf numFmtId="0" fontId="4" fillId="0" borderId="0"/>
    <xf numFmtId="173" fontId="4" fillId="8" borderId="0" applyNumberFormat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173" fontId="4" fillId="0" borderId="0"/>
    <xf numFmtId="0" fontId="4" fillId="0" borderId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15" borderId="35" applyNumberFormat="0" applyFont="0" applyAlignment="0" applyProtection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0" borderId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0" borderId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0" borderId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3" fontId="4" fillId="0" borderId="0"/>
    <xf numFmtId="173" fontId="4" fillId="8" borderId="0" applyNumberFormat="0" applyBorder="0" applyAlignment="0" applyProtection="0"/>
    <xf numFmtId="0" fontId="4" fillId="0" borderId="0"/>
    <xf numFmtId="0" fontId="4" fillId="15" borderId="35" applyNumberFormat="0" applyFont="0" applyAlignment="0" applyProtection="0"/>
    <xf numFmtId="0" fontId="4" fillId="0" borderId="0"/>
    <xf numFmtId="173" fontId="4" fillId="8" borderId="0" applyNumberFormat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173" fontId="4" fillId="0" borderId="0"/>
    <xf numFmtId="0" fontId="4" fillId="0" borderId="0"/>
    <xf numFmtId="170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0" borderId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3" fontId="4" fillId="0" borderId="0"/>
    <xf numFmtId="173" fontId="4" fillId="8" borderId="0" applyNumberFormat="0" applyBorder="0" applyAlignment="0" applyProtection="0"/>
    <xf numFmtId="0" fontId="4" fillId="0" borderId="0"/>
    <xf numFmtId="0" fontId="4" fillId="15" borderId="35" applyNumberFormat="0" applyFont="0" applyAlignment="0" applyProtection="0"/>
    <xf numFmtId="0" fontId="4" fillId="0" borderId="0"/>
    <xf numFmtId="173" fontId="4" fillId="8" borderId="0" applyNumberFormat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173" fontId="4" fillId="0" borderId="0"/>
    <xf numFmtId="0" fontId="4" fillId="0" borderId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15" borderId="35" applyNumberFormat="0" applyFont="0" applyAlignment="0" applyProtection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0" borderId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0" borderId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0" borderId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3" fontId="4" fillId="0" borderId="0"/>
    <xf numFmtId="173" fontId="4" fillId="8" borderId="0" applyNumberFormat="0" applyBorder="0" applyAlignment="0" applyProtection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5" borderId="35" applyNumberFormat="0" applyFont="0" applyAlignment="0" applyProtection="0"/>
    <xf numFmtId="0" fontId="4" fillId="0" borderId="0"/>
    <xf numFmtId="173" fontId="4" fillId="8" borderId="0" applyNumberFormat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173" fontId="4" fillId="0" borderId="0"/>
    <xf numFmtId="0" fontId="4" fillId="0" borderId="0"/>
    <xf numFmtId="170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0" borderId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3" fontId="4" fillId="0" borderId="0"/>
    <xf numFmtId="173" fontId="4" fillId="8" borderId="0" applyNumberFormat="0" applyBorder="0" applyAlignment="0" applyProtection="0"/>
    <xf numFmtId="0" fontId="4" fillId="0" borderId="0"/>
    <xf numFmtId="0" fontId="4" fillId="15" borderId="35" applyNumberFormat="0" applyFont="0" applyAlignment="0" applyProtection="0"/>
    <xf numFmtId="0" fontId="4" fillId="0" borderId="0"/>
    <xf numFmtId="173" fontId="4" fillId="8" borderId="0" applyNumberFormat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173" fontId="4" fillId="0" borderId="0"/>
    <xf numFmtId="0" fontId="4" fillId="0" borderId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15" borderId="35" applyNumberFormat="0" applyFont="0" applyAlignment="0" applyProtection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0" borderId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0" borderId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0" fontId="4" fillId="0" borderId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3" fontId="4" fillId="0" borderId="0"/>
    <xf numFmtId="173" fontId="4" fillId="8" borderId="0" applyNumberFormat="0" applyBorder="0" applyAlignment="0" applyProtection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5" borderId="35" applyNumberFormat="0" applyFont="0" applyAlignment="0" applyProtection="0"/>
    <xf numFmtId="0" fontId="4" fillId="0" borderId="0"/>
    <xf numFmtId="173" fontId="4" fillId="8" borderId="0" applyNumberFormat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173" fontId="4" fillId="0" borderId="0"/>
    <xf numFmtId="0" fontId="4" fillId="0" borderId="0"/>
    <xf numFmtId="170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0" borderId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3" fontId="4" fillId="0" borderId="0"/>
    <xf numFmtId="173" fontId="4" fillId="8" borderId="0" applyNumberFormat="0" applyBorder="0" applyAlignment="0" applyProtection="0"/>
    <xf numFmtId="0" fontId="4" fillId="0" borderId="0"/>
    <xf numFmtId="0" fontId="4" fillId="15" borderId="35" applyNumberFormat="0" applyFont="0" applyAlignment="0" applyProtection="0"/>
    <xf numFmtId="0" fontId="4" fillId="0" borderId="0"/>
    <xf numFmtId="173" fontId="4" fillId="8" borderId="0" applyNumberFormat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173" fontId="4" fillId="0" borderId="0"/>
    <xf numFmtId="0" fontId="4" fillId="0" borderId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15" borderId="35" applyNumberFormat="0" applyFont="0" applyAlignment="0" applyProtection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0" borderId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0" borderId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0" borderId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3" fontId="4" fillId="0" borderId="0"/>
    <xf numFmtId="173" fontId="4" fillId="8" borderId="0" applyNumberFormat="0" applyBorder="0" applyAlignment="0" applyProtection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5" borderId="35" applyNumberFormat="0" applyFont="0" applyAlignment="0" applyProtection="0"/>
    <xf numFmtId="0" fontId="4" fillId="0" borderId="0"/>
    <xf numFmtId="173" fontId="4" fillId="8" borderId="0" applyNumberFormat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173" fontId="4" fillId="0" borderId="0"/>
    <xf numFmtId="0" fontId="4" fillId="0" borderId="0"/>
    <xf numFmtId="170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0" borderId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3" fontId="4" fillId="0" borderId="0"/>
    <xf numFmtId="173" fontId="4" fillId="8" borderId="0" applyNumberFormat="0" applyBorder="0" applyAlignment="0" applyProtection="0"/>
    <xf numFmtId="0" fontId="4" fillId="0" borderId="0"/>
    <xf numFmtId="0" fontId="4" fillId="15" borderId="35" applyNumberFormat="0" applyFont="0" applyAlignment="0" applyProtection="0"/>
    <xf numFmtId="0" fontId="4" fillId="0" borderId="0"/>
    <xf numFmtId="173" fontId="4" fillId="8" borderId="0" applyNumberFormat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173" fontId="4" fillId="0" borderId="0"/>
    <xf numFmtId="0" fontId="4" fillId="0" borderId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15" borderId="35" applyNumberFormat="0" applyFont="0" applyAlignment="0" applyProtection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0" borderId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0" borderId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0" borderId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3" fontId="4" fillId="0" borderId="0"/>
    <xf numFmtId="173" fontId="4" fillId="8" borderId="0" applyNumberFormat="0" applyBorder="0" applyAlignment="0" applyProtection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5" borderId="35" applyNumberFormat="0" applyFont="0" applyAlignment="0" applyProtection="0"/>
    <xf numFmtId="0" fontId="4" fillId="0" borderId="0"/>
    <xf numFmtId="173" fontId="4" fillId="8" borderId="0" applyNumberFormat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173" fontId="4" fillId="0" borderId="0"/>
    <xf numFmtId="0" fontId="4" fillId="0" borderId="0"/>
    <xf numFmtId="170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0" borderId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3" fontId="4" fillId="0" borderId="0"/>
    <xf numFmtId="173" fontId="4" fillId="8" borderId="0" applyNumberFormat="0" applyBorder="0" applyAlignment="0" applyProtection="0"/>
    <xf numFmtId="0" fontId="4" fillId="0" borderId="0"/>
    <xf numFmtId="0" fontId="4" fillId="15" borderId="35" applyNumberFormat="0" applyFont="0" applyAlignment="0" applyProtection="0"/>
    <xf numFmtId="0" fontId="4" fillId="0" borderId="0"/>
    <xf numFmtId="173" fontId="4" fillId="8" borderId="0" applyNumberFormat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173" fontId="4" fillId="0" borderId="0"/>
    <xf numFmtId="0" fontId="4" fillId="0" borderId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15" borderId="35" applyNumberFormat="0" applyFont="0" applyAlignment="0" applyProtection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0" borderId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0" borderId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0" borderId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3" fontId="4" fillId="0" borderId="0"/>
    <xf numFmtId="173" fontId="4" fillId="8" borderId="0" applyNumberFormat="0" applyBorder="0" applyAlignment="0" applyProtection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5" borderId="35" applyNumberFormat="0" applyFont="0" applyAlignment="0" applyProtection="0"/>
    <xf numFmtId="0" fontId="4" fillId="0" borderId="0"/>
    <xf numFmtId="173" fontId="4" fillId="8" borderId="0" applyNumberFormat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173" fontId="4" fillId="0" borderId="0"/>
    <xf numFmtId="0" fontId="4" fillId="0" borderId="0"/>
    <xf numFmtId="170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0" borderId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3" fontId="4" fillId="0" borderId="0"/>
    <xf numFmtId="173" fontId="4" fillId="8" borderId="0" applyNumberFormat="0" applyBorder="0" applyAlignment="0" applyProtection="0"/>
    <xf numFmtId="0" fontId="4" fillId="0" borderId="0"/>
    <xf numFmtId="0" fontId="4" fillId="15" borderId="35" applyNumberFormat="0" applyFont="0" applyAlignment="0" applyProtection="0"/>
    <xf numFmtId="0" fontId="4" fillId="0" borderId="0"/>
    <xf numFmtId="173" fontId="4" fillId="8" borderId="0" applyNumberFormat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173" fontId="4" fillId="0" borderId="0"/>
    <xf numFmtId="0" fontId="4" fillId="0" borderId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15" borderId="35" applyNumberFormat="0" applyFont="0" applyAlignment="0" applyProtection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0" borderId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0" borderId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0" borderId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3" fontId="4" fillId="0" borderId="0"/>
    <xf numFmtId="173" fontId="4" fillId="8" borderId="0" applyNumberFormat="0" applyBorder="0" applyAlignment="0" applyProtection="0"/>
    <xf numFmtId="0" fontId="4" fillId="0" borderId="0"/>
    <xf numFmtId="0" fontId="4" fillId="15" borderId="35" applyNumberFormat="0" applyFont="0" applyAlignment="0" applyProtection="0"/>
    <xf numFmtId="0" fontId="4" fillId="0" borderId="0"/>
    <xf numFmtId="173" fontId="4" fillId="8" borderId="0" applyNumberFormat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173" fontId="4" fillId="0" borderId="0"/>
    <xf numFmtId="0" fontId="4" fillId="0" borderId="0"/>
    <xf numFmtId="170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0" borderId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3" fontId="4" fillId="0" borderId="0"/>
    <xf numFmtId="173" fontId="4" fillId="8" borderId="0" applyNumberFormat="0" applyBorder="0" applyAlignment="0" applyProtection="0"/>
    <xf numFmtId="0" fontId="4" fillId="0" borderId="0"/>
    <xf numFmtId="0" fontId="4" fillId="15" borderId="35" applyNumberFormat="0" applyFont="0" applyAlignment="0" applyProtection="0"/>
    <xf numFmtId="0" fontId="4" fillId="0" borderId="0"/>
    <xf numFmtId="173" fontId="4" fillId="8" borderId="0" applyNumberFormat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173" fontId="4" fillId="0" borderId="0"/>
    <xf numFmtId="0" fontId="4" fillId="0" borderId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15" borderId="35" applyNumberFormat="0" applyFont="0" applyAlignment="0" applyProtection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0" borderId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0" borderId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0" borderId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3" fontId="4" fillId="0" borderId="0"/>
    <xf numFmtId="173" fontId="4" fillId="8" borderId="0" applyNumberFormat="0" applyBorder="0" applyAlignment="0" applyProtection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5" borderId="35" applyNumberFormat="0" applyFont="0" applyAlignment="0" applyProtection="0"/>
    <xf numFmtId="0" fontId="4" fillId="0" borderId="0"/>
    <xf numFmtId="173" fontId="4" fillId="8" borderId="0" applyNumberFormat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173" fontId="4" fillId="0" borderId="0"/>
    <xf numFmtId="0" fontId="4" fillId="0" borderId="0"/>
    <xf numFmtId="170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0" borderId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3" fontId="4" fillId="0" borderId="0"/>
    <xf numFmtId="173" fontId="4" fillId="8" borderId="0" applyNumberFormat="0" applyBorder="0" applyAlignment="0" applyProtection="0"/>
    <xf numFmtId="0" fontId="4" fillId="0" borderId="0"/>
    <xf numFmtId="0" fontId="4" fillId="15" borderId="35" applyNumberFormat="0" applyFont="0" applyAlignment="0" applyProtection="0"/>
    <xf numFmtId="0" fontId="4" fillId="0" borderId="0"/>
    <xf numFmtId="173" fontId="4" fillId="8" borderId="0" applyNumberFormat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173" fontId="4" fillId="0" borderId="0"/>
    <xf numFmtId="0" fontId="4" fillId="0" borderId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15" borderId="35" applyNumberFormat="0" applyFont="0" applyAlignment="0" applyProtection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0" borderId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0" borderId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15" borderId="35" applyNumberFormat="0" applyFont="0" applyAlignment="0" applyProtection="0"/>
    <xf numFmtId="0" fontId="4" fillId="15" borderId="35" applyNumberFormat="0" applyFont="0" applyAlignment="0" applyProtection="0"/>
    <xf numFmtId="0" fontId="4" fillId="15" borderId="35" applyNumberFormat="0" applyFont="0" applyAlignment="0" applyProtection="0"/>
    <xf numFmtId="0" fontId="4" fillId="15" borderId="35" applyNumberFormat="0" applyFont="0" applyAlignment="0" applyProtection="0"/>
    <xf numFmtId="0" fontId="4" fillId="15" borderId="35" applyNumberFormat="0" applyFont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3" fontId="4" fillId="0" borderId="0"/>
    <xf numFmtId="173" fontId="4" fillId="8" borderId="0" applyNumberFormat="0" applyBorder="0" applyAlignment="0" applyProtection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5" borderId="35" applyNumberFormat="0" applyFont="0" applyAlignment="0" applyProtection="0"/>
    <xf numFmtId="0" fontId="4" fillId="0" borderId="0"/>
    <xf numFmtId="173" fontId="4" fillId="8" borderId="0" applyNumberFormat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173" fontId="4" fillId="0" borderId="0"/>
    <xf numFmtId="0" fontId="4" fillId="0" borderId="0"/>
    <xf numFmtId="170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0" borderId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3" fontId="4" fillId="0" borderId="0"/>
    <xf numFmtId="173" fontId="4" fillId="8" borderId="0" applyNumberFormat="0" applyBorder="0" applyAlignment="0" applyProtection="0"/>
    <xf numFmtId="0" fontId="4" fillId="0" borderId="0"/>
    <xf numFmtId="0" fontId="4" fillId="15" borderId="35" applyNumberFormat="0" applyFont="0" applyAlignment="0" applyProtection="0"/>
    <xf numFmtId="0" fontId="4" fillId="0" borderId="0"/>
    <xf numFmtId="173" fontId="4" fillId="8" borderId="0" applyNumberFormat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173" fontId="4" fillId="0" borderId="0"/>
    <xf numFmtId="0" fontId="4" fillId="0" borderId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15" borderId="35" applyNumberFormat="0" applyFont="0" applyAlignment="0" applyProtection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0" borderId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0" borderId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0" borderId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3" fontId="4" fillId="0" borderId="0"/>
    <xf numFmtId="173" fontId="4" fillId="8" borderId="0" applyNumberFormat="0" applyBorder="0" applyAlignment="0" applyProtection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5" borderId="35" applyNumberFormat="0" applyFont="0" applyAlignment="0" applyProtection="0"/>
    <xf numFmtId="0" fontId="4" fillId="0" borderId="0"/>
    <xf numFmtId="173" fontId="4" fillId="8" borderId="0" applyNumberFormat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173" fontId="4" fillId="0" borderId="0"/>
    <xf numFmtId="0" fontId="4" fillId="0" borderId="0"/>
    <xf numFmtId="170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0" borderId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3" fontId="4" fillId="0" borderId="0"/>
    <xf numFmtId="173" fontId="4" fillId="8" borderId="0" applyNumberFormat="0" applyBorder="0" applyAlignment="0" applyProtection="0"/>
    <xf numFmtId="0" fontId="4" fillId="0" borderId="0"/>
    <xf numFmtId="0" fontId="4" fillId="15" borderId="35" applyNumberFormat="0" applyFont="0" applyAlignment="0" applyProtection="0"/>
    <xf numFmtId="0" fontId="4" fillId="0" borderId="0"/>
    <xf numFmtId="173" fontId="4" fillId="8" borderId="0" applyNumberFormat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173" fontId="4" fillId="0" borderId="0"/>
    <xf numFmtId="0" fontId="4" fillId="0" borderId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15" borderId="35" applyNumberFormat="0" applyFont="0" applyAlignment="0" applyProtection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0" borderId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0" borderId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0" borderId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3" fontId="4" fillId="0" borderId="0"/>
    <xf numFmtId="173" fontId="4" fillId="8" borderId="0" applyNumberFormat="0" applyBorder="0" applyAlignment="0" applyProtection="0"/>
    <xf numFmtId="0" fontId="4" fillId="0" borderId="0"/>
    <xf numFmtId="0" fontId="4" fillId="15" borderId="35" applyNumberFormat="0" applyFont="0" applyAlignment="0" applyProtection="0"/>
    <xf numFmtId="0" fontId="4" fillId="0" borderId="0"/>
    <xf numFmtId="173" fontId="4" fillId="8" borderId="0" applyNumberFormat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173" fontId="4" fillId="0" borderId="0"/>
    <xf numFmtId="0" fontId="4" fillId="0" borderId="0"/>
    <xf numFmtId="170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0" borderId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3" fontId="4" fillId="0" borderId="0"/>
    <xf numFmtId="173" fontId="4" fillId="8" borderId="0" applyNumberFormat="0" applyBorder="0" applyAlignment="0" applyProtection="0"/>
    <xf numFmtId="0" fontId="4" fillId="0" borderId="0"/>
    <xf numFmtId="0" fontId="4" fillId="15" borderId="35" applyNumberFormat="0" applyFont="0" applyAlignment="0" applyProtection="0"/>
    <xf numFmtId="0" fontId="4" fillId="0" borderId="0"/>
    <xf numFmtId="173" fontId="4" fillId="8" borderId="0" applyNumberFormat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173" fontId="4" fillId="0" borderId="0"/>
    <xf numFmtId="0" fontId="4" fillId="0" borderId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15" borderId="35" applyNumberFormat="0" applyFont="0" applyAlignment="0" applyProtection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0" borderId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0" borderId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0" borderId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3" fontId="4" fillId="0" borderId="0"/>
    <xf numFmtId="173" fontId="4" fillId="8" borderId="0" applyNumberFormat="0" applyBorder="0" applyAlignment="0" applyProtection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5" borderId="35" applyNumberFormat="0" applyFont="0" applyAlignment="0" applyProtection="0"/>
    <xf numFmtId="0" fontId="4" fillId="0" borderId="0"/>
    <xf numFmtId="173" fontId="4" fillId="8" borderId="0" applyNumberFormat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173" fontId="4" fillId="0" borderId="0"/>
    <xf numFmtId="0" fontId="4" fillId="0" borderId="0"/>
    <xf numFmtId="170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0" borderId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3" fontId="4" fillId="0" borderId="0"/>
    <xf numFmtId="173" fontId="4" fillId="8" borderId="0" applyNumberFormat="0" applyBorder="0" applyAlignment="0" applyProtection="0"/>
    <xf numFmtId="0" fontId="4" fillId="0" borderId="0"/>
    <xf numFmtId="0" fontId="4" fillId="15" borderId="35" applyNumberFormat="0" applyFont="0" applyAlignment="0" applyProtection="0"/>
    <xf numFmtId="0" fontId="4" fillId="0" borderId="0"/>
    <xf numFmtId="173" fontId="4" fillId="8" borderId="0" applyNumberFormat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173" fontId="4" fillId="0" borderId="0"/>
    <xf numFmtId="0" fontId="4" fillId="0" borderId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15" borderId="35" applyNumberFormat="0" applyFont="0" applyAlignment="0" applyProtection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0" borderId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0" borderId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0" fontId="4" fillId="0" borderId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3" fontId="4" fillId="0" borderId="0"/>
    <xf numFmtId="173" fontId="4" fillId="8" borderId="0" applyNumberFormat="0" applyBorder="0" applyAlignment="0" applyProtection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5" borderId="35" applyNumberFormat="0" applyFont="0" applyAlignment="0" applyProtection="0"/>
    <xf numFmtId="0" fontId="4" fillId="0" borderId="0"/>
    <xf numFmtId="173" fontId="4" fillId="8" borderId="0" applyNumberFormat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173" fontId="4" fillId="0" borderId="0"/>
    <xf numFmtId="0" fontId="4" fillId="0" borderId="0"/>
    <xf numFmtId="170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0" borderId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3" fontId="4" fillId="0" borderId="0"/>
    <xf numFmtId="173" fontId="4" fillId="8" borderId="0" applyNumberFormat="0" applyBorder="0" applyAlignment="0" applyProtection="0"/>
    <xf numFmtId="0" fontId="4" fillId="0" borderId="0"/>
    <xf numFmtId="0" fontId="4" fillId="15" borderId="35" applyNumberFormat="0" applyFont="0" applyAlignment="0" applyProtection="0"/>
    <xf numFmtId="0" fontId="4" fillId="0" borderId="0"/>
    <xf numFmtId="173" fontId="4" fillId="8" borderId="0" applyNumberFormat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173" fontId="4" fillId="0" borderId="0"/>
    <xf numFmtId="0" fontId="4" fillId="0" borderId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15" borderId="35" applyNumberFormat="0" applyFont="0" applyAlignment="0" applyProtection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0" borderId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0" borderId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0" borderId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3" fontId="4" fillId="0" borderId="0"/>
    <xf numFmtId="173" fontId="4" fillId="8" borderId="0" applyNumberFormat="0" applyBorder="0" applyAlignment="0" applyProtection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5" borderId="35" applyNumberFormat="0" applyFont="0" applyAlignment="0" applyProtection="0"/>
    <xf numFmtId="0" fontId="4" fillId="0" borderId="0"/>
    <xf numFmtId="173" fontId="4" fillId="8" borderId="0" applyNumberFormat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173" fontId="4" fillId="0" borderId="0"/>
    <xf numFmtId="0" fontId="4" fillId="0" borderId="0"/>
    <xf numFmtId="170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0" borderId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3" fontId="4" fillId="0" borderId="0"/>
    <xf numFmtId="173" fontId="4" fillId="8" borderId="0" applyNumberFormat="0" applyBorder="0" applyAlignment="0" applyProtection="0"/>
    <xf numFmtId="0" fontId="4" fillId="0" borderId="0"/>
    <xf numFmtId="0" fontId="4" fillId="15" borderId="35" applyNumberFormat="0" applyFont="0" applyAlignment="0" applyProtection="0"/>
    <xf numFmtId="0" fontId="4" fillId="0" borderId="0"/>
    <xf numFmtId="173" fontId="4" fillId="8" borderId="0" applyNumberFormat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173" fontId="4" fillId="0" borderId="0"/>
    <xf numFmtId="0" fontId="4" fillId="0" borderId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15" borderId="35" applyNumberFormat="0" applyFont="0" applyAlignment="0" applyProtection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0" borderId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0" borderId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0" borderId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3" fontId="4" fillId="0" borderId="0"/>
    <xf numFmtId="173" fontId="4" fillId="8" borderId="0" applyNumberFormat="0" applyBorder="0" applyAlignment="0" applyProtection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5" borderId="35" applyNumberFormat="0" applyFont="0" applyAlignment="0" applyProtection="0"/>
    <xf numFmtId="0" fontId="4" fillId="0" borderId="0"/>
    <xf numFmtId="173" fontId="4" fillId="8" borderId="0" applyNumberFormat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173" fontId="4" fillId="0" borderId="0"/>
    <xf numFmtId="0" fontId="4" fillId="0" borderId="0"/>
    <xf numFmtId="170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0" borderId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3" fontId="4" fillId="0" borderId="0"/>
    <xf numFmtId="173" fontId="4" fillId="8" borderId="0" applyNumberFormat="0" applyBorder="0" applyAlignment="0" applyProtection="0"/>
    <xf numFmtId="0" fontId="4" fillId="0" borderId="0"/>
    <xf numFmtId="0" fontId="4" fillId="15" borderId="35" applyNumberFormat="0" applyFont="0" applyAlignment="0" applyProtection="0"/>
    <xf numFmtId="0" fontId="4" fillId="0" borderId="0"/>
    <xf numFmtId="173" fontId="4" fillId="8" borderId="0" applyNumberFormat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173" fontId="4" fillId="0" borderId="0"/>
    <xf numFmtId="0" fontId="4" fillId="0" borderId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15" borderId="35" applyNumberFormat="0" applyFont="0" applyAlignment="0" applyProtection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0" borderId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0" borderId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0" borderId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3" fontId="4" fillId="0" borderId="0"/>
    <xf numFmtId="173" fontId="4" fillId="8" borderId="0" applyNumberFormat="0" applyBorder="0" applyAlignment="0" applyProtection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5" borderId="35" applyNumberFormat="0" applyFont="0" applyAlignment="0" applyProtection="0"/>
    <xf numFmtId="0" fontId="4" fillId="0" borderId="0"/>
    <xf numFmtId="173" fontId="4" fillId="8" borderId="0" applyNumberFormat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173" fontId="4" fillId="0" borderId="0"/>
    <xf numFmtId="0" fontId="4" fillId="0" borderId="0"/>
    <xf numFmtId="170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0" borderId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3" fontId="4" fillId="0" borderId="0"/>
    <xf numFmtId="173" fontId="4" fillId="8" borderId="0" applyNumberFormat="0" applyBorder="0" applyAlignment="0" applyProtection="0"/>
    <xf numFmtId="0" fontId="4" fillId="0" borderId="0"/>
    <xf numFmtId="0" fontId="4" fillId="15" borderId="35" applyNumberFormat="0" applyFont="0" applyAlignment="0" applyProtection="0"/>
    <xf numFmtId="0" fontId="4" fillId="0" borderId="0"/>
    <xf numFmtId="173" fontId="4" fillId="8" borderId="0" applyNumberFormat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173" fontId="4" fillId="0" borderId="0"/>
    <xf numFmtId="0" fontId="4" fillId="0" borderId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15" borderId="35" applyNumberFormat="0" applyFont="0" applyAlignment="0" applyProtection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0" borderId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0" borderId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0" borderId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3" fontId="4" fillId="0" borderId="0"/>
    <xf numFmtId="173" fontId="4" fillId="8" borderId="0" applyNumberFormat="0" applyBorder="0" applyAlignment="0" applyProtection="0"/>
    <xf numFmtId="0" fontId="4" fillId="0" borderId="0"/>
    <xf numFmtId="0" fontId="4" fillId="15" borderId="35" applyNumberFormat="0" applyFont="0" applyAlignment="0" applyProtection="0"/>
    <xf numFmtId="0" fontId="4" fillId="0" borderId="0"/>
    <xf numFmtId="173" fontId="4" fillId="8" borderId="0" applyNumberFormat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173" fontId="4" fillId="0" borderId="0"/>
    <xf numFmtId="0" fontId="4" fillId="0" borderId="0"/>
    <xf numFmtId="170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0" borderId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3" fontId="4" fillId="0" borderId="0"/>
    <xf numFmtId="173" fontId="4" fillId="8" borderId="0" applyNumberFormat="0" applyBorder="0" applyAlignment="0" applyProtection="0"/>
    <xf numFmtId="0" fontId="4" fillId="0" borderId="0"/>
    <xf numFmtId="0" fontId="4" fillId="15" borderId="35" applyNumberFormat="0" applyFont="0" applyAlignment="0" applyProtection="0"/>
    <xf numFmtId="0" fontId="4" fillId="0" borderId="0"/>
    <xf numFmtId="173" fontId="4" fillId="8" borderId="0" applyNumberFormat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173" fontId="4" fillId="0" borderId="0"/>
    <xf numFmtId="0" fontId="4" fillId="0" borderId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15" borderId="35" applyNumberFormat="0" applyFont="0" applyAlignment="0" applyProtection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0" borderId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0" borderId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0" borderId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3" fontId="4" fillId="0" borderId="0"/>
    <xf numFmtId="173" fontId="4" fillId="8" borderId="0" applyNumberFormat="0" applyBorder="0" applyAlignment="0" applyProtection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5" borderId="35" applyNumberFormat="0" applyFont="0" applyAlignment="0" applyProtection="0"/>
    <xf numFmtId="0" fontId="4" fillId="0" borderId="0"/>
    <xf numFmtId="173" fontId="4" fillId="8" borderId="0" applyNumberFormat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173" fontId="4" fillId="0" borderId="0"/>
    <xf numFmtId="0" fontId="4" fillId="0" borderId="0"/>
    <xf numFmtId="170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0" borderId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3" fontId="4" fillId="0" borderId="0"/>
    <xf numFmtId="173" fontId="4" fillId="8" borderId="0" applyNumberFormat="0" applyBorder="0" applyAlignment="0" applyProtection="0"/>
    <xf numFmtId="0" fontId="4" fillId="0" borderId="0"/>
    <xf numFmtId="0" fontId="4" fillId="15" borderId="35" applyNumberFormat="0" applyFont="0" applyAlignment="0" applyProtection="0"/>
    <xf numFmtId="0" fontId="4" fillId="0" borderId="0"/>
    <xf numFmtId="173" fontId="4" fillId="8" borderId="0" applyNumberFormat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173" fontId="4" fillId="0" borderId="0"/>
    <xf numFmtId="0" fontId="4" fillId="0" borderId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15" borderId="35" applyNumberFormat="0" applyFont="0" applyAlignment="0" applyProtection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0" borderId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0" borderId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15" borderId="35" applyNumberFormat="0" applyFont="0" applyAlignment="0" applyProtection="0"/>
    <xf numFmtId="0" fontId="4" fillId="15" borderId="35" applyNumberFormat="0" applyFont="0" applyAlignment="0" applyProtection="0"/>
    <xf numFmtId="0" fontId="4" fillId="15" borderId="35" applyNumberFormat="0" applyFont="0" applyAlignment="0" applyProtection="0"/>
    <xf numFmtId="0" fontId="4" fillId="15" borderId="35" applyNumberFormat="0" applyFont="0" applyAlignment="0" applyProtection="0"/>
    <xf numFmtId="0" fontId="4" fillId="15" borderId="35" applyNumberFormat="0" applyFont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18" fillId="0" borderId="0"/>
    <xf numFmtId="9" fontId="18" fillId="0" borderId="0" applyFont="0" applyFill="0" applyBorder="0" applyAlignment="0" applyProtection="0"/>
    <xf numFmtId="0" fontId="4" fillId="0" borderId="0"/>
    <xf numFmtId="0" fontId="4" fillId="0" borderId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3" fontId="4" fillId="0" borderId="0"/>
    <xf numFmtId="173" fontId="4" fillId="8" borderId="0" applyNumberFormat="0" applyBorder="0" applyAlignment="0" applyProtection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5" borderId="35" applyNumberFormat="0" applyFont="0" applyAlignment="0" applyProtection="0"/>
    <xf numFmtId="0" fontId="4" fillId="0" borderId="0"/>
    <xf numFmtId="173" fontId="4" fillId="8" borderId="0" applyNumberFormat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173" fontId="4" fillId="0" borderId="0"/>
    <xf numFmtId="0" fontId="4" fillId="0" borderId="0"/>
    <xf numFmtId="170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0" borderId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3" fontId="4" fillId="0" borderId="0"/>
    <xf numFmtId="173" fontId="4" fillId="8" borderId="0" applyNumberFormat="0" applyBorder="0" applyAlignment="0" applyProtection="0"/>
    <xf numFmtId="0" fontId="4" fillId="0" borderId="0"/>
    <xf numFmtId="0" fontId="4" fillId="15" borderId="35" applyNumberFormat="0" applyFont="0" applyAlignment="0" applyProtection="0"/>
    <xf numFmtId="0" fontId="4" fillId="0" borderId="0"/>
    <xf numFmtId="173" fontId="4" fillId="8" borderId="0" applyNumberFormat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173" fontId="4" fillId="0" borderId="0"/>
    <xf numFmtId="0" fontId="4" fillId="0" borderId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18" fillId="0" borderId="0"/>
    <xf numFmtId="9" fontId="18" fillId="0" borderId="0" applyFont="0" applyFill="0" applyBorder="0" applyAlignment="0" applyProtection="0"/>
    <xf numFmtId="0" fontId="18" fillId="0" borderId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15" borderId="35" applyNumberFormat="0" applyFont="0" applyAlignment="0" applyProtection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0" borderId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0" borderId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0" borderId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3" fontId="4" fillId="0" borderId="0"/>
    <xf numFmtId="173" fontId="4" fillId="8" borderId="0" applyNumberFormat="0" applyBorder="0" applyAlignment="0" applyProtection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5" borderId="35" applyNumberFormat="0" applyFont="0" applyAlignment="0" applyProtection="0"/>
    <xf numFmtId="0" fontId="4" fillId="0" borderId="0"/>
    <xf numFmtId="173" fontId="4" fillId="8" borderId="0" applyNumberFormat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173" fontId="4" fillId="0" borderId="0"/>
    <xf numFmtId="0" fontId="4" fillId="0" borderId="0"/>
    <xf numFmtId="170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0" borderId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3" fontId="4" fillId="0" borderId="0"/>
    <xf numFmtId="173" fontId="4" fillId="8" borderId="0" applyNumberFormat="0" applyBorder="0" applyAlignment="0" applyProtection="0"/>
    <xf numFmtId="0" fontId="4" fillId="0" borderId="0"/>
    <xf numFmtId="0" fontId="4" fillId="15" borderId="35" applyNumberFormat="0" applyFont="0" applyAlignment="0" applyProtection="0"/>
    <xf numFmtId="0" fontId="4" fillId="0" borderId="0"/>
    <xf numFmtId="173" fontId="4" fillId="8" borderId="0" applyNumberFormat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173" fontId="4" fillId="0" borderId="0"/>
    <xf numFmtId="0" fontId="4" fillId="0" borderId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15" borderId="35" applyNumberFormat="0" applyFont="0" applyAlignment="0" applyProtection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0" borderId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0" borderId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0" borderId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3" fontId="4" fillId="0" borderId="0"/>
    <xf numFmtId="173" fontId="4" fillId="8" borderId="0" applyNumberFormat="0" applyBorder="0" applyAlignment="0" applyProtection="0"/>
    <xf numFmtId="0" fontId="4" fillId="0" borderId="0"/>
    <xf numFmtId="0" fontId="4" fillId="15" borderId="35" applyNumberFormat="0" applyFont="0" applyAlignment="0" applyProtection="0"/>
    <xf numFmtId="0" fontId="4" fillId="0" borderId="0"/>
    <xf numFmtId="173" fontId="4" fillId="8" borderId="0" applyNumberFormat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173" fontId="4" fillId="0" borderId="0"/>
    <xf numFmtId="0" fontId="4" fillId="0" borderId="0"/>
    <xf numFmtId="170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0" borderId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3" fontId="4" fillId="0" borderId="0"/>
    <xf numFmtId="173" fontId="4" fillId="8" borderId="0" applyNumberFormat="0" applyBorder="0" applyAlignment="0" applyProtection="0"/>
    <xf numFmtId="0" fontId="4" fillId="0" borderId="0"/>
    <xf numFmtId="0" fontId="4" fillId="15" borderId="35" applyNumberFormat="0" applyFont="0" applyAlignment="0" applyProtection="0"/>
    <xf numFmtId="0" fontId="4" fillId="0" borderId="0"/>
    <xf numFmtId="173" fontId="4" fillId="8" borderId="0" applyNumberFormat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173" fontId="4" fillId="0" borderId="0"/>
    <xf numFmtId="0" fontId="4" fillId="0" borderId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15" borderId="35" applyNumberFormat="0" applyFont="0" applyAlignment="0" applyProtection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0" borderId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0" borderId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0" borderId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3" fontId="4" fillId="0" borderId="0"/>
    <xf numFmtId="173" fontId="4" fillId="8" borderId="0" applyNumberFormat="0" applyBorder="0" applyAlignment="0" applyProtection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5" borderId="35" applyNumberFormat="0" applyFont="0" applyAlignment="0" applyProtection="0"/>
    <xf numFmtId="0" fontId="4" fillId="0" borderId="0"/>
    <xf numFmtId="173" fontId="4" fillId="8" borderId="0" applyNumberFormat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173" fontId="4" fillId="0" borderId="0"/>
    <xf numFmtId="0" fontId="4" fillId="0" borderId="0"/>
    <xf numFmtId="170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0" borderId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3" fontId="4" fillId="0" borderId="0"/>
    <xf numFmtId="173" fontId="4" fillId="8" borderId="0" applyNumberFormat="0" applyBorder="0" applyAlignment="0" applyProtection="0"/>
    <xf numFmtId="0" fontId="4" fillId="0" borderId="0"/>
    <xf numFmtId="0" fontId="4" fillId="15" borderId="35" applyNumberFormat="0" applyFont="0" applyAlignment="0" applyProtection="0"/>
    <xf numFmtId="0" fontId="4" fillId="0" borderId="0"/>
    <xf numFmtId="173" fontId="4" fillId="8" borderId="0" applyNumberFormat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173" fontId="4" fillId="0" borderId="0"/>
    <xf numFmtId="0" fontId="4" fillId="0" borderId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15" borderId="35" applyNumberFormat="0" applyFont="0" applyAlignment="0" applyProtection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0" borderId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0" borderId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0" fontId="4" fillId="0" borderId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3" fontId="4" fillId="0" borderId="0"/>
    <xf numFmtId="173" fontId="4" fillId="8" borderId="0" applyNumberFormat="0" applyBorder="0" applyAlignment="0" applyProtection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5" borderId="35" applyNumberFormat="0" applyFont="0" applyAlignment="0" applyProtection="0"/>
    <xf numFmtId="0" fontId="4" fillId="0" borderId="0"/>
    <xf numFmtId="173" fontId="4" fillId="8" borderId="0" applyNumberFormat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173" fontId="4" fillId="0" borderId="0"/>
    <xf numFmtId="0" fontId="4" fillId="0" borderId="0"/>
    <xf numFmtId="170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0" borderId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3" fontId="4" fillId="0" borderId="0"/>
    <xf numFmtId="173" fontId="4" fillId="8" borderId="0" applyNumberFormat="0" applyBorder="0" applyAlignment="0" applyProtection="0"/>
    <xf numFmtId="0" fontId="4" fillId="0" borderId="0"/>
    <xf numFmtId="0" fontId="4" fillId="15" borderId="35" applyNumberFormat="0" applyFont="0" applyAlignment="0" applyProtection="0"/>
    <xf numFmtId="0" fontId="4" fillId="0" borderId="0"/>
    <xf numFmtId="173" fontId="4" fillId="8" borderId="0" applyNumberFormat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173" fontId="4" fillId="0" borderId="0"/>
    <xf numFmtId="0" fontId="4" fillId="0" borderId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15" borderId="35" applyNumberFormat="0" applyFont="0" applyAlignment="0" applyProtection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0" borderId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0" borderId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0" borderId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3" fontId="4" fillId="0" borderId="0"/>
    <xf numFmtId="173" fontId="4" fillId="8" borderId="0" applyNumberFormat="0" applyBorder="0" applyAlignment="0" applyProtection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5" borderId="35" applyNumberFormat="0" applyFont="0" applyAlignment="0" applyProtection="0"/>
    <xf numFmtId="0" fontId="4" fillId="0" borderId="0"/>
    <xf numFmtId="173" fontId="4" fillId="8" borderId="0" applyNumberFormat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173" fontId="4" fillId="0" borderId="0"/>
    <xf numFmtId="0" fontId="4" fillId="0" borderId="0"/>
    <xf numFmtId="170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0" borderId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3" fontId="4" fillId="0" borderId="0"/>
    <xf numFmtId="173" fontId="4" fillId="8" borderId="0" applyNumberFormat="0" applyBorder="0" applyAlignment="0" applyProtection="0"/>
    <xf numFmtId="0" fontId="4" fillId="0" borderId="0"/>
    <xf numFmtId="0" fontId="4" fillId="15" borderId="35" applyNumberFormat="0" applyFont="0" applyAlignment="0" applyProtection="0"/>
    <xf numFmtId="0" fontId="4" fillId="0" borderId="0"/>
    <xf numFmtId="173" fontId="4" fillId="8" borderId="0" applyNumberFormat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173" fontId="4" fillId="0" borderId="0"/>
    <xf numFmtId="0" fontId="4" fillId="0" borderId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15" borderId="35" applyNumberFormat="0" applyFont="0" applyAlignment="0" applyProtection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0" borderId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0" borderId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0" borderId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3" fontId="4" fillId="0" borderId="0"/>
    <xf numFmtId="173" fontId="4" fillId="8" borderId="0" applyNumberFormat="0" applyBorder="0" applyAlignment="0" applyProtection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5" borderId="35" applyNumberFormat="0" applyFont="0" applyAlignment="0" applyProtection="0"/>
    <xf numFmtId="0" fontId="4" fillId="0" borderId="0"/>
    <xf numFmtId="173" fontId="4" fillId="8" borderId="0" applyNumberFormat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173" fontId="4" fillId="0" borderId="0"/>
    <xf numFmtId="0" fontId="4" fillId="0" borderId="0"/>
    <xf numFmtId="170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0" borderId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3" fontId="4" fillId="0" borderId="0"/>
    <xf numFmtId="173" fontId="4" fillId="8" borderId="0" applyNumberFormat="0" applyBorder="0" applyAlignment="0" applyProtection="0"/>
    <xf numFmtId="0" fontId="4" fillId="0" borderId="0"/>
    <xf numFmtId="0" fontId="4" fillId="15" borderId="35" applyNumberFormat="0" applyFont="0" applyAlignment="0" applyProtection="0"/>
    <xf numFmtId="0" fontId="4" fillId="0" borderId="0"/>
    <xf numFmtId="173" fontId="4" fillId="8" borderId="0" applyNumberFormat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173" fontId="4" fillId="0" borderId="0"/>
    <xf numFmtId="0" fontId="4" fillId="0" borderId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15" borderId="35" applyNumberFormat="0" applyFont="0" applyAlignment="0" applyProtection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0" borderId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0" borderId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0" borderId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3" fontId="4" fillId="0" borderId="0"/>
    <xf numFmtId="173" fontId="4" fillId="8" borderId="0" applyNumberFormat="0" applyBorder="0" applyAlignment="0" applyProtection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5" borderId="35" applyNumberFormat="0" applyFont="0" applyAlignment="0" applyProtection="0"/>
    <xf numFmtId="0" fontId="4" fillId="0" borderId="0"/>
    <xf numFmtId="173" fontId="4" fillId="8" borderId="0" applyNumberFormat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173" fontId="4" fillId="0" borderId="0"/>
    <xf numFmtId="0" fontId="4" fillId="0" borderId="0"/>
    <xf numFmtId="170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0" borderId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3" fontId="4" fillId="0" borderId="0"/>
    <xf numFmtId="173" fontId="4" fillId="8" borderId="0" applyNumberFormat="0" applyBorder="0" applyAlignment="0" applyProtection="0"/>
    <xf numFmtId="0" fontId="4" fillId="0" borderId="0"/>
    <xf numFmtId="0" fontId="4" fillId="15" borderId="35" applyNumberFormat="0" applyFont="0" applyAlignment="0" applyProtection="0"/>
    <xf numFmtId="0" fontId="4" fillId="0" borderId="0"/>
    <xf numFmtId="173" fontId="4" fillId="8" borderId="0" applyNumberFormat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173" fontId="4" fillId="0" borderId="0"/>
    <xf numFmtId="0" fontId="4" fillId="0" borderId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15" borderId="35" applyNumberFormat="0" applyFont="0" applyAlignment="0" applyProtection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0" borderId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0" borderId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0" borderId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3" fontId="4" fillId="0" borderId="0"/>
    <xf numFmtId="173" fontId="4" fillId="8" borderId="0" applyNumberFormat="0" applyBorder="0" applyAlignment="0" applyProtection="0"/>
    <xf numFmtId="0" fontId="4" fillId="0" borderId="0"/>
    <xf numFmtId="0" fontId="4" fillId="15" borderId="35" applyNumberFormat="0" applyFont="0" applyAlignment="0" applyProtection="0"/>
    <xf numFmtId="0" fontId="4" fillId="0" borderId="0"/>
    <xf numFmtId="173" fontId="4" fillId="8" borderId="0" applyNumberFormat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173" fontId="4" fillId="0" borderId="0"/>
    <xf numFmtId="0" fontId="4" fillId="0" borderId="0"/>
    <xf numFmtId="170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0" borderId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3" fontId="4" fillId="0" borderId="0"/>
    <xf numFmtId="173" fontId="4" fillId="8" borderId="0" applyNumberFormat="0" applyBorder="0" applyAlignment="0" applyProtection="0"/>
    <xf numFmtId="0" fontId="4" fillId="0" borderId="0"/>
    <xf numFmtId="0" fontId="4" fillId="15" borderId="35" applyNumberFormat="0" applyFont="0" applyAlignment="0" applyProtection="0"/>
    <xf numFmtId="0" fontId="4" fillId="0" borderId="0"/>
    <xf numFmtId="173" fontId="4" fillId="8" borderId="0" applyNumberFormat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173" fontId="4" fillId="0" borderId="0"/>
    <xf numFmtId="0" fontId="4" fillId="0" borderId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15" borderId="35" applyNumberFormat="0" applyFont="0" applyAlignment="0" applyProtection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0" borderId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0" borderId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0" borderId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3" fontId="4" fillId="0" borderId="0"/>
    <xf numFmtId="173" fontId="4" fillId="8" borderId="0" applyNumberFormat="0" applyBorder="0" applyAlignment="0" applyProtection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5" borderId="35" applyNumberFormat="0" applyFont="0" applyAlignment="0" applyProtection="0"/>
    <xf numFmtId="0" fontId="4" fillId="0" borderId="0"/>
    <xf numFmtId="173" fontId="4" fillId="8" borderId="0" applyNumberFormat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173" fontId="4" fillId="0" borderId="0"/>
    <xf numFmtId="0" fontId="4" fillId="0" borderId="0"/>
    <xf numFmtId="170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0" borderId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3" fontId="4" fillId="0" borderId="0"/>
    <xf numFmtId="173" fontId="4" fillId="8" borderId="0" applyNumberFormat="0" applyBorder="0" applyAlignment="0" applyProtection="0"/>
    <xf numFmtId="0" fontId="4" fillId="0" borderId="0"/>
    <xf numFmtId="0" fontId="4" fillId="15" borderId="35" applyNumberFormat="0" applyFont="0" applyAlignment="0" applyProtection="0"/>
    <xf numFmtId="0" fontId="4" fillId="0" borderId="0"/>
    <xf numFmtId="173" fontId="4" fillId="8" borderId="0" applyNumberFormat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173" fontId="4" fillId="0" borderId="0"/>
    <xf numFmtId="0" fontId="4" fillId="0" borderId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15" borderId="35" applyNumberFormat="0" applyFont="0" applyAlignment="0" applyProtection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0" borderId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0" borderId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15" borderId="35" applyNumberFormat="0" applyFont="0" applyAlignment="0" applyProtection="0"/>
    <xf numFmtId="0" fontId="4" fillId="15" borderId="35" applyNumberFormat="0" applyFont="0" applyAlignment="0" applyProtection="0"/>
    <xf numFmtId="0" fontId="4" fillId="15" borderId="35" applyNumberFormat="0" applyFont="0" applyAlignment="0" applyProtection="0"/>
    <xf numFmtId="0" fontId="4" fillId="15" borderId="35" applyNumberFormat="0" applyFont="0" applyAlignment="0" applyProtection="0"/>
    <xf numFmtId="0" fontId="4" fillId="15" borderId="35" applyNumberFormat="0" applyFont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18" fillId="0" borderId="0"/>
    <xf numFmtId="9" fontId="18" fillId="0" borderId="0" applyFont="0" applyFill="0" applyBorder="0" applyAlignment="0" applyProtection="0"/>
    <xf numFmtId="0" fontId="18" fillId="0" borderId="0"/>
    <xf numFmtId="0" fontId="4" fillId="0" borderId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15" borderId="35" applyNumberFormat="0" applyFont="0" applyAlignment="0" applyProtection="0"/>
    <xf numFmtId="0" fontId="4" fillId="15" borderId="35" applyNumberFormat="0" applyFont="0" applyAlignment="0" applyProtection="0"/>
    <xf numFmtId="0" fontId="4" fillId="15" borderId="35" applyNumberFormat="0" applyFont="0" applyAlignment="0" applyProtection="0"/>
    <xf numFmtId="0" fontId="4" fillId="15" borderId="35" applyNumberFormat="0" applyFont="0" applyAlignment="0" applyProtection="0"/>
    <xf numFmtId="0" fontId="4" fillId="15" borderId="35" applyNumberFormat="0" applyFont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15" borderId="35" applyNumberFormat="0" applyFont="0" applyAlignment="0" applyProtection="0"/>
    <xf numFmtId="0" fontId="4" fillId="15" borderId="35" applyNumberFormat="0" applyFont="0" applyAlignment="0" applyProtection="0"/>
    <xf numFmtId="0" fontId="4" fillId="15" borderId="35" applyNumberFormat="0" applyFont="0" applyAlignment="0" applyProtection="0"/>
    <xf numFmtId="0" fontId="4" fillId="15" borderId="35" applyNumberFormat="0" applyFont="0" applyAlignment="0" applyProtection="0"/>
    <xf numFmtId="0" fontId="4" fillId="15" borderId="35" applyNumberFormat="0" applyFont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173" fontId="4" fillId="8" borderId="0" applyNumberFormat="0" applyBorder="0" applyAlignment="0" applyProtection="0"/>
    <xf numFmtId="173" fontId="4" fillId="8" borderId="0" applyNumberFormat="0" applyBorder="0" applyAlignment="0" applyProtection="0"/>
    <xf numFmtId="0" fontId="4" fillId="0" borderId="0"/>
    <xf numFmtId="0" fontId="4" fillId="23" borderId="0" applyNumberFormat="0" applyBorder="0" applyAlignment="0" applyProtection="0"/>
    <xf numFmtId="0" fontId="4" fillId="0" borderId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3" fontId="4" fillId="0" borderId="0"/>
    <xf numFmtId="0" fontId="4" fillId="20" borderId="0" applyNumberFormat="0" applyBorder="0" applyAlignment="0" applyProtection="0"/>
    <xf numFmtId="173" fontId="4" fillId="8" borderId="0" applyNumberFormat="0" applyBorder="0" applyAlignment="0" applyProtection="0"/>
    <xf numFmtId="170" fontId="4" fillId="0" borderId="0" applyFont="0" applyFill="0" applyBorder="0" applyAlignment="0" applyProtection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5" borderId="35" applyNumberFormat="0" applyFont="0" applyAlignment="0" applyProtection="0"/>
    <xf numFmtId="0" fontId="4" fillId="0" borderId="0"/>
    <xf numFmtId="173" fontId="4" fillId="8" borderId="0" applyNumberFormat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173" fontId="4" fillId="0" borderId="0"/>
    <xf numFmtId="0" fontId="4" fillId="0" borderId="0"/>
    <xf numFmtId="170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28" borderId="0" applyNumberFormat="0" applyBorder="0" applyAlignment="0" applyProtection="0"/>
    <xf numFmtId="0" fontId="4" fillId="0" borderId="0"/>
    <xf numFmtId="0" fontId="4" fillId="0" borderId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3" fontId="4" fillId="0" borderId="0"/>
    <xf numFmtId="173" fontId="4" fillId="8" borderId="0" applyNumberFormat="0" applyBorder="0" applyAlignment="0" applyProtection="0"/>
    <xf numFmtId="0" fontId="4" fillId="0" borderId="0"/>
    <xf numFmtId="0" fontId="4" fillId="15" borderId="35" applyNumberFormat="0" applyFont="0" applyAlignment="0" applyProtection="0"/>
    <xf numFmtId="0" fontId="4" fillId="0" borderId="0"/>
    <xf numFmtId="173" fontId="4" fillId="8" borderId="0" applyNumberFormat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173" fontId="4" fillId="0" borderId="0"/>
    <xf numFmtId="0" fontId="4" fillId="0" borderId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170" fontId="4" fillId="0" borderId="0" applyFont="0" applyFill="0" applyBorder="0" applyAlignment="0" applyProtection="0"/>
    <xf numFmtId="0" fontId="4" fillId="0" borderId="0"/>
    <xf numFmtId="0" fontId="4" fillId="15" borderId="35" applyNumberFormat="0" applyFont="0" applyAlignment="0" applyProtection="0"/>
    <xf numFmtId="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3" fontId="4" fillId="8" borderId="0" applyNumberFormat="0" applyBorder="0" applyAlignment="0" applyProtection="0"/>
    <xf numFmtId="170" fontId="4" fillId="0" borderId="0" applyFont="0" applyFill="0" applyBorder="0" applyAlignment="0" applyProtection="0"/>
    <xf numFmtId="0" fontId="4" fillId="31" borderId="0" applyNumberFormat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173" fontId="4" fillId="8" borderId="0" applyNumberFormat="0" applyBorder="0" applyAlignment="0" applyProtection="0"/>
    <xf numFmtId="9" fontId="4" fillId="0" borderId="0" applyFont="0" applyFill="0" applyBorder="0" applyAlignment="0" applyProtection="0"/>
    <xf numFmtId="173" fontId="4" fillId="0" borderId="0"/>
    <xf numFmtId="0" fontId="4" fillId="16" borderId="0" applyNumberFormat="0" applyBorder="0" applyAlignment="0" applyProtection="0"/>
    <xf numFmtId="0" fontId="4" fillId="35" borderId="0" applyNumberFormat="0" applyBorder="0" applyAlignment="0" applyProtection="0"/>
    <xf numFmtId="170" fontId="4" fillId="0" borderId="0" applyFont="0" applyFill="0" applyBorder="0" applyAlignment="0" applyProtection="0"/>
    <xf numFmtId="0" fontId="4" fillId="31" borderId="0" applyNumberFormat="0" applyBorder="0" applyAlignment="0" applyProtection="0"/>
    <xf numFmtId="9" fontId="4" fillId="0" borderId="0" applyFont="0" applyFill="0" applyBorder="0" applyAlignment="0" applyProtection="0"/>
    <xf numFmtId="0" fontId="4" fillId="20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27" borderId="0" applyNumberFormat="0" applyBorder="0" applyAlignment="0" applyProtection="0"/>
    <xf numFmtId="0" fontId="4" fillId="0" borderId="0"/>
    <xf numFmtId="0" fontId="4" fillId="0" borderId="0"/>
    <xf numFmtId="0" fontId="4" fillId="16" borderId="0" applyNumberFormat="0" applyBorder="0" applyAlignment="0" applyProtection="0"/>
    <xf numFmtId="170" fontId="4" fillId="0" borderId="0" applyFont="0" applyFill="0" applyBorder="0" applyAlignment="0" applyProtection="0"/>
    <xf numFmtId="0" fontId="4" fillId="8" borderId="0" applyNumberFormat="0" applyBorder="0" applyAlignment="0" applyProtection="0"/>
    <xf numFmtId="0" fontId="4" fillId="28" borderId="0" applyNumberFormat="0" applyBorder="0" applyAlignment="0" applyProtection="0"/>
    <xf numFmtId="0" fontId="4" fillId="24" borderId="0" applyNumberFormat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15" borderId="35" applyNumberFormat="0" applyFont="0" applyAlignment="0" applyProtection="0"/>
    <xf numFmtId="173" fontId="4" fillId="0" borderId="0"/>
    <xf numFmtId="0" fontId="4" fillId="23" borderId="0" applyNumberFormat="0" applyBorder="0" applyAlignment="0" applyProtection="0"/>
    <xf numFmtId="0" fontId="4" fillId="15" borderId="35" applyNumberFormat="0" applyFont="0" applyAlignment="0" applyProtection="0"/>
    <xf numFmtId="169" fontId="4" fillId="0" borderId="0" applyFont="0" applyFill="0" applyBorder="0" applyAlignment="0" applyProtection="0"/>
    <xf numFmtId="0" fontId="4" fillId="0" borderId="0"/>
    <xf numFmtId="0" fontId="4" fillId="20" borderId="0" applyNumberFormat="0" applyBorder="0" applyAlignment="0" applyProtection="0"/>
    <xf numFmtId="173" fontId="4" fillId="8" borderId="0" applyNumberFormat="0" applyBorder="0" applyAlignment="0" applyProtection="0"/>
    <xf numFmtId="0" fontId="4" fillId="31" borderId="0" applyNumberFormat="0" applyBorder="0" applyAlignment="0" applyProtection="0"/>
    <xf numFmtId="0" fontId="4" fillId="36" borderId="0" applyNumberFormat="0" applyBorder="0" applyAlignment="0" applyProtection="0"/>
    <xf numFmtId="0" fontId="4" fillId="35" borderId="0" applyNumberFormat="0" applyBorder="0" applyAlignment="0" applyProtection="0"/>
    <xf numFmtId="0" fontId="4" fillId="32" borderId="0" applyNumberFormat="0" applyBorder="0" applyAlignment="0" applyProtection="0"/>
    <xf numFmtId="0" fontId="4" fillId="27" borderId="0" applyNumberFormat="0" applyBorder="0" applyAlignment="0" applyProtection="0"/>
    <xf numFmtId="0" fontId="4" fillId="0" borderId="0"/>
    <xf numFmtId="169" fontId="4" fillId="0" borderId="0" applyFont="0" applyFill="0" applyBorder="0" applyAlignment="0" applyProtection="0"/>
    <xf numFmtId="0" fontId="4" fillId="16" borderId="0" applyNumberFormat="0" applyBorder="0" applyAlignment="0" applyProtection="0"/>
    <xf numFmtId="0" fontId="4" fillId="15" borderId="35" applyNumberFormat="0" applyFont="0" applyAlignment="0" applyProtection="0"/>
    <xf numFmtId="9" fontId="4" fillId="0" borderId="0" applyFont="0" applyFill="0" applyBorder="0" applyAlignment="0" applyProtection="0"/>
    <xf numFmtId="0" fontId="4" fillId="0" borderId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28" borderId="0" applyNumberFormat="0" applyBorder="0" applyAlignment="0" applyProtection="0"/>
    <xf numFmtId="173" fontId="4" fillId="0" borderId="0"/>
    <xf numFmtId="0" fontId="4" fillId="35" borderId="0" applyNumberFormat="0" applyBorder="0" applyAlignment="0" applyProtection="0"/>
    <xf numFmtId="0" fontId="4" fillId="19" borderId="0" applyNumberFormat="0" applyBorder="0" applyAlignment="0" applyProtection="0"/>
    <xf numFmtId="173" fontId="4" fillId="0" borderId="0"/>
    <xf numFmtId="173" fontId="4" fillId="8" borderId="0" applyNumberFormat="0" applyBorder="0" applyAlignment="0" applyProtection="0"/>
    <xf numFmtId="0" fontId="4" fillId="23" borderId="0" applyNumberFormat="0" applyBorder="0" applyAlignment="0" applyProtection="0"/>
    <xf numFmtId="0" fontId="4" fillId="32" borderId="0" applyNumberFormat="0" applyBorder="0" applyAlignment="0" applyProtection="0"/>
    <xf numFmtId="173" fontId="4" fillId="8" borderId="0" applyNumberFormat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0" fontId="4" fillId="19" borderId="0" applyNumberFormat="0" applyBorder="0" applyAlignment="0" applyProtection="0"/>
    <xf numFmtId="0" fontId="4" fillId="24" borderId="0" applyNumberFormat="0" applyBorder="0" applyAlignment="0" applyProtection="0"/>
    <xf numFmtId="0" fontId="4" fillId="28" borderId="0" applyNumberFormat="0" applyBorder="0" applyAlignment="0" applyProtection="0"/>
    <xf numFmtId="0" fontId="4" fillId="36" borderId="0" applyNumberFormat="0" applyBorder="0" applyAlignment="0" applyProtection="0"/>
    <xf numFmtId="0" fontId="4" fillId="16" borderId="0" applyNumberFormat="0" applyBorder="0" applyAlignment="0" applyProtection="0"/>
    <xf numFmtId="0" fontId="4" fillId="31" borderId="0" applyNumberFormat="0" applyBorder="0" applyAlignment="0" applyProtection="0"/>
    <xf numFmtId="0" fontId="4" fillId="20" borderId="0" applyNumberFormat="0" applyBorder="0" applyAlignment="0" applyProtection="0"/>
    <xf numFmtId="169" fontId="4" fillId="0" borderId="0" applyFont="0" applyFill="0" applyBorder="0" applyAlignment="0" applyProtection="0"/>
    <xf numFmtId="0" fontId="4" fillId="32" borderId="0" applyNumberFormat="0" applyBorder="0" applyAlignment="0" applyProtection="0"/>
    <xf numFmtId="0" fontId="4" fillId="15" borderId="35" applyNumberFormat="0" applyFont="0" applyAlignment="0" applyProtection="0"/>
    <xf numFmtId="0" fontId="4" fillId="0" borderId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15" borderId="35" applyNumberFormat="0" applyFont="0" applyAlignment="0" applyProtection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0" borderId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0" borderId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0" borderId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3" fontId="4" fillId="0" borderId="0"/>
    <xf numFmtId="173" fontId="4" fillId="8" borderId="0" applyNumberFormat="0" applyBorder="0" applyAlignment="0" applyProtection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5" borderId="35" applyNumberFormat="0" applyFont="0" applyAlignment="0" applyProtection="0"/>
    <xf numFmtId="0" fontId="4" fillId="0" borderId="0"/>
    <xf numFmtId="173" fontId="4" fillId="8" borderId="0" applyNumberFormat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173" fontId="4" fillId="0" borderId="0"/>
    <xf numFmtId="0" fontId="4" fillId="0" borderId="0"/>
    <xf numFmtId="170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0" borderId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3" fontId="4" fillId="0" borderId="0"/>
    <xf numFmtId="173" fontId="4" fillId="8" borderId="0" applyNumberFormat="0" applyBorder="0" applyAlignment="0" applyProtection="0"/>
    <xf numFmtId="0" fontId="4" fillId="0" borderId="0"/>
    <xf numFmtId="0" fontId="4" fillId="15" borderId="35" applyNumberFormat="0" applyFont="0" applyAlignment="0" applyProtection="0"/>
    <xf numFmtId="0" fontId="4" fillId="0" borderId="0"/>
    <xf numFmtId="173" fontId="4" fillId="8" borderId="0" applyNumberFormat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173" fontId="4" fillId="0" borderId="0"/>
    <xf numFmtId="0" fontId="4" fillId="0" borderId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15" borderId="35" applyNumberFormat="0" applyFont="0" applyAlignment="0" applyProtection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0" borderId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0" borderId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0" borderId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3" fontId="4" fillId="0" borderId="0"/>
    <xf numFmtId="173" fontId="4" fillId="8" borderId="0" applyNumberFormat="0" applyBorder="0" applyAlignment="0" applyProtection="0"/>
    <xf numFmtId="0" fontId="4" fillId="0" borderId="0"/>
    <xf numFmtId="0" fontId="4" fillId="15" borderId="35" applyNumberFormat="0" applyFont="0" applyAlignment="0" applyProtection="0"/>
    <xf numFmtId="0" fontId="4" fillId="0" borderId="0"/>
    <xf numFmtId="173" fontId="4" fillId="8" borderId="0" applyNumberFormat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173" fontId="4" fillId="0" borderId="0"/>
    <xf numFmtId="0" fontId="4" fillId="0" borderId="0"/>
    <xf numFmtId="170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0" borderId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3" fontId="4" fillId="0" borderId="0"/>
    <xf numFmtId="173" fontId="4" fillId="8" borderId="0" applyNumberFormat="0" applyBorder="0" applyAlignment="0" applyProtection="0"/>
    <xf numFmtId="0" fontId="4" fillId="0" borderId="0"/>
    <xf numFmtId="0" fontId="4" fillId="15" borderId="35" applyNumberFormat="0" applyFont="0" applyAlignment="0" applyProtection="0"/>
    <xf numFmtId="0" fontId="4" fillId="0" borderId="0"/>
    <xf numFmtId="173" fontId="4" fillId="8" borderId="0" applyNumberFormat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173" fontId="4" fillId="0" borderId="0"/>
    <xf numFmtId="0" fontId="4" fillId="0" borderId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15" borderId="35" applyNumberFormat="0" applyFont="0" applyAlignment="0" applyProtection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0" borderId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0" borderId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0" borderId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3" fontId="4" fillId="0" borderId="0"/>
    <xf numFmtId="173" fontId="4" fillId="8" borderId="0" applyNumberFormat="0" applyBorder="0" applyAlignment="0" applyProtection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5" borderId="35" applyNumberFormat="0" applyFont="0" applyAlignment="0" applyProtection="0"/>
    <xf numFmtId="0" fontId="4" fillId="0" borderId="0"/>
    <xf numFmtId="173" fontId="4" fillId="8" borderId="0" applyNumberFormat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173" fontId="4" fillId="0" borderId="0"/>
    <xf numFmtId="0" fontId="4" fillId="0" borderId="0"/>
    <xf numFmtId="170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0" borderId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3" fontId="4" fillId="0" borderId="0"/>
    <xf numFmtId="173" fontId="4" fillId="8" borderId="0" applyNumberFormat="0" applyBorder="0" applyAlignment="0" applyProtection="0"/>
    <xf numFmtId="0" fontId="4" fillId="0" borderId="0"/>
    <xf numFmtId="0" fontId="4" fillId="15" borderId="35" applyNumberFormat="0" applyFont="0" applyAlignment="0" applyProtection="0"/>
    <xf numFmtId="0" fontId="4" fillId="0" borderId="0"/>
    <xf numFmtId="173" fontId="4" fillId="8" borderId="0" applyNumberFormat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173" fontId="4" fillId="0" borderId="0"/>
    <xf numFmtId="0" fontId="4" fillId="0" borderId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15" borderId="35" applyNumberFormat="0" applyFont="0" applyAlignment="0" applyProtection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0" borderId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0" borderId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27" borderId="0" applyNumberFormat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0" fontId="4" fillId="0" borderId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3" fontId="4" fillId="0" borderId="0"/>
    <xf numFmtId="173" fontId="4" fillId="8" borderId="0" applyNumberFormat="0" applyBorder="0" applyAlignment="0" applyProtection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5" borderId="35" applyNumberFormat="0" applyFont="0" applyAlignment="0" applyProtection="0"/>
    <xf numFmtId="0" fontId="4" fillId="0" borderId="0"/>
    <xf numFmtId="173" fontId="4" fillId="8" borderId="0" applyNumberFormat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173" fontId="4" fillId="0" borderId="0"/>
    <xf numFmtId="0" fontId="4" fillId="0" borderId="0"/>
    <xf numFmtId="170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0" borderId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3" fontId="4" fillId="0" borderId="0"/>
    <xf numFmtId="173" fontId="4" fillId="8" borderId="0" applyNumberFormat="0" applyBorder="0" applyAlignment="0" applyProtection="0"/>
    <xf numFmtId="0" fontId="4" fillId="0" borderId="0"/>
    <xf numFmtId="0" fontId="4" fillId="15" borderId="35" applyNumberFormat="0" applyFont="0" applyAlignment="0" applyProtection="0"/>
    <xf numFmtId="0" fontId="4" fillId="0" borderId="0"/>
    <xf numFmtId="173" fontId="4" fillId="8" borderId="0" applyNumberFormat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173" fontId="4" fillId="0" borderId="0"/>
    <xf numFmtId="0" fontId="4" fillId="0" borderId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15" borderId="35" applyNumberFormat="0" applyFont="0" applyAlignment="0" applyProtection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0" borderId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0" borderId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0" borderId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3" fontId="4" fillId="0" borderId="0"/>
    <xf numFmtId="173" fontId="4" fillId="8" borderId="0" applyNumberFormat="0" applyBorder="0" applyAlignment="0" applyProtection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5" borderId="35" applyNumberFormat="0" applyFont="0" applyAlignment="0" applyProtection="0"/>
    <xf numFmtId="0" fontId="4" fillId="0" borderId="0"/>
    <xf numFmtId="173" fontId="4" fillId="8" borderId="0" applyNumberFormat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173" fontId="4" fillId="0" borderId="0"/>
    <xf numFmtId="0" fontId="4" fillId="0" borderId="0"/>
    <xf numFmtId="170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0" borderId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3" fontId="4" fillId="0" borderId="0"/>
    <xf numFmtId="173" fontId="4" fillId="8" borderId="0" applyNumberFormat="0" applyBorder="0" applyAlignment="0" applyProtection="0"/>
    <xf numFmtId="0" fontId="4" fillId="0" borderId="0"/>
    <xf numFmtId="0" fontId="4" fillId="15" borderId="35" applyNumberFormat="0" applyFont="0" applyAlignment="0" applyProtection="0"/>
    <xf numFmtId="0" fontId="4" fillId="0" borderId="0"/>
    <xf numFmtId="173" fontId="4" fillId="8" borderId="0" applyNumberFormat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173" fontId="4" fillId="0" borderId="0"/>
    <xf numFmtId="0" fontId="4" fillId="0" borderId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15" borderId="35" applyNumberFormat="0" applyFont="0" applyAlignment="0" applyProtection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0" borderId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0" borderId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0" borderId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3" fontId="4" fillId="0" borderId="0"/>
    <xf numFmtId="173" fontId="4" fillId="8" borderId="0" applyNumberFormat="0" applyBorder="0" applyAlignment="0" applyProtection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5" borderId="35" applyNumberFormat="0" applyFont="0" applyAlignment="0" applyProtection="0"/>
    <xf numFmtId="0" fontId="4" fillId="0" borderId="0"/>
    <xf numFmtId="173" fontId="4" fillId="8" borderId="0" applyNumberFormat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173" fontId="4" fillId="0" borderId="0"/>
    <xf numFmtId="0" fontId="4" fillId="0" borderId="0"/>
    <xf numFmtId="170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0" borderId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3" fontId="4" fillId="0" borderId="0"/>
    <xf numFmtId="173" fontId="4" fillId="8" borderId="0" applyNumberFormat="0" applyBorder="0" applyAlignment="0" applyProtection="0"/>
    <xf numFmtId="0" fontId="4" fillId="0" borderId="0"/>
    <xf numFmtId="0" fontId="4" fillId="15" borderId="35" applyNumberFormat="0" applyFont="0" applyAlignment="0" applyProtection="0"/>
    <xf numFmtId="0" fontId="4" fillId="0" borderId="0"/>
    <xf numFmtId="173" fontId="4" fillId="8" borderId="0" applyNumberFormat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173" fontId="4" fillId="0" borderId="0"/>
    <xf numFmtId="0" fontId="4" fillId="0" borderId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15" borderId="35" applyNumberFormat="0" applyFont="0" applyAlignment="0" applyProtection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0" borderId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0" borderId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0" borderId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3" fontId="4" fillId="0" borderId="0"/>
    <xf numFmtId="173" fontId="4" fillId="8" borderId="0" applyNumberFormat="0" applyBorder="0" applyAlignment="0" applyProtection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5" borderId="35" applyNumberFormat="0" applyFont="0" applyAlignment="0" applyProtection="0"/>
    <xf numFmtId="0" fontId="4" fillId="0" borderId="0"/>
    <xf numFmtId="173" fontId="4" fillId="8" borderId="0" applyNumberFormat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173" fontId="4" fillId="0" borderId="0"/>
    <xf numFmtId="0" fontId="4" fillId="0" borderId="0"/>
    <xf numFmtId="170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0" borderId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3" fontId="4" fillId="0" borderId="0"/>
    <xf numFmtId="173" fontId="4" fillId="8" borderId="0" applyNumberFormat="0" applyBorder="0" applyAlignment="0" applyProtection="0"/>
    <xf numFmtId="0" fontId="4" fillId="0" borderId="0"/>
    <xf numFmtId="0" fontId="4" fillId="15" borderId="35" applyNumberFormat="0" applyFont="0" applyAlignment="0" applyProtection="0"/>
    <xf numFmtId="0" fontId="4" fillId="0" borderId="0"/>
    <xf numFmtId="173" fontId="4" fillId="8" borderId="0" applyNumberFormat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173" fontId="4" fillId="0" borderId="0"/>
    <xf numFmtId="0" fontId="4" fillId="0" borderId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15" borderId="35" applyNumberFormat="0" applyFont="0" applyAlignment="0" applyProtection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0" borderId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0" borderId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0" borderId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3" fontId="4" fillId="0" borderId="0"/>
    <xf numFmtId="173" fontId="4" fillId="8" borderId="0" applyNumberFormat="0" applyBorder="0" applyAlignment="0" applyProtection="0"/>
    <xf numFmtId="0" fontId="4" fillId="0" borderId="0"/>
    <xf numFmtId="0" fontId="4" fillId="15" borderId="35" applyNumberFormat="0" applyFont="0" applyAlignment="0" applyProtection="0"/>
    <xf numFmtId="0" fontId="4" fillId="0" borderId="0"/>
    <xf numFmtId="173" fontId="4" fillId="8" borderId="0" applyNumberFormat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173" fontId="4" fillId="0" borderId="0"/>
    <xf numFmtId="0" fontId="4" fillId="0" borderId="0"/>
    <xf numFmtId="170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0" borderId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3" fontId="4" fillId="0" borderId="0"/>
    <xf numFmtId="173" fontId="4" fillId="8" borderId="0" applyNumberFormat="0" applyBorder="0" applyAlignment="0" applyProtection="0"/>
    <xf numFmtId="0" fontId="4" fillId="0" borderId="0"/>
    <xf numFmtId="0" fontId="4" fillId="15" borderId="35" applyNumberFormat="0" applyFont="0" applyAlignment="0" applyProtection="0"/>
    <xf numFmtId="0" fontId="4" fillId="0" borderId="0"/>
    <xf numFmtId="173" fontId="4" fillId="8" borderId="0" applyNumberFormat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173" fontId="4" fillId="0" borderId="0"/>
    <xf numFmtId="0" fontId="4" fillId="0" borderId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15" borderId="35" applyNumberFormat="0" applyFont="0" applyAlignment="0" applyProtection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0" borderId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0" borderId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0" borderId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3" fontId="4" fillId="0" borderId="0"/>
    <xf numFmtId="173" fontId="4" fillId="8" borderId="0" applyNumberFormat="0" applyBorder="0" applyAlignment="0" applyProtection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5" borderId="35" applyNumberFormat="0" applyFont="0" applyAlignment="0" applyProtection="0"/>
    <xf numFmtId="0" fontId="4" fillId="0" borderId="0"/>
    <xf numFmtId="173" fontId="4" fillId="8" borderId="0" applyNumberFormat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173" fontId="4" fillId="0" borderId="0"/>
    <xf numFmtId="0" fontId="4" fillId="0" borderId="0"/>
    <xf numFmtId="170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0" borderId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3" fontId="4" fillId="0" borderId="0"/>
    <xf numFmtId="173" fontId="4" fillId="8" borderId="0" applyNumberFormat="0" applyBorder="0" applyAlignment="0" applyProtection="0"/>
    <xf numFmtId="0" fontId="4" fillId="0" borderId="0"/>
    <xf numFmtId="0" fontId="4" fillId="15" borderId="35" applyNumberFormat="0" applyFont="0" applyAlignment="0" applyProtection="0"/>
    <xf numFmtId="0" fontId="4" fillId="0" borderId="0"/>
    <xf numFmtId="173" fontId="4" fillId="8" borderId="0" applyNumberFormat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173" fontId="4" fillId="0" borderId="0"/>
    <xf numFmtId="0" fontId="4" fillId="0" borderId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15" borderId="35" applyNumberFormat="0" applyFont="0" applyAlignment="0" applyProtection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0" borderId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0" borderId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15" borderId="35" applyNumberFormat="0" applyFont="0" applyAlignment="0" applyProtection="0"/>
    <xf numFmtId="0" fontId="4" fillId="15" borderId="35" applyNumberFormat="0" applyFont="0" applyAlignment="0" applyProtection="0"/>
    <xf numFmtId="0" fontId="4" fillId="15" borderId="35" applyNumberFormat="0" applyFont="0" applyAlignment="0" applyProtection="0"/>
    <xf numFmtId="0" fontId="4" fillId="15" borderId="35" applyNumberFormat="0" applyFont="0" applyAlignment="0" applyProtection="0"/>
    <xf numFmtId="0" fontId="4" fillId="15" borderId="35" applyNumberFormat="0" applyFont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19" borderId="0" applyNumberFormat="0" applyBorder="0" applyAlignment="0" applyProtection="0"/>
    <xf numFmtId="0" fontId="4" fillId="8" borderId="0" applyNumberFormat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0" fontId="4" fillId="36" borderId="0" applyNumberFormat="0" applyBorder="0" applyAlignment="0" applyProtection="0"/>
    <xf numFmtId="169" fontId="4" fillId="0" borderId="0" applyFont="0" applyFill="0" applyBorder="0" applyAlignment="0" applyProtection="0"/>
    <xf numFmtId="173" fontId="4" fillId="8" borderId="0" applyNumberFormat="0" applyBorder="0" applyAlignment="0" applyProtection="0"/>
    <xf numFmtId="0" fontId="4" fillId="0" borderId="0"/>
    <xf numFmtId="0" fontId="4" fillId="0" borderId="0"/>
    <xf numFmtId="169" fontId="4" fillId="0" borderId="0" applyFont="0" applyFill="0" applyBorder="0" applyAlignment="0" applyProtection="0"/>
    <xf numFmtId="0" fontId="4" fillId="23" borderId="0" applyNumberFormat="0" applyBorder="0" applyAlignment="0" applyProtection="0"/>
    <xf numFmtId="0" fontId="4" fillId="16" borderId="0" applyNumberFormat="0" applyBorder="0" applyAlignment="0" applyProtection="0"/>
    <xf numFmtId="173" fontId="4" fillId="0" borderId="0"/>
    <xf numFmtId="9" fontId="4" fillId="0" borderId="0" applyFont="0" applyFill="0" applyBorder="0" applyAlignment="0" applyProtection="0"/>
    <xf numFmtId="0" fontId="4" fillId="19" borderId="0" applyNumberFormat="0" applyBorder="0" applyAlignment="0" applyProtection="0"/>
    <xf numFmtId="0" fontId="4" fillId="0" borderId="0"/>
    <xf numFmtId="0" fontId="4" fillId="32" borderId="0" applyNumberFormat="0" applyBorder="0" applyAlignment="0" applyProtection="0"/>
    <xf numFmtId="0" fontId="4" fillId="8" borderId="0" applyNumberFormat="0" applyBorder="0" applyAlignment="0" applyProtection="0"/>
    <xf numFmtId="9" fontId="4" fillId="0" borderId="0" applyFont="0" applyFill="0" applyBorder="0" applyAlignment="0" applyProtection="0"/>
    <xf numFmtId="173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20" borderId="0" applyNumberFormat="0" applyBorder="0" applyAlignment="0" applyProtection="0"/>
    <xf numFmtId="0" fontId="4" fillId="8" borderId="0" applyNumberFormat="0" applyBorder="0" applyAlignment="0" applyProtection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24" borderId="0" applyNumberFormat="0" applyBorder="0" applyAlignment="0" applyProtection="0"/>
    <xf numFmtId="173" fontId="4" fillId="8" borderId="0" applyNumberFormat="0" applyBorder="0" applyAlignment="0" applyProtection="0"/>
    <xf numFmtId="0" fontId="4" fillId="0" borderId="0"/>
    <xf numFmtId="0" fontId="4" fillId="0" borderId="0"/>
    <xf numFmtId="169" fontId="4" fillId="0" borderId="0" applyFont="0" applyFill="0" applyBorder="0" applyAlignment="0" applyProtection="0"/>
    <xf numFmtId="0" fontId="4" fillId="0" borderId="0"/>
    <xf numFmtId="0" fontId="4" fillId="32" borderId="0" applyNumberFormat="0" applyBorder="0" applyAlignment="0" applyProtection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27" borderId="0" applyNumberFormat="0" applyBorder="0" applyAlignment="0" applyProtection="0"/>
    <xf numFmtId="0" fontId="4" fillId="19" borderId="0" applyNumberFormat="0" applyBorder="0" applyAlignment="0" applyProtection="0"/>
    <xf numFmtId="0" fontId="4" fillId="0" borderId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3" fontId="4" fillId="8" borderId="0" applyNumberFormat="0" applyBorder="0" applyAlignment="0" applyProtection="0"/>
    <xf numFmtId="0" fontId="4" fillId="0" borderId="0"/>
    <xf numFmtId="169" fontId="4" fillId="0" borderId="0" applyFont="0" applyFill="0" applyBorder="0" applyAlignment="0" applyProtection="0"/>
    <xf numFmtId="0" fontId="4" fillId="36" borderId="0" applyNumberFormat="0" applyBorder="0" applyAlignment="0" applyProtection="0"/>
    <xf numFmtId="9" fontId="4" fillId="0" borderId="0" applyFont="0" applyFill="0" applyBorder="0" applyAlignment="0" applyProtection="0"/>
    <xf numFmtId="173" fontId="4" fillId="0" borderId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35" borderId="0" applyNumberFormat="0" applyBorder="0" applyAlignment="0" applyProtection="0"/>
    <xf numFmtId="0" fontId="4" fillId="0" borderId="0"/>
    <xf numFmtId="0" fontId="4" fillId="24" borderId="0" applyNumberFormat="0" applyBorder="0" applyAlignment="0" applyProtection="0"/>
    <xf numFmtId="0" fontId="4" fillId="0" borderId="0"/>
    <xf numFmtId="0" fontId="4" fillId="36" borderId="0" applyNumberFormat="0" applyBorder="0" applyAlignment="0" applyProtection="0"/>
    <xf numFmtId="0" fontId="4" fillId="0" borderId="0"/>
    <xf numFmtId="16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173" fontId="4" fillId="0" borderId="0"/>
    <xf numFmtId="0" fontId="4" fillId="0" borderId="0"/>
    <xf numFmtId="0" fontId="4" fillId="8" borderId="0" applyNumberFormat="0" applyBorder="0" applyAlignment="0" applyProtection="0"/>
    <xf numFmtId="0" fontId="4" fillId="31" borderId="0" applyNumberFormat="0" applyBorder="0" applyAlignment="0" applyProtection="0"/>
    <xf numFmtId="169" fontId="4" fillId="0" borderId="0" applyFont="0" applyFill="0" applyBorder="0" applyAlignment="0" applyProtection="0"/>
    <xf numFmtId="0" fontId="4" fillId="35" borderId="0" applyNumberFormat="0" applyBorder="0" applyAlignment="0" applyProtection="0"/>
    <xf numFmtId="0" fontId="4" fillId="15" borderId="35" applyNumberFormat="0" applyFont="0" applyAlignment="0" applyProtection="0"/>
    <xf numFmtId="170" fontId="4" fillId="0" borderId="0" applyFont="0" applyFill="0" applyBorder="0" applyAlignment="0" applyProtection="0"/>
    <xf numFmtId="0" fontId="4" fillId="23" borderId="0" applyNumberFormat="0" applyBorder="0" applyAlignment="0" applyProtection="0"/>
    <xf numFmtId="169" fontId="4" fillId="0" borderId="0" applyFont="0" applyFill="0" applyBorder="0" applyAlignment="0" applyProtection="0"/>
    <xf numFmtId="0" fontId="4" fillId="24" borderId="0" applyNumberFormat="0" applyBorder="0" applyAlignment="0" applyProtection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0" borderId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0" borderId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0" borderId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3" fontId="4" fillId="0" borderId="0"/>
    <xf numFmtId="173" fontId="4" fillId="8" borderId="0" applyNumberFormat="0" applyBorder="0" applyAlignment="0" applyProtection="0"/>
    <xf numFmtId="0" fontId="4" fillId="0" borderId="0"/>
    <xf numFmtId="0" fontId="4" fillId="15" borderId="35" applyNumberFormat="0" applyFont="0" applyAlignment="0" applyProtection="0"/>
    <xf numFmtId="0" fontId="4" fillId="0" borderId="0"/>
    <xf numFmtId="173" fontId="4" fillId="8" borderId="0" applyNumberFormat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173" fontId="4" fillId="0" borderId="0"/>
    <xf numFmtId="0" fontId="4" fillId="0" borderId="0"/>
    <xf numFmtId="170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0" borderId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3" fontId="4" fillId="0" borderId="0"/>
    <xf numFmtId="173" fontId="4" fillId="8" borderId="0" applyNumberFormat="0" applyBorder="0" applyAlignment="0" applyProtection="0"/>
    <xf numFmtId="0" fontId="4" fillId="0" borderId="0"/>
    <xf numFmtId="0" fontId="4" fillId="15" borderId="35" applyNumberFormat="0" applyFont="0" applyAlignment="0" applyProtection="0"/>
    <xf numFmtId="0" fontId="4" fillId="0" borderId="0"/>
    <xf numFmtId="173" fontId="4" fillId="8" borderId="0" applyNumberFormat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173" fontId="4" fillId="0" borderId="0"/>
    <xf numFmtId="0" fontId="4" fillId="0" borderId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15" borderId="35" applyNumberFormat="0" applyFont="0" applyAlignment="0" applyProtection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0" borderId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0" borderId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0" borderId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3" fontId="4" fillId="0" borderId="0"/>
    <xf numFmtId="173" fontId="4" fillId="8" borderId="0" applyNumberFormat="0" applyBorder="0" applyAlignment="0" applyProtection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5" borderId="35" applyNumberFormat="0" applyFont="0" applyAlignment="0" applyProtection="0"/>
    <xf numFmtId="0" fontId="4" fillId="0" borderId="0"/>
    <xf numFmtId="173" fontId="4" fillId="8" borderId="0" applyNumberFormat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173" fontId="4" fillId="0" borderId="0"/>
    <xf numFmtId="0" fontId="4" fillId="0" borderId="0"/>
    <xf numFmtId="170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0" borderId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3" fontId="4" fillId="0" borderId="0"/>
    <xf numFmtId="173" fontId="4" fillId="8" borderId="0" applyNumberFormat="0" applyBorder="0" applyAlignment="0" applyProtection="0"/>
    <xf numFmtId="0" fontId="4" fillId="0" borderId="0"/>
    <xf numFmtId="0" fontId="4" fillId="15" borderId="35" applyNumberFormat="0" applyFont="0" applyAlignment="0" applyProtection="0"/>
    <xf numFmtId="0" fontId="4" fillId="0" borderId="0"/>
    <xf numFmtId="173" fontId="4" fillId="8" borderId="0" applyNumberFormat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173" fontId="4" fillId="0" borderId="0"/>
    <xf numFmtId="0" fontId="4" fillId="0" borderId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15" borderId="35" applyNumberFormat="0" applyFont="0" applyAlignment="0" applyProtection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0" borderId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0" borderId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0" fontId="4" fillId="0" borderId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3" fontId="4" fillId="0" borderId="0"/>
    <xf numFmtId="173" fontId="4" fillId="8" borderId="0" applyNumberFormat="0" applyBorder="0" applyAlignment="0" applyProtection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5" borderId="35" applyNumberFormat="0" applyFont="0" applyAlignment="0" applyProtection="0"/>
    <xf numFmtId="0" fontId="4" fillId="0" borderId="0"/>
    <xf numFmtId="173" fontId="4" fillId="8" borderId="0" applyNumberFormat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173" fontId="4" fillId="0" borderId="0"/>
    <xf numFmtId="0" fontId="4" fillId="0" borderId="0"/>
    <xf numFmtId="170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0" borderId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3" fontId="4" fillId="0" borderId="0"/>
    <xf numFmtId="173" fontId="4" fillId="8" borderId="0" applyNumberFormat="0" applyBorder="0" applyAlignment="0" applyProtection="0"/>
    <xf numFmtId="0" fontId="4" fillId="0" borderId="0"/>
    <xf numFmtId="0" fontId="4" fillId="15" borderId="35" applyNumberFormat="0" applyFont="0" applyAlignment="0" applyProtection="0"/>
    <xf numFmtId="0" fontId="4" fillId="0" borderId="0"/>
    <xf numFmtId="173" fontId="4" fillId="8" borderId="0" applyNumberFormat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173" fontId="4" fillId="0" borderId="0"/>
    <xf numFmtId="0" fontId="4" fillId="0" borderId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15" borderId="35" applyNumberFormat="0" applyFont="0" applyAlignment="0" applyProtection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0" borderId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0" borderId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0" borderId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3" fontId="4" fillId="0" borderId="0"/>
    <xf numFmtId="173" fontId="4" fillId="8" borderId="0" applyNumberFormat="0" applyBorder="0" applyAlignment="0" applyProtection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5" borderId="35" applyNumberFormat="0" applyFont="0" applyAlignment="0" applyProtection="0"/>
    <xf numFmtId="0" fontId="4" fillId="0" borderId="0"/>
    <xf numFmtId="173" fontId="4" fillId="8" borderId="0" applyNumberFormat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173" fontId="4" fillId="0" borderId="0"/>
    <xf numFmtId="0" fontId="4" fillId="0" borderId="0"/>
    <xf numFmtId="170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0" borderId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3" fontId="4" fillId="0" borderId="0"/>
    <xf numFmtId="173" fontId="4" fillId="8" borderId="0" applyNumberFormat="0" applyBorder="0" applyAlignment="0" applyProtection="0"/>
    <xf numFmtId="0" fontId="4" fillId="0" borderId="0"/>
    <xf numFmtId="0" fontId="4" fillId="15" borderId="35" applyNumberFormat="0" applyFont="0" applyAlignment="0" applyProtection="0"/>
    <xf numFmtId="0" fontId="4" fillId="0" borderId="0"/>
    <xf numFmtId="173" fontId="4" fillId="8" borderId="0" applyNumberFormat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173" fontId="4" fillId="0" borderId="0"/>
    <xf numFmtId="0" fontId="4" fillId="0" borderId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15" borderId="35" applyNumberFormat="0" applyFont="0" applyAlignment="0" applyProtection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0" borderId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0" borderId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0" borderId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3" fontId="4" fillId="0" borderId="0"/>
    <xf numFmtId="173" fontId="4" fillId="8" borderId="0" applyNumberFormat="0" applyBorder="0" applyAlignment="0" applyProtection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5" borderId="35" applyNumberFormat="0" applyFont="0" applyAlignment="0" applyProtection="0"/>
    <xf numFmtId="0" fontId="4" fillId="0" borderId="0"/>
    <xf numFmtId="173" fontId="4" fillId="8" borderId="0" applyNumberFormat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173" fontId="4" fillId="0" borderId="0"/>
    <xf numFmtId="0" fontId="4" fillId="0" borderId="0"/>
    <xf numFmtId="170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0" borderId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3" fontId="4" fillId="0" borderId="0"/>
    <xf numFmtId="173" fontId="4" fillId="8" borderId="0" applyNumberFormat="0" applyBorder="0" applyAlignment="0" applyProtection="0"/>
    <xf numFmtId="0" fontId="4" fillId="0" borderId="0"/>
    <xf numFmtId="0" fontId="4" fillId="15" borderId="35" applyNumberFormat="0" applyFont="0" applyAlignment="0" applyProtection="0"/>
    <xf numFmtId="0" fontId="4" fillId="0" borderId="0"/>
    <xf numFmtId="173" fontId="4" fillId="8" borderId="0" applyNumberFormat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173" fontId="4" fillId="0" borderId="0"/>
    <xf numFmtId="0" fontId="4" fillId="0" borderId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15" borderId="35" applyNumberFormat="0" applyFont="0" applyAlignment="0" applyProtection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0" borderId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0" borderId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0" borderId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3" fontId="4" fillId="0" borderId="0"/>
    <xf numFmtId="173" fontId="4" fillId="8" borderId="0" applyNumberFormat="0" applyBorder="0" applyAlignment="0" applyProtection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5" borderId="35" applyNumberFormat="0" applyFont="0" applyAlignment="0" applyProtection="0"/>
    <xf numFmtId="0" fontId="4" fillId="0" borderId="0"/>
    <xf numFmtId="173" fontId="4" fillId="8" borderId="0" applyNumberFormat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173" fontId="4" fillId="0" borderId="0"/>
    <xf numFmtId="0" fontId="4" fillId="0" borderId="0"/>
    <xf numFmtId="170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0" borderId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3" fontId="4" fillId="0" borderId="0"/>
    <xf numFmtId="173" fontId="4" fillId="8" borderId="0" applyNumberFormat="0" applyBorder="0" applyAlignment="0" applyProtection="0"/>
    <xf numFmtId="0" fontId="4" fillId="0" borderId="0"/>
    <xf numFmtId="0" fontId="4" fillId="15" borderId="35" applyNumberFormat="0" applyFont="0" applyAlignment="0" applyProtection="0"/>
    <xf numFmtId="0" fontId="4" fillId="0" borderId="0"/>
    <xf numFmtId="173" fontId="4" fillId="8" borderId="0" applyNumberFormat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173" fontId="4" fillId="0" borderId="0"/>
    <xf numFmtId="0" fontId="4" fillId="0" borderId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15" borderId="35" applyNumberFormat="0" applyFont="0" applyAlignment="0" applyProtection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0" borderId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0" borderId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0" borderId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3" fontId="4" fillId="0" borderId="0"/>
    <xf numFmtId="173" fontId="4" fillId="8" borderId="0" applyNumberFormat="0" applyBorder="0" applyAlignment="0" applyProtection="0"/>
    <xf numFmtId="0" fontId="4" fillId="0" borderId="0"/>
    <xf numFmtId="0" fontId="4" fillId="15" borderId="35" applyNumberFormat="0" applyFont="0" applyAlignment="0" applyProtection="0"/>
    <xf numFmtId="0" fontId="4" fillId="0" borderId="0"/>
    <xf numFmtId="173" fontId="4" fillId="8" borderId="0" applyNumberFormat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173" fontId="4" fillId="0" borderId="0"/>
    <xf numFmtId="0" fontId="4" fillId="0" borderId="0"/>
    <xf numFmtId="170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0" borderId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3" fontId="4" fillId="0" borderId="0"/>
    <xf numFmtId="173" fontId="4" fillId="8" borderId="0" applyNumberFormat="0" applyBorder="0" applyAlignment="0" applyProtection="0"/>
    <xf numFmtId="0" fontId="4" fillId="0" borderId="0"/>
    <xf numFmtId="0" fontId="4" fillId="15" borderId="35" applyNumberFormat="0" applyFont="0" applyAlignment="0" applyProtection="0"/>
    <xf numFmtId="0" fontId="4" fillId="0" borderId="0"/>
    <xf numFmtId="173" fontId="4" fillId="8" borderId="0" applyNumberFormat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173" fontId="4" fillId="0" borderId="0"/>
    <xf numFmtId="0" fontId="4" fillId="0" borderId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15" borderId="35" applyNumberFormat="0" applyFont="0" applyAlignment="0" applyProtection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0" borderId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0" borderId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0" borderId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3" fontId="4" fillId="0" borderId="0"/>
    <xf numFmtId="173" fontId="4" fillId="8" borderId="0" applyNumberFormat="0" applyBorder="0" applyAlignment="0" applyProtection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5" borderId="35" applyNumberFormat="0" applyFont="0" applyAlignment="0" applyProtection="0"/>
    <xf numFmtId="0" fontId="4" fillId="0" borderId="0"/>
    <xf numFmtId="173" fontId="4" fillId="8" borderId="0" applyNumberFormat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173" fontId="4" fillId="0" borderId="0"/>
    <xf numFmtId="0" fontId="4" fillId="0" borderId="0"/>
    <xf numFmtId="170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0" borderId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3" fontId="4" fillId="0" borderId="0"/>
    <xf numFmtId="173" fontId="4" fillId="8" borderId="0" applyNumberFormat="0" applyBorder="0" applyAlignment="0" applyProtection="0"/>
    <xf numFmtId="0" fontId="4" fillId="0" borderId="0"/>
    <xf numFmtId="0" fontId="4" fillId="15" borderId="35" applyNumberFormat="0" applyFont="0" applyAlignment="0" applyProtection="0"/>
    <xf numFmtId="0" fontId="4" fillId="0" borderId="0"/>
    <xf numFmtId="173" fontId="4" fillId="8" borderId="0" applyNumberFormat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173" fontId="4" fillId="0" borderId="0"/>
    <xf numFmtId="0" fontId="4" fillId="0" borderId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15" borderId="35" applyNumberFormat="0" applyFont="0" applyAlignment="0" applyProtection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0" borderId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0" borderId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0" fontId="4" fillId="0" borderId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3" fontId="4" fillId="0" borderId="0"/>
    <xf numFmtId="173" fontId="4" fillId="8" borderId="0" applyNumberFormat="0" applyBorder="0" applyAlignment="0" applyProtection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5" borderId="35" applyNumberFormat="0" applyFont="0" applyAlignment="0" applyProtection="0"/>
    <xf numFmtId="0" fontId="4" fillId="0" borderId="0"/>
    <xf numFmtId="173" fontId="4" fillId="8" borderId="0" applyNumberFormat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173" fontId="4" fillId="0" borderId="0"/>
    <xf numFmtId="0" fontId="4" fillId="0" borderId="0"/>
    <xf numFmtId="170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0" borderId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3" fontId="4" fillId="0" borderId="0"/>
    <xf numFmtId="173" fontId="4" fillId="8" borderId="0" applyNumberFormat="0" applyBorder="0" applyAlignment="0" applyProtection="0"/>
    <xf numFmtId="0" fontId="4" fillId="0" borderId="0"/>
    <xf numFmtId="0" fontId="4" fillId="15" borderId="35" applyNumberFormat="0" applyFont="0" applyAlignment="0" applyProtection="0"/>
    <xf numFmtId="0" fontId="4" fillId="0" borderId="0"/>
    <xf numFmtId="173" fontId="4" fillId="8" borderId="0" applyNumberFormat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173" fontId="4" fillId="0" borderId="0"/>
    <xf numFmtId="0" fontId="4" fillId="0" borderId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15" borderId="35" applyNumberFormat="0" applyFont="0" applyAlignment="0" applyProtection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0" borderId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0" borderId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0" borderId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3" fontId="4" fillId="0" borderId="0"/>
    <xf numFmtId="173" fontId="4" fillId="8" borderId="0" applyNumberFormat="0" applyBorder="0" applyAlignment="0" applyProtection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5" borderId="35" applyNumberFormat="0" applyFont="0" applyAlignment="0" applyProtection="0"/>
    <xf numFmtId="0" fontId="4" fillId="0" borderId="0"/>
    <xf numFmtId="173" fontId="4" fillId="8" borderId="0" applyNumberFormat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173" fontId="4" fillId="0" borderId="0"/>
    <xf numFmtId="0" fontId="4" fillId="0" borderId="0"/>
    <xf numFmtId="170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0" borderId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3" fontId="4" fillId="0" borderId="0"/>
    <xf numFmtId="173" fontId="4" fillId="8" borderId="0" applyNumberFormat="0" applyBorder="0" applyAlignment="0" applyProtection="0"/>
    <xf numFmtId="0" fontId="4" fillId="0" borderId="0"/>
    <xf numFmtId="0" fontId="4" fillId="15" borderId="35" applyNumberFormat="0" applyFont="0" applyAlignment="0" applyProtection="0"/>
    <xf numFmtId="0" fontId="4" fillId="0" borderId="0"/>
    <xf numFmtId="173" fontId="4" fillId="8" borderId="0" applyNumberFormat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173" fontId="4" fillId="0" borderId="0"/>
    <xf numFmtId="0" fontId="4" fillId="0" borderId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15" borderId="35" applyNumberFormat="0" applyFont="0" applyAlignment="0" applyProtection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0" borderId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0" borderId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0" borderId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3" fontId="4" fillId="0" borderId="0"/>
    <xf numFmtId="173" fontId="4" fillId="8" borderId="0" applyNumberFormat="0" applyBorder="0" applyAlignment="0" applyProtection="0"/>
    <xf numFmtId="0" fontId="4" fillId="0" borderId="0"/>
    <xf numFmtId="0" fontId="4" fillId="15" borderId="35" applyNumberFormat="0" applyFont="0" applyAlignment="0" applyProtection="0"/>
    <xf numFmtId="0" fontId="4" fillId="0" borderId="0"/>
    <xf numFmtId="173" fontId="4" fillId="8" borderId="0" applyNumberFormat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173" fontId="4" fillId="0" borderId="0"/>
    <xf numFmtId="0" fontId="4" fillId="0" borderId="0"/>
    <xf numFmtId="170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0" borderId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3" fontId="4" fillId="0" borderId="0"/>
    <xf numFmtId="173" fontId="4" fillId="8" borderId="0" applyNumberFormat="0" applyBorder="0" applyAlignment="0" applyProtection="0"/>
    <xf numFmtId="0" fontId="4" fillId="0" borderId="0"/>
    <xf numFmtId="0" fontId="4" fillId="15" borderId="35" applyNumberFormat="0" applyFont="0" applyAlignment="0" applyProtection="0"/>
    <xf numFmtId="0" fontId="4" fillId="0" borderId="0"/>
    <xf numFmtId="173" fontId="4" fillId="8" borderId="0" applyNumberFormat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173" fontId="4" fillId="0" borderId="0"/>
    <xf numFmtId="0" fontId="4" fillId="0" borderId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15" borderId="35" applyNumberFormat="0" applyFont="0" applyAlignment="0" applyProtection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0" borderId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0" borderId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0" borderId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3" fontId="4" fillId="0" borderId="0"/>
    <xf numFmtId="173" fontId="4" fillId="8" borderId="0" applyNumberFormat="0" applyBorder="0" applyAlignment="0" applyProtection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5" borderId="35" applyNumberFormat="0" applyFont="0" applyAlignment="0" applyProtection="0"/>
    <xf numFmtId="0" fontId="4" fillId="0" borderId="0"/>
    <xf numFmtId="173" fontId="4" fillId="8" borderId="0" applyNumberFormat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173" fontId="4" fillId="0" borderId="0"/>
    <xf numFmtId="0" fontId="4" fillId="0" borderId="0"/>
    <xf numFmtId="170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0" borderId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3" fontId="4" fillId="0" borderId="0"/>
    <xf numFmtId="173" fontId="4" fillId="8" borderId="0" applyNumberFormat="0" applyBorder="0" applyAlignment="0" applyProtection="0"/>
    <xf numFmtId="0" fontId="4" fillId="0" borderId="0"/>
    <xf numFmtId="0" fontId="4" fillId="15" borderId="35" applyNumberFormat="0" applyFont="0" applyAlignment="0" applyProtection="0"/>
    <xf numFmtId="0" fontId="4" fillId="0" borderId="0"/>
    <xf numFmtId="173" fontId="4" fillId="8" borderId="0" applyNumberFormat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173" fontId="4" fillId="0" borderId="0"/>
    <xf numFmtId="0" fontId="4" fillId="0" borderId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15" borderId="35" applyNumberFormat="0" applyFont="0" applyAlignment="0" applyProtection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0" borderId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0" borderId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0" fontId="4" fillId="0" borderId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3" fontId="4" fillId="0" borderId="0"/>
    <xf numFmtId="173" fontId="4" fillId="8" borderId="0" applyNumberFormat="0" applyBorder="0" applyAlignment="0" applyProtection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5" borderId="35" applyNumberFormat="0" applyFont="0" applyAlignment="0" applyProtection="0"/>
    <xf numFmtId="0" fontId="4" fillId="0" borderId="0"/>
    <xf numFmtId="173" fontId="4" fillId="8" borderId="0" applyNumberFormat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173" fontId="4" fillId="0" borderId="0"/>
    <xf numFmtId="0" fontId="4" fillId="0" borderId="0"/>
    <xf numFmtId="170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0" borderId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3" fontId="4" fillId="0" borderId="0"/>
    <xf numFmtId="173" fontId="4" fillId="8" borderId="0" applyNumberFormat="0" applyBorder="0" applyAlignment="0" applyProtection="0"/>
    <xf numFmtId="0" fontId="4" fillId="0" borderId="0"/>
    <xf numFmtId="0" fontId="4" fillId="15" borderId="35" applyNumberFormat="0" applyFont="0" applyAlignment="0" applyProtection="0"/>
    <xf numFmtId="0" fontId="4" fillId="0" borderId="0"/>
    <xf numFmtId="173" fontId="4" fillId="8" borderId="0" applyNumberFormat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173" fontId="4" fillId="0" borderId="0"/>
    <xf numFmtId="0" fontId="4" fillId="0" borderId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15" borderId="35" applyNumberFormat="0" applyFont="0" applyAlignment="0" applyProtection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0" borderId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0" borderId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0" borderId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3" fontId="4" fillId="0" borderId="0"/>
    <xf numFmtId="173" fontId="4" fillId="8" borderId="0" applyNumberFormat="0" applyBorder="0" applyAlignment="0" applyProtection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5" borderId="35" applyNumberFormat="0" applyFont="0" applyAlignment="0" applyProtection="0"/>
    <xf numFmtId="0" fontId="4" fillId="0" borderId="0"/>
    <xf numFmtId="173" fontId="4" fillId="8" borderId="0" applyNumberFormat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173" fontId="4" fillId="0" borderId="0"/>
    <xf numFmtId="0" fontId="4" fillId="0" borderId="0"/>
    <xf numFmtId="170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0" borderId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3" fontId="4" fillId="0" borderId="0"/>
    <xf numFmtId="173" fontId="4" fillId="8" borderId="0" applyNumberFormat="0" applyBorder="0" applyAlignment="0" applyProtection="0"/>
    <xf numFmtId="0" fontId="4" fillId="0" borderId="0"/>
    <xf numFmtId="0" fontId="4" fillId="15" borderId="35" applyNumberFormat="0" applyFont="0" applyAlignment="0" applyProtection="0"/>
    <xf numFmtId="0" fontId="4" fillId="0" borderId="0"/>
    <xf numFmtId="173" fontId="4" fillId="8" borderId="0" applyNumberFormat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173" fontId="4" fillId="0" borderId="0"/>
    <xf numFmtId="0" fontId="4" fillId="0" borderId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15" borderId="35" applyNumberFormat="0" applyFont="0" applyAlignment="0" applyProtection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0" borderId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0" borderId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0" borderId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3" fontId="4" fillId="0" borderId="0"/>
    <xf numFmtId="173" fontId="4" fillId="8" borderId="0" applyNumberFormat="0" applyBorder="0" applyAlignment="0" applyProtection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5" borderId="35" applyNumberFormat="0" applyFont="0" applyAlignment="0" applyProtection="0"/>
    <xf numFmtId="0" fontId="4" fillId="0" borderId="0"/>
    <xf numFmtId="173" fontId="4" fillId="8" borderId="0" applyNumberFormat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173" fontId="4" fillId="0" borderId="0"/>
    <xf numFmtId="0" fontId="4" fillId="0" borderId="0"/>
    <xf numFmtId="170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0" borderId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3" fontId="4" fillId="0" borderId="0"/>
    <xf numFmtId="173" fontId="4" fillId="8" borderId="0" applyNumberFormat="0" applyBorder="0" applyAlignment="0" applyProtection="0"/>
    <xf numFmtId="0" fontId="4" fillId="0" borderId="0"/>
    <xf numFmtId="0" fontId="4" fillId="15" borderId="35" applyNumberFormat="0" applyFont="0" applyAlignment="0" applyProtection="0"/>
    <xf numFmtId="0" fontId="4" fillId="0" borderId="0"/>
    <xf numFmtId="173" fontId="4" fillId="8" borderId="0" applyNumberFormat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173" fontId="4" fillId="0" borderId="0"/>
    <xf numFmtId="0" fontId="4" fillId="0" borderId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15" borderId="35" applyNumberFormat="0" applyFont="0" applyAlignment="0" applyProtection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0" borderId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0" borderId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0" borderId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3" fontId="4" fillId="0" borderId="0"/>
    <xf numFmtId="173" fontId="4" fillId="8" borderId="0" applyNumberFormat="0" applyBorder="0" applyAlignment="0" applyProtection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5" borderId="35" applyNumberFormat="0" applyFont="0" applyAlignment="0" applyProtection="0"/>
    <xf numFmtId="0" fontId="4" fillId="0" borderId="0"/>
    <xf numFmtId="173" fontId="4" fillId="8" borderId="0" applyNumberFormat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173" fontId="4" fillId="0" borderId="0"/>
    <xf numFmtId="0" fontId="4" fillId="0" borderId="0"/>
    <xf numFmtId="170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0" borderId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3" fontId="4" fillId="0" borderId="0"/>
    <xf numFmtId="173" fontId="4" fillId="8" borderId="0" applyNumberFormat="0" applyBorder="0" applyAlignment="0" applyProtection="0"/>
    <xf numFmtId="0" fontId="4" fillId="0" borderId="0"/>
    <xf numFmtId="0" fontId="4" fillId="15" borderId="35" applyNumberFormat="0" applyFont="0" applyAlignment="0" applyProtection="0"/>
    <xf numFmtId="0" fontId="4" fillId="0" borderId="0"/>
    <xf numFmtId="173" fontId="4" fillId="8" borderId="0" applyNumberFormat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173" fontId="4" fillId="0" borderId="0"/>
    <xf numFmtId="0" fontId="4" fillId="0" borderId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15" borderId="35" applyNumberFormat="0" applyFont="0" applyAlignment="0" applyProtection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0" borderId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0" borderId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0" borderId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3" fontId="4" fillId="0" borderId="0"/>
    <xf numFmtId="173" fontId="4" fillId="8" borderId="0" applyNumberFormat="0" applyBorder="0" applyAlignment="0" applyProtection="0"/>
    <xf numFmtId="0" fontId="4" fillId="0" borderId="0"/>
    <xf numFmtId="0" fontId="4" fillId="15" borderId="35" applyNumberFormat="0" applyFont="0" applyAlignment="0" applyProtection="0"/>
    <xf numFmtId="0" fontId="4" fillId="0" borderId="0"/>
    <xf numFmtId="173" fontId="4" fillId="8" borderId="0" applyNumberFormat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173" fontId="4" fillId="0" borderId="0"/>
    <xf numFmtId="0" fontId="4" fillId="0" borderId="0"/>
    <xf numFmtId="170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0" borderId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3" fontId="4" fillId="0" borderId="0"/>
    <xf numFmtId="173" fontId="4" fillId="8" borderId="0" applyNumberFormat="0" applyBorder="0" applyAlignment="0" applyProtection="0"/>
    <xf numFmtId="0" fontId="4" fillId="0" borderId="0"/>
    <xf numFmtId="0" fontId="4" fillId="15" borderId="35" applyNumberFormat="0" applyFont="0" applyAlignment="0" applyProtection="0"/>
    <xf numFmtId="0" fontId="4" fillId="0" borderId="0"/>
    <xf numFmtId="173" fontId="4" fillId="8" borderId="0" applyNumberFormat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173" fontId="4" fillId="0" borderId="0"/>
    <xf numFmtId="0" fontId="4" fillId="0" borderId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15" borderId="35" applyNumberFormat="0" applyFont="0" applyAlignment="0" applyProtection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0" borderId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0" borderId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0" borderId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3" fontId="4" fillId="0" borderId="0"/>
    <xf numFmtId="173" fontId="4" fillId="8" borderId="0" applyNumberFormat="0" applyBorder="0" applyAlignment="0" applyProtection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5" borderId="35" applyNumberFormat="0" applyFont="0" applyAlignment="0" applyProtection="0"/>
    <xf numFmtId="0" fontId="4" fillId="0" borderId="0"/>
    <xf numFmtId="173" fontId="4" fillId="8" borderId="0" applyNumberFormat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173" fontId="4" fillId="0" borderId="0"/>
    <xf numFmtId="0" fontId="4" fillId="0" borderId="0"/>
    <xf numFmtId="170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0" borderId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3" fontId="4" fillId="0" borderId="0"/>
    <xf numFmtId="173" fontId="4" fillId="8" borderId="0" applyNumberFormat="0" applyBorder="0" applyAlignment="0" applyProtection="0"/>
    <xf numFmtId="0" fontId="4" fillId="0" borderId="0"/>
    <xf numFmtId="0" fontId="4" fillId="15" borderId="35" applyNumberFormat="0" applyFont="0" applyAlignment="0" applyProtection="0"/>
    <xf numFmtId="0" fontId="4" fillId="0" borderId="0"/>
    <xf numFmtId="173" fontId="4" fillId="8" borderId="0" applyNumberFormat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173" fontId="4" fillId="0" borderId="0"/>
    <xf numFmtId="0" fontId="4" fillId="0" borderId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15" borderId="35" applyNumberFormat="0" applyFont="0" applyAlignment="0" applyProtection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0" borderId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0" borderId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15" borderId="35" applyNumberFormat="0" applyFont="0" applyAlignment="0" applyProtection="0"/>
    <xf numFmtId="0" fontId="4" fillId="15" borderId="35" applyNumberFormat="0" applyFont="0" applyAlignment="0" applyProtection="0"/>
    <xf numFmtId="0" fontId="4" fillId="15" borderId="35" applyNumberFormat="0" applyFont="0" applyAlignment="0" applyProtection="0"/>
    <xf numFmtId="0" fontId="4" fillId="15" borderId="35" applyNumberFormat="0" applyFont="0" applyAlignment="0" applyProtection="0"/>
    <xf numFmtId="0" fontId="4" fillId="15" borderId="35" applyNumberFormat="0" applyFont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3" fontId="4" fillId="0" borderId="0"/>
    <xf numFmtId="173" fontId="4" fillId="8" borderId="0" applyNumberFormat="0" applyBorder="0" applyAlignment="0" applyProtection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5" borderId="35" applyNumberFormat="0" applyFont="0" applyAlignment="0" applyProtection="0"/>
    <xf numFmtId="0" fontId="4" fillId="0" borderId="0"/>
    <xf numFmtId="173" fontId="4" fillId="8" borderId="0" applyNumberFormat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173" fontId="4" fillId="0" borderId="0"/>
    <xf numFmtId="0" fontId="4" fillId="0" borderId="0"/>
    <xf numFmtId="170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0" borderId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3" fontId="4" fillId="0" borderId="0"/>
    <xf numFmtId="173" fontId="4" fillId="8" borderId="0" applyNumberFormat="0" applyBorder="0" applyAlignment="0" applyProtection="0"/>
    <xf numFmtId="0" fontId="4" fillId="0" borderId="0"/>
    <xf numFmtId="0" fontId="4" fillId="15" borderId="35" applyNumberFormat="0" applyFont="0" applyAlignment="0" applyProtection="0"/>
    <xf numFmtId="0" fontId="4" fillId="0" borderId="0"/>
    <xf numFmtId="173" fontId="4" fillId="8" borderId="0" applyNumberFormat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173" fontId="4" fillId="0" borderId="0"/>
    <xf numFmtId="0" fontId="4" fillId="0" borderId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15" borderId="35" applyNumberFormat="0" applyFont="0" applyAlignment="0" applyProtection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0" borderId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0" borderId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0" borderId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3" fontId="4" fillId="0" borderId="0"/>
    <xf numFmtId="173" fontId="4" fillId="8" borderId="0" applyNumberFormat="0" applyBorder="0" applyAlignment="0" applyProtection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5" borderId="35" applyNumberFormat="0" applyFont="0" applyAlignment="0" applyProtection="0"/>
    <xf numFmtId="0" fontId="4" fillId="0" borderId="0"/>
    <xf numFmtId="173" fontId="4" fillId="8" borderId="0" applyNumberFormat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173" fontId="4" fillId="0" borderId="0"/>
    <xf numFmtId="0" fontId="4" fillId="0" borderId="0"/>
    <xf numFmtId="170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0" borderId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3" fontId="4" fillId="0" borderId="0"/>
    <xf numFmtId="173" fontId="4" fillId="8" borderId="0" applyNumberFormat="0" applyBorder="0" applyAlignment="0" applyProtection="0"/>
    <xf numFmtId="0" fontId="4" fillId="0" borderId="0"/>
    <xf numFmtId="0" fontId="4" fillId="15" borderId="35" applyNumberFormat="0" applyFont="0" applyAlignment="0" applyProtection="0"/>
    <xf numFmtId="0" fontId="4" fillId="0" borderId="0"/>
    <xf numFmtId="173" fontId="4" fillId="8" borderId="0" applyNumberFormat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173" fontId="4" fillId="0" borderId="0"/>
    <xf numFmtId="0" fontId="4" fillId="0" borderId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15" borderId="35" applyNumberFormat="0" applyFont="0" applyAlignment="0" applyProtection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0" borderId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0" borderId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0" borderId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3" fontId="4" fillId="0" borderId="0"/>
    <xf numFmtId="173" fontId="4" fillId="8" borderId="0" applyNumberFormat="0" applyBorder="0" applyAlignment="0" applyProtection="0"/>
    <xf numFmtId="0" fontId="4" fillId="0" borderId="0"/>
    <xf numFmtId="0" fontId="4" fillId="15" borderId="35" applyNumberFormat="0" applyFont="0" applyAlignment="0" applyProtection="0"/>
    <xf numFmtId="0" fontId="4" fillId="0" borderId="0"/>
    <xf numFmtId="173" fontId="4" fillId="8" borderId="0" applyNumberFormat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173" fontId="4" fillId="0" borderId="0"/>
    <xf numFmtId="0" fontId="4" fillId="0" borderId="0"/>
    <xf numFmtId="170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0" borderId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3" fontId="4" fillId="0" borderId="0"/>
    <xf numFmtId="173" fontId="4" fillId="8" borderId="0" applyNumberFormat="0" applyBorder="0" applyAlignment="0" applyProtection="0"/>
    <xf numFmtId="0" fontId="4" fillId="0" borderId="0"/>
    <xf numFmtId="0" fontId="4" fillId="15" borderId="35" applyNumberFormat="0" applyFont="0" applyAlignment="0" applyProtection="0"/>
    <xf numFmtId="0" fontId="4" fillId="0" borderId="0"/>
    <xf numFmtId="173" fontId="4" fillId="8" borderId="0" applyNumberFormat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173" fontId="4" fillId="0" borderId="0"/>
    <xf numFmtId="0" fontId="4" fillId="0" borderId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15" borderId="35" applyNumberFormat="0" applyFont="0" applyAlignment="0" applyProtection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0" borderId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0" borderId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0" borderId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3" fontId="4" fillId="0" borderId="0"/>
    <xf numFmtId="173" fontId="4" fillId="8" borderId="0" applyNumberFormat="0" applyBorder="0" applyAlignment="0" applyProtection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5" borderId="35" applyNumberFormat="0" applyFont="0" applyAlignment="0" applyProtection="0"/>
    <xf numFmtId="0" fontId="4" fillId="0" borderId="0"/>
    <xf numFmtId="173" fontId="4" fillId="8" borderId="0" applyNumberFormat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173" fontId="4" fillId="0" borderId="0"/>
    <xf numFmtId="0" fontId="4" fillId="0" borderId="0"/>
    <xf numFmtId="170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0" borderId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3" fontId="4" fillId="0" borderId="0"/>
    <xf numFmtId="173" fontId="4" fillId="8" borderId="0" applyNumberFormat="0" applyBorder="0" applyAlignment="0" applyProtection="0"/>
    <xf numFmtId="0" fontId="4" fillId="0" borderId="0"/>
    <xf numFmtId="0" fontId="4" fillId="15" borderId="35" applyNumberFormat="0" applyFont="0" applyAlignment="0" applyProtection="0"/>
    <xf numFmtId="0" fontId="4" fillId="0" borderId="0"/>
    <xf numFmtId="173" fontId="4" fillId="8" borderId="0" applyNumberFormat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173" fontId="4" fillId="0" borderId="0"/>
    <xf numFmtId="0" fontId="4" fillId="0" borderId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15" borderId="35" applyNumberFormat="0" applyFont="0" applyAlignment="0" applyProtection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0" borderId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0" borderId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0" fontId="4" fillId="0" borderId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3" fontId="4" fillId="0" borderId="0"/>
    <xf numFmtId="173" fontId="4" fillId="8" borderId="0" applyNumberFormat="0" applyBorder="0" applyAlignment="0" applyProtection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5" borderId="35" applyNumberFormat="0" applyFont="0" applyAlignment="0" applyProtection="0"/>
    <xf numFmtId="0" fontId="4" fillId="0" borderId="0"/>
    <xf numFmtId="173" fontId="4" fillId="8" borderId="0" applyNumberFormat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173" fontId="4" fillId="0" borderId="0"/>
    <xf numFmtId="0" fontId="4" fillId="0" borderId="0"/>
    <xf numFmtId="170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0" borderId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3" fontId="4" fillId="0" borderId="0"/>
    <xf numFmtId="173" fontId="4" fillId="8" borderId="0" applyNumberFormat="0" applyBorder="0" applyAlignment="0" applyProtection="0"/>
    <xf numFmtId="0" fontId="4" fillId="0" borderId="0"/>
    <xf numFmtId="0" fontId="4" fillId="15" borderId="35" applyNumberFormat="0" applyFont="0" applyAlignment="0" applyProtection="0"/>
    <xf numFmtId="0" fontId="4" fillId="0" borderId="0"/>
    <xf numFmtId="173" fontId="4" fillId="8" borderId="0" applyNumberFormat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173" fontId="4" fillId="0" borderId="0"/>
    <xf numFmtId="0" fontId="4" fillId="0" borderId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15" borderId="35" applyNumberFormat="0" applyFont="0" applyAlignment="0" applyProtection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0" borderId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0" borderId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0" borderId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3" fontId="4" fillId="0" borderId="0"/>
    <xf numFmtId="173" fontId="4" fillId="8" borderId="0" applyNumberFormat="0" applyBorder="0" applyAlignment="0" applyProtection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5" borderId="35" applyNumberFormat="0" applyFont="0" applyAlignment="0" applyProtection="0"/>
    <xf numFmtId="0" fontId="4" fillId="0" borderId="0"/>
    <xf numFmtId="173" fontId="4" fillId="8" borderId="0" applyNumberFormat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173" fontId="4" fillId="0" borderId="0"/>
    <xf numFmtId="0" fontId="4" fillId="0" borderId="0"/>
    <xf numFmtId="170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0" borderId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3" fontId="4" fillId="0" borderId="0"/>
    <xf numFmtId="173" fontId="4" fillId="8" borderId="0" applyNumberFormat="0" applyBorder="0" applyAlignment="0" applyProtection="0"/>
    <xf numFmtId="0" fontId="4" fillId="0" borderId="0"/>
    <xf numFmtId="0" fontId="4" fillId="15" borderId="35" applyNumberFormat="0" applyFont="0" applyAlignment="0" applyProtection="0"/>
    <xf numFmtId="0" fontId="4" fillId="0" borderId="0"/>
    <xf numFmtId="173" fontId="4" fillId="8" borderId="0" applyNumberFormat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173" fontId="4" fillId="0" borderId="0"/>
    <xf numFmtId="0" fontId="4" fillId="0" borderId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15" borderId="35" applyNumberFormat="0" applyFont="0" applyAlignment="0" applyProtection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0" borderId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0" borderId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0" borderId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3" fontId="4" fillId="0" borderId="0"/>
    <xf numFmtId="173" fontId="4" fillId="8" borderId="0" applyNumberFormat="0" applyBorder="0" applyAlignment="0" applyProtection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5" borderId="35" applyNumberFormat="0" applyFont="0" applyAlignment="0" applyProtection="0"/>
    <xf numFmtId="0" fontId="4" fillId="0" borderId="0"/>
    <xf numFmtId="173" fontId="4" fillId="8" borderId="0" applyNumberFormat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173" fontId="4" fillId="0" borderId="0"/>
    <xf numFmtId="0" fontId="4" fillId="0" borderId="0"/>
    <xf numFmtId="170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0" borderId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3" fontId="4" fillId="0" borderId="0"/>
    <xf numFmtId="173" fontId="4" fillId="8" borderId="0" applyNumberFormat="0" applyBorder="0" applyAlignment="0" applyProtection="0"/>
    <xf numFmtId="0" fontId="4" fillId="0" borderId="0"/>
    <xf numFmtId="0" fontId="4" fillId="15" borderId="35" applyNumberFormat="0" applyFont="0" applyAlignment="0" applyProtection="0"/>
    <xf numFmtId="0" fontId="4" fillId="0" borderId="0"/>
    <xf numFmtId="173" fontId="4" fillId="8" borderId="0" applyNumberFormat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173" fontId="4" fillId="0" borderId="0"/>
    <xf numFmtId="0" fontId="4" fillId="0" borderId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15" borderId="35" applyNumberFormat="0" applyFont="0" applyAlignment="0" applyProtection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0" borderId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0" borderId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0" borderId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3" fontId="4" fillId="0" borderId="0"/>
    <xf numFmtId="173" fontId="4" fillId="8" borderId="0" applyNumberFormat="0" applyBorder="0" applyAlignment="0" applyProtection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5" borderId="35" applyNumberFormat="0" applyFont="0" applyAlignment="0" applyProtection="0"/>
    <xf numFmtId="0" fontId="4" fillId="0" borderId="0"/>
    <xf numFmtId="173" fontId="4" fillId="8" borderId="0" applyNumberFormat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173" fontId="4" fillId="0" borderId="0"/>
    <xf numFmtId="0" fontId="4" fillId="0" borderId="0"/>
    <xf numFmtId="170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0" borderId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3" fontId="4" fillId="0" borderId="0"/>
    <xf numFmtId="173" fontId="4" fillId="8" borderId="0" applyNumberFormat="0" applyBorder="0" applyAlignment="0" applyProtection="0"/>
    <xf numFmtId="0" fontId="4" fillId="0" borderId="0"/>
    <xf numFmtId="0" fontId="4" fillId="15" borderId="35" applyNumberFormat="0" applyFont="0" applyAlignment="0" applyProtection="0"/>
    <xf numFmtId="0" fontId="4" fillId="0" borderId="0"/>
    <xf numFmtId="173" fontId="4" fillId="8" borderId="0" applyNumberFormat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173" fontId="4" fillId="0" borderId="0"/>
    <xf numFmtId="0" fontId="4" fillId="0" borderId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15" borderId="35" applyNumberFormat="0" applyFont="0" applyAlignment="0" applyProtection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0" borderId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0" borderId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0" borderId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3" fontId="4" fillId="0" borderId="0"/>
    <xf numFmtId="173" fontId="4" fillId="8" borderId="0" applyNumberFormat="0" applyBorder="0" applyAlignment="0" applyProtection="0"/>
    <xf numFmtId="0" fontId="4" fillId="0" borderId="0"/>
    <xf numFmtId="0" fontId="4" fillId="15" borderId="35" applyNumberFormat="0" applyFont="0" applyAlignment="0" applyProtection="0"/>
    <xf numFmtId="0" fontId="4" fillId="0" borderId="0"/>
    <xf numFmtId="173" fontId="4" fillId="8" borderId="0" applyNumberFormat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173" fontId="4" fillId="0" borderId="0"/>
    <xf numFmtId="0" fontId="4" fillId="0" borderId="0"/>
    <xf numFmtId="170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0" borderId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3" fontId="4" fillId="0" borderId="0"/>
    <xf numFmtId="173" fontId="4" fillId="8" borderId="0" applyNumberFormat="0" applyBorder="0" applyAlignment="0" applyProtection="0"/>
    <xf numFmtId="0" fontId="4" fillId="0" borderId="0"/>
    <xf numFmtId="0" fontId="4" fillId="15" borderId="35" applyNumberFormat="0" applyFont="0" applyAlignment="0" applyProtection="0"/>
    <xf numFmtId="0" fontId="4" fillId="0" borderId="0"/>
    <xf numFmtId="173" fontId="4" fillId="8" borderId="0" applyNumberFormat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173" fontId="4" fillId="0" borderId="0"/>
    <xf numFmtId="0" fontId="4" fillId="0" borderId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15" borderId="35" applyNumberFormat="0" applyFont="0" applyAlignment="0" applyProtection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0" borderId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0" borderId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0" borderId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3" fontId="4" fillId="0" borderId="0"/>
    <xf numFmtId="173" fontId="4" fillId="8" borderId="0" applyNumberFormat="0" applyBorder="0" applyAlignment="0" applyProtection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5" borderId="35" applyNumberFormat="0" applyFont="0" applyAlignment="0" applyProtection="0"/>
    <xf numFmtId="0" fontId="4" fillId="0" borderId="0"/>
    <xf numFmtId="173" fontId="4" fillId="8" borderId="0" applyNumberFormat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173" fontId="4" fillId="0" borderId="0"/>
    <xf numFmtId="0" fontId="4" fillId="0" borderId="0"/>
    <xf numFmtId="170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0" borderId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3" fontId="4" fillId="0" borderId="0"/>
    <xf numFmtId="173" fontId="4" fillId="8" borderId="0" applyNumberFormat="0" applyBorder="0" applyAlignment="0" applyProtection="0"/>
    <xf numFmtId="0" fontId="4" fillId="0" borderId="0"/>
    <xf numFmtId="0" fontId="4" fillId="15" borderId="35" applyNumberFormat="0" applyFont="0" applyAlignment="0" applyProtection="0"/>
    <xf numFmtId="0" fontId="4" fillId="0" borderId="0"/>
    <xf numFmtId="173" fontId="4" fillId="8" borderId="0" applyNumberFormat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173" fontId="4" fillId="0" borderId="0"/>
    <xf numFmtId="0" fontId="4" fillId="0" borderId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15" borderId="35" applyNumberFormat="0" applyFont="0" applyAlignment="0" applyProtection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0" borderId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0" borderId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0" fontId="4" fillId="0" borderId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3" fontId="4" fillId="0" borderId="0"/>
    <xf numFmtId="173" fontId="4" fillId="8" borderId="0" applyNumberFormat="0" applyBorder="0" applyAlignment="0" applyProtection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5" borderId="35" applyNumberFormat="0" applyFont="0" applyAlignment="0" applyProtection="0"/>
    <xf numFmtId="0" fontId="4" fillId="0" borderId="0"/>
    <xf numFmtId="173" fontId="4" fillId="8" borderId="0" applyNumberFormat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173" fontId="4" fillId="0" borderId="0"/>
    <xf numFmtId="0" fontId="4" fillId="0" borderId="0"/>
    <xf numFmtId="170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0" borderId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3" fontId="4" fillId="0" borderId="0"/>
    <xf numFmtId="173" fontId="4" fillId="8" borderId="0" applyNumberFormat="0" applyBorder="0" applyAlignment="0" applyProtection="0"/>
    <xf numFmtId="0" fontId="4" fillId="0" borderId="0"/>
    <xf numFmtId="0" fontId="4" fillId="15" borderId="35" applyNumberFormat="0" applyFont="0" applyAlignment="0" applyProtection="0"/>
    <xf numFmtId="0" fontId="4" fillId="0" borderId="0"/>
    <xf numFmtId="173" fontId="4" fillId="8" borderId="0" applyNumberFormat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173" fontId="4" fillId="0" borderId="0"/>
    <xf numFmtId="0" fontId="4" fillId="0" borderId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15" borderId="35" applyNumberFormat="0" applyFont="0" applyAlignment="0" applyProtection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0" borderId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0" borderId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0" borderId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3" fontId="4" fillId="0" borderId="0"/>
    <xf numFmtId="173" fontId="4" fillId="8" borderId="0" applyNumberFormat="0" applyBorder="0" applyAlignment="0" applyProtection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5" borderId="35" applyNumberFormat="0" applyFont="0" applyAlignment="0" applyProtection="0"/>
    <xf numFmtId="0" fontId="4" fillId="0" borderId="0"/>
    <xf numFmtId="173" fontId="4" fillId="8" borderId="0" applyNumberFormat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173" fontId="4" fillId="0" borderId="0"/>
    <xf numFmtId="0" fontId="4" fillId="0" borderId="0"/>
    <xf numFmtId="170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0" borderId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3" fontId="4" fillId="0" borderId="0"/>
    <xf numFmtId="173" fontId="4" fillId="8" borderId="0" applyNumberFormat="0" applyBorder="0" applyAlignment="0" applyProtection="0"/>
    <xf numFmtId="0" fontId="4" fillId="0" borderId="0"/>
    <xf numFmtId="0" fontId="4" fillId="15" borderId="35" applyNumberFormat="0" applyFont="0" applyAlignment="0" applyProtection="0"/>
    <xf numFmtId="0" fontId="4" fillId="0" borderId="0"/>
    <xf numFmtId="173" fontId="4" fillId="8" borderId="0" applyNumberFormat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173" fontId="4" fillId="0" borderId="0"/>
    <xf numFmtId="0" fontId="4" fillId="0" borderId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15" borderId="35" applyNumberFormat="0" applyFont="0" applyAlignment="0" applyProtection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0" borderId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0" borderId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0" borderId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3" fontId="4" fillId="0" borderId="0"/>
    <xf numFmtId="173" fontId="4" fillId="8" borderId="0" applyNumberFormat="0" applyBorder="0" applyAlignment="0" applyProtection="0"/>
    <xf numFmtId="0" fontId="4" fillId="0" borderId="0"/>
    <xf numFmtId="0" fontId="4" fillId="15" borderId="35" applyNumberFormat="0" applyFont="0" applyAlignment="0" applyProtection="0"/>
    <xf numFmtId="0" fontId="4" fillId="0" borderId="0"/>
    <xf numFmtId="173" fontId="4" fillId="8" borderId="0" applyNumberFormat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173" fontId="4" fillId="0" borderId="0"/>
    <xf numFmtId="0" fontId="4" fillId="0" borderId="0"/>
    <xf numFmtId="170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0" borderId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3" fontId="4" fillId="0" borderId="0"/>
    <xf numFmtId="173" fontId="4" fillId="8" borderId="0" applyNumberFormat="0" applyBorder="0" applyAlignment="0" applyProtection="0"/>
    <xf numFmtId="0" fontId="4" fillId="0" borderId="0"/>
    <xf numFmtId="0" fontId="4" fillId="15" borderId="35" applyNumberFormat="0" applyFont="0" applyAlignment="0" applyProtection="0"/>
    <xf numFmtId="0" fontId="4" fillId="0" borderId="0"/>
    <xf numFmtId="173" fontId="4" fillId="8" borderId="0" applyNumberFormat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173" fontId="4" fillId="0" borderId="0"/>
    <xf numFmtId="0" fontId="4" fillId="0" borderId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15" borderId="35" applyNumberFormat="0" applyFont="0" applyAlignment="0" applyProtection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0" borderId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0" borderId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0" borderId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3" fontId="4" fillId="0" borderId="0"/>
    <xf numFmtId="173" fontId="4" fillId="8" borderId="0" applyNumberFormat="0" applyBorder="0" applyAlignment="0" applyProtection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5" borderId="35" applyNumberFormat="0" applyFont="0" applyAlignment="0" applyProtection="0"/>
    <xf numFmtId="0" fontId="4" fillId="0" borderId="0"/>
    <xf numFmtId="173" fontId="4" fillId="8" borderId="0" applyNumberFormat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173" fontId="4" fillId="0" borderId="0"/>
    <xf numFmtId="0" fontId="4" fillId="0" borderId="0"/>
    <xf numFmtId="170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0" borderId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3" fontId="4" fillId="0" borderId="0"/>
    <xf numFmtId="173" fontId="4" fillId="8" borderId="0" applyNumberFormat="0" applyBorder="0" applyAlignment="0" applyProtection="0"/>
    <xf numFmtId="0" fontId="4" fillId="0" borderId="0"/>
    <xf numFmtId="0" fontId="4" fillId="15" borderId="35" applyNumberFormat="0" applyFont="0" applyAlignment="0" applyProtection="0"/>
    <xf numFmtId="0" fontId="4" fillId="0" borderId="0"/>
    <xf numFmtId="173" fontId="4" fillId="8" borderId="0" applyNumberFormat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173" fontId="4" fillId="0" borderId="0"/>
    <xf numFmtId="0" fontId="4" fillId="0" borderId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15" borderId="35" applyNumberFormat="0" applyFont="0" applyAlignment="0" applyProtection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0" borderId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0" borderId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0" fontId="4" fillId="0" borderId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3" fontId="4" fillId="0" borderId="0"/>
    <xf numFmtId="173" fontId="4" fillId="8" borderId="0" applyNumberFormat="0" applyBorder="0" applyAlignment="0" applyProtection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5" borderId="35" applyNumberFormat="0" applyFont="0" applyAlignment="0" applyProtection="0"/>
    <xf numFmtId="0" fontId="4" fillId="0" borderId="0"/>
    <xf numFmtId="173" fontId="4" fillId="8" borderId="0" applyNumberFormat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173" fontId="4" fillId="0" borderId="0"/>
    <xf numFmtId="0" fontId="4" fillId="0" borderId="0"/>
    <xf numFmtId="170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0" borderId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3" fontId="4" fillId="0" borderId="0"/>
    <xf numFmtId="173" fontId="4" fillId="8" borderId="0" applyNumberFormat="0" applyBorder="0" applyAlignment="0" applyProtection="0"/>
    <xf numFmtId="0" fontId="4" fillId="0" borderId="0"/>
    <xf numFmtId="0" fontId="4" fillId="15" borderId="35" applyNumberFormat="0" applyFont="0" applyAlignment="0" applyProtection="0"/>
    <xf numFmtId="0" fontId="4" fillId="0" borderId="0"/>
    <xf numFmtId="173" fontId="4" fillId="8" borderId="0" applyNumberFormat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173" fontId="4" fillId="0" borderId="0"/>
    <xf numFmtId="0" fontId="4" fillId="0" borderId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15" borderId="35" applyNumberFormat="0" applyFont="0" applyAlignment="0" applyProtection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0" borderId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0" borderId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0" borderId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3" fontId="4" fillId="0" borderId="0"/>
    <xf numFmtId="173" fontId="4" fillId="8" borderId="0" applyNumberFormat="0" applyBorder="0" applyAlignment="0" applyProtection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5" borderId="35" applyNumberFormat="0" applyFont="0" applyAlignment="0" applyProtection="0"/>
    <xf numFmtId="0" fontId="4" fillId="0" borderId="0"/>
    <xf numFmtId="173" fontId="4" fillId="8" borderId="0" applyNumberFormat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173" fontId="4" fillId="0" borderId="0"/>
    <xf numFmtId="0" fontId="4" fillId="0" borderId="0"/>
    <xf numFmtId="170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0" borderId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3" fontId="4" fillId="0" borderId="0"/>
    <xf numFmtId="173" fontId="4" fillId="8" borderId="0" applyNumberFormat="0" applyBorder="0" applyAlignment="0" applyProtection="0"/>
    <xf numFmtId="0" fontId="4" fillId="0" borderId="0"/>
    <xf numFmtId="0" fontId="4" fillId="15" borderId="35" applyNumberFormat="0" applyFont="0" applyAlignment="0" applyProtection="0"/>
    <xf numFmtId="0" fontId="4" fillId="0" borderId="0"/>
    <xf numFmtId="173" fontId="4" fillId="8" borderId="0" applyNumberFormat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173" fontId="4" fillId="0" borderId="0"/>
    <xf numFmtId="0" fontId="4" fillId="0" borderId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15" borderId="35" applyNumberFormat="0" applyFont="0" applyAlignment="0" applyProtection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0" borderId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0" borderId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0" borderId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3" fontId="4" fillId="0" borderId="0"/>
    <xf numFmtId="173" fontId="4" fillId="8" borderId="0" applyNumberFormat="0" applyBorder="0" applyAlignment="0" applyProtection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5" borderId="35" applyNumberFormat="0" applyFont="0" applyAlignment="0" applyProtection="0"/>
    <xf numFmtId="0" fontId="4" fillId="0" borderId="0"/>
    <xf numFmtId="173" fontId="4" fillId="8" borderId="0" applyNumberFormat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173" fontId="4" fillId="0" borderId="0"/>
    <xf numFmtId="0" fontId="4" fillId="0" borderId="0"/>
    <xf numFmtId="170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0" borderId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3" fontId="4" fillId="0" borderId="0"/>
    <xf numFmtId="173" fontId="4" fillId="8" borderId="0" applyNumberFormat="0" applyBorder="0" applyAlignment="0" applyProtection="0"/>
    <xf numFmtId="0" fontId="4" fillId="0" borderId="0"/>
    <xf numFmtId="0" fontId="4" fillId="15" borderId="35" applyNumberFormat="0" applyFont="0" applyAlignment="0" applyProtection="0"/>
    <xf numFmtId="0" fontId="4" fillId="0" borderId="0"/>
    <xf numFmtId="173" fontId="4" fillId="8" borderId="0" applyNumberFormat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173" fontId="4" fillId="0" borderId="0"/>
    <xf numFmtId="0" fontId="4" fillId="0" borderId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15" borderId="35" applyNumberFormat="0" applyFont="0" applyAlignment="0" applyProtection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0" borderId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0" borderId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0" borderId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3" fontId="4" fillId="0" borderId="0"/>
    <xf numFmtId="173" fontId="4" fillId="8" borderId="0" applyNumberFormat="0" applyBorder="0" applyAlignment="0" applyProtection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5" borderId="35" applyNumberFormat="0" applyFont="0" applyAlignment="0" applyProtection="0"/>
    <xf numFmtId="0" fontId="4" fillId="0" borderId="0"/>
    <xf numFmtId="173" fontId="4" fillId="8" borderId="0" applyNumberFormat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173" fontId="4" fillId="0" borderId="0"/>
    <xf numFmtId="0" fontId="4" fillId="0" borderId="0"/>
    <xf numFmtId="170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0" borderId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3" fontId="4" fillId="0" borderId="0"/>
    <xf numFmtId="173" fontId="4" fillId="8" borderId="0" applyNumberFormat="0" applyBorder="0" applyAlignment="0" applyProtection="0"/>
    <xf numFmtId="0" fontId="4" fillId="0" borderId="0"/>
    <xf numFmtId="0" fontId="4" fillId="15" borderId="35" applyNumberFormat="0" applyFont="0" applyAlignment="0" applyProtection="0"/>
    <xf numFmtId="0" fontId="4" fillId="0" borderId="0"/>
    <xf numFmtId="173" fontId="4" fillId="8" borderId="0" applyNumberFormat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173" fontId="4" fillId="0" borderId="0"/>
    <xf numFmtId="0" fontId="4" fillId="0" borderId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15" borderId="35" applyNumberFormat="0" applyFont="0" applyAlignment="0" applyProtection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0" borderId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0" borderId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0" borderId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3" fontId="4" fillId="0" borderId="0"/>
    <xf numFmtId="173" fontId="4" fillId="8" borderId="0" applyNumberFormat="0" applyBorder="0" applyAlignment="0" applyProtection="0"/>
    <xf numFmtId="0" fontId="4" fillId="0" borderId="0"/>
    <xf numFmtId="0" fontId="4" fillId="15" borderId="35" applyNumberFormat="0" applyFont="0" applyAlignment="0" applyProtection="0"/>
    <xf numFmtId="0" fontId="4" fillId="0" borderId="0"/>
    <xf numFmtId="173" fontId="4" fillId="8" borderId="0" applyNumberFormat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173" fontId="4" fillId="0" borderId="0"/>
    <xf numFmtId="0" fontId="4" fillId="0" borderId="0"/>
    <xf numFmtId="170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0" borderId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3" fontId="4" fillId="0" borderId="0"/>
    <xf numFmtId="173" fontId="4" fillId="8" borderId="0" applyNumberFormat="0" applyBorder="0" applyAlignment="0" applyProtection="0"/>
    <xf numFmtId="0" fontId="4" fillId="0" borderId="0"/>
    <xf numFmtId="0" fontId="4" fillId="15" borderId="35" applyNumberFormat="0" applyFont="0" applyAlignment="0" applyProtection="0"/>
    <xf numFmtId="0" fontId="4" fillId="0" borderId="0"/>
    <xf numFmtId="173" fontId="4" fillId="8" borderId="0" applyNumberFormat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173" fontId="4" fillId="0" borderId="0"/>
    <xf numFmtId="0" fontId="4" fillId="0" borderId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15" borderId="35" applyNumberFormat="0" applyFont="0" applyAlignment="0" applyProtection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0" borderId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0" borderId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0" borderId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3" fontId="4" fillId="0" borderId="0"/>
    <xf numFmtId="173" fontId="4" fillId="8" borderId="0" applyNumberFormat="0" applyBorder="0" applyAlignment="0" applyProtection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5" borderId="35" applyNumberFormat="0" applyFont="0" applyAlignment="0" applyProtection="0"/>
    <xf numFmtId="0" fontId="4" fillId="0" borderId="0"/>
    <xf numFmtId="173" fontId="4" fillId="8" borderId="0" applyNumberFormat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173" fontId="4" fillId="0" borderId="0"/>
    <xf numFmtId="0" fontId="4" fillId="0" borderId="0"/>
    <xf numFmtId="170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0" borderId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3" fontId="4" fillId="0" borderId="0"/>
    <xf numFmtId="173" fontId="4" fillId="8" borderId="0" applyNumberFormat="0" applyBorder="0" applyAlignment="0" applyProtection="0"/>
    <xf numFmtId="0" fontId="4" fillId="0" borderId="0"/>
    <xf numFmtId="0" fontId="4" fillId="15" borderId="35" applyNumberFormat="0" applyFont="0" applyAlignment="0" applyProtection="0"/>
    <xf numFmtId="0" fontId="4" fillId="0" borderId="0"/>
    <xf numFmtId="173" fontId="4" fillId="8" borderId="0" applyNumberFormat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173" fontId="4" fillId="0" borderId="0"/>
    <xf numFmtId="0" fontId="4" fillId="0" borderId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15" borderId="35" applyNumberFormat="0" applyFont="0" applyAlignment="0" applyProtection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0" borderId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0" borderId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15" borderId="35" applyNumberFormat="0" applyFont="0" applyAlignment="0" applyProtection="0"/>
    <xf numFmtId="0" fontId="4" fillId="15" borderId="35" applyNumberFormat="0" applyFont="0" applyAlignment="0" applyProtection="0"/>
    <xf numFmtId="0" fontId="4" fillId="15" borderId="35" applyNumberFormat="0" applyFont="0" applyAlignment="0" applyProtection="0"/>
    <xf numFmtId="0" fontId="4" fillId="15" borderId="35" applyNumberFormat="0" applyFont="0" applyAlignment="0" applyProtection="0"/>
    <xf numFmtId="0" fontId="4" fillId="15" borderId="35" applyNumberFormat="0" applyFont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3" fontId="4" fillId="0" borderId="0"/>
    <xf numFmtId="173" fontId="4" fillId="8" borderId="0" applyNumberFormat="0" applyBorder="0" applyAlignment="0" applyProtection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5" borderId="35" applyNumberFormat="0" applyFont="0" applyAlignment="0" applyProtection="0"/>
    <xf numFmtId="0" fontId="4" fillId="0" borderId="0"/>
    <xf numFmtId="173" fontId="4" fillId="8" borderId="0" applyNumberFormat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173" fontId="4" fillId="0" borderId="0"/>
    <xf numFmtId="0" fontId="4" fillId="0" borderId="0"/>
    <xf numFmtId="170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0" borderId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3" fontId="4" fillId="0" borderId="0"/>
    <xf numFmtId="173" fontId="4" fillId="8" borderId="0" applyNumberFormat="0" applyBorder="0" applyAlignment="0" applyProtection="0"/>
    <xf numFmtId="0" fontId="4" fillId="0" borderId="0"/>
    <xf numFmtId="0" fontId="4" fillId="15" borderId="35" applyNumberFormat="0" applyFont="0" applyAlignment="0" applyProtection="0"/>
    <xf numFmtId="0" fontId="4" fillId="0" borderId="0"/>
    <xf numFmtId="173" fontId="4" fillId="8" borderId="0" applyNumberFormat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173" fontId="4" fillId="0" borderId="0"/>
    <xf numFmtId="0" fontId="4" fillId="0" borderId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15" borderId="35" applyNumberFormat="0" applyFont="0" applyAlignment="0" applyProtection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0" borderId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0" borderId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0" borderId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3" fontId="4" fillId="0" borderId="0"/>
    <xf numFmtId="173" fontId="4" fillId="8" borderId="0" applyNumberFormat="0" applyBorder="0" applyAlignment="0" applyProtection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5" borderId="35" applyNumberFormat="0" applyFont="0" applyAlignment="0" applyProtection="0"/>
    <xf numFmtId="0" fontId="4" fillId="0" borderId="0"/>
    <xf numFmtId="173" fontId="4" fillId="8" borderId="0" applyNumberFormat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173" fontId="4" fillId="0" borderId="0"/>
    <xf numFmtId="0" fontId="4" fillId="0" borderId="0"/>
    <xf numFmtId="170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0" borderId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3" fontId="4" fillId="0" borderId="0"/>
    <xf numFmtId="173" fontId="4" fillId="8" borderId="0" applyNumberFormat="0" applyBorder="0" applyAlignment="0" applyProtection="0"/>
    <xf numFmtId="0" fontId="4" fillId="0" borderId="0"/>
    <xf numFmtId="0" fontId="4" fillId="15" borderId="35" applyNumberFormat="0" applyFont="0" applyAlignment="0" applyProtection="0"/>
    <xf numFmtId="0" fontId="4" fillId="0" borderId="0"/>
    <xf numFmtId="173" fontId="4" fillId="8" borderId="0" applyNumberFormat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173" fontId="4" fillId="0" borderId="0"/>
    <xf numFmtId="0" fontId="4" fillId="0" borderId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15" borderId="35" applyNumberFormat="0" applyFont="0" applyAlignment="0" applyProtection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0" borderId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0" borderId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0" borderId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3" fontId="4" fillId="0" borderId="0"/>
    <xf numFmtId="173" fontId="4" fillId="8" borderId="0" applyNumberFormat="0" applyBorder="0" applyAlignment="0" applyProtection="0"/>
    <xf numFmtId="0" fontId="4" fillId="0" borderId="0"/>
    <xf numFmtId="0" fontId="4" fillId="15" borderId="35" applyNumberFormat="0" applyFont="0" applyAlignment="0" applyProtection="0"/>
    <xf numFmtId="0" fontId="4" fillId="0" borderId="0"/>
    <xf numFmtId="173" fontId="4" fillId="8" borderId="0" applyNumberFormat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173" fontId="4" fillId="0" borderId="0"/>
    <xf numFmtId="0" fontId="4" fillId="0" borderId="0"/>
    <xf numFmtId="170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0" borderId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3" fontId="4" fillId="0" borderId="0"/>
    <xf numFmtId="173" fontId="4" fillId="8" borderId="0" applyNumberFormat="0" applyBorder="0" applyAlignment="0" applyProtection="0"/>
    <xf numFmtId="0" fontId="4" fillId="0" borderId="0"/>
    <xf numFmtId="0" fontId="4" fillId="15" borderId="35" applyNumberFormat="0" applyFont="0" applyAlignment="0" applyProtection="0"/>
    <xf numFmtId="0" fontId="4" fillId="0" borderId="0"/>
    <xf numFmtId="173" fontId="4" fillId="8" borderId="0" applyNumberFormat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173" fontId="4" fillId="0" borderId="0"/>
    <xf numFmtId="0" fontId="4" fillId="0" borderId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15" borderId="35" applyNumberFormat="0" applyFont="0" applyAlignment="0" applyProtection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0" borderId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0" borderId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0" borderId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3" fontId="4" fillId="0" borderId="0"/>
    <xf numFmtId="173" fontId="4" fillId="8" borderId="0" applyNumberFormat="0" applyBorder="0" applyAlignment="0" applyProtection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5" borderId="35" applyNumberFormat="0" applyFont="0" applyAlignment="0" applyProtection="0"/>
    <xf numFmtId="0" fontId="4" fillId="0" borderId="0"/>
    <xf numFmtId="173" fontId="4" fillId="8" borderId="0" applyNumberFormat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173" fontId="4" fillId="0" borderId="0"/>
    <xf numFmtId="0" fontId="4" fillId="0" borderId="0"/>
    <xf numFmtId="170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0" borderId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3" fontId="4" fillId="0" borderId="0"/>
    <xf numFmtId="173" fontId="4" fillId="8" borderId="0" applyNumberFormat="0" applyBorder="0" applyAlignment="0" applyProtection="0"/>
    <xf numFmtId="0" fontId="4" fillId="0" borderId="0"/>
    <xf numFmtId="0" fontId="4" fillId="15" borderId="35" applyNumberFormat="0" applyFont="0" applyAlignment="0" applyProtection="0"/>
    <xf numFmtId="0" fontId="4" fillId="0" borderId="0"/>
    <xf numFmtId="173" fontId="4" fillId="8" borderId="0" applyNumberFormat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173" fontId="4" fillId="0" borderId="0"/>
    <xf numFmtId="0" fontId="4" fillId="0" borderId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15" borderId="35" applyNumberFormat="0" applyFont="0" applyAlignment="0" applyProtection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0" borderId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0" borderId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0" fontId="4" fillId="0" borderId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3" fontId="4" fillId="0" borderId="0"/>
    <xf numFmtId="173" fontId="4" fillId="8" borderId="0" applyNumberFormat="0" applyBorder="0" applyAlignment="0" applyProtection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5" borderId="35" applyNumberFormat="0" applyFont="0" applyAlignment="0" applyProtection="0"/>
    <xf numFmtId="0" fontId="4" fillId="0" borderId="0"/>
    <xf numFmtId="173" fontId="4" fillId="8" borderId="0" applyNumberFormat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173" fontId="4" fillId="0" borderId="0"/>
    <xf numFmtId="0" fontId="4" fillId="0" borderId="0"/>
    <xf numFmtId="170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0" borderId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3" fontId="4" fillId="0" borderId="0"/>
    <xf numFmtId="173" fontId="4" fillId="8" borderId="0" applyNumberFormat="0" applyBorder="0" applyAlignment="0" applyProtection="0"/>
    <xf numFmtId="0" fontId="4" fillId="0" borderId="0"/>
    <xf numFmtId="0" fontId="4" fillId="15" borderId="35" applyNumberFormat="0" applyFont="0" applyAlignment="0" applyProtection="0"/>
    <xf numFmtId="0" fontId="4" fillId="0" borderId="0"/>
    <xf numFmtId="173" fontId="4" fillId="8" borderId="0" applyNumberFormat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173" fontId="4" fillId="0" borderId="0"/>
    <xf numFmtId="0" fontId="4" fillId="0" borderId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15" borderId="35" applyNumberFormat="0" applyFont="0" applyAlignment="0" applyProtection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0" borderId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0" borderId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0" borderId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3" fontId="4" fillId="0" borderId="0"/>
    <xf numFmtId="173" fontId="4" fillId="8" borderId="0" applyNumberFormat="0" applyBorder="0" applyAlignment="0" applyProtection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5" borderId="35" applyNumberFormat="0" applyFont="0" applyAlignment="0" applyProtection="0"/>
    <xf numFmtId="0" fontId="4" fillId="0" borderId="0"/>
    <xf numFmtId="173" fontId="4" fillId="8" borderId="0" applyNumberFormat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173" fontId="4" fillId="0" borderId="0"/>
    <xf numFmtId="0" fontId="4" fillId="0" borderId="0"/>
    <xf numFmtId="170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0" borderId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3" fontId="4" fillId="0" borderId="0"/>
    <xf numFmtId="173" fontId="4" fillId="8" borderId="0" applyNumberFormat="0" applyBorder="0" applyAlignment="0" applyProtection="0"/>
    <xf numFmtId="0" fontId="4" fillId="0" borderId="0"/>
    <xf numFmtId="0" fontId="4" fillId="15" borderId="35" applyNumberFormat="0" applyFont="0" applyAlignment="0" applyProtection="0"/>
    <xf numFmtId="0" fontId="4" fillId="0" borderId="0"/>
    <xf numFmtId="173" fontId="4" fillId="8" borderId="0" applyNumberFormat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173" fontId="4" fillId="0" borderId="0"/>
    <xf numFmtId="0" fontId="4" fillId="0" borderId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15" borderId="35" applyNumberFormat="0" applyFont="0" applyAlignment="0" applyProtection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0" borderId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0" borderId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0" borderId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3" fontId="4" fillId="0" borderId="0"/>
    <xf numFmtId="173" fontId="4" fillId="8" borderId="0" applyNumberFormat="0" applyBorder="0" applyAlignment="0" applyProtection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5" borderId="35" applyNumberFormat="0" applyFont="0" applyAlignment="0" applyProtection="0"/>
    <xf numFmtId="0" fontId="4" fillId="0" borderId="0"/>
    <xf numFmtId="173" fontId="4" fillId="8" borderId="0" applyNumberFormat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173" fontId="4" fillId="0" borderId="0"/>
    <xf numFmtId="0" fontId="4" fillId="0" borderId="0"/>
    <xf numFmtId="170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0" borderId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3" fontId="4" fillId="0" borderId="0"/>
    <xf numFmtId="173" fontId="4" fillId="8" borderId="0" applyNumberFormat="0" applyBorder="0" applyAlignment="0" applyProtection="0"/>
    <xf numFmtId="0" fontId="4" fillId="0" borderId="0"/>
    <xf numFmtId="0" fontId="4" fillId="15" borderId="35" applyNumberFormat="0" applyFont="0" applyAlignment="0" applyProtection="0"/>
    <xf numFmtId="0" fontId="4" fillId="0" borderId="0"/>
    <xf numFmtId="173" fontId="4" fillId="8" borderId="0" applyNumberFormat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173" fontId="4" fillId="0" borderId="0"/>
    <xf numFmtId="0" fontId="4" fillId="0" borderId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15" borderId="35" applyNumberFormat="0" applyFont="0" applyAlignment="0" applyProtection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0" borderId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0" borderId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0" borderId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3" fontId="4" fillId="0" borderId="0"/>
    <xf numFmtId="173" fontId="4" fillId="8" borderId="0" applyNumberFormat="0" applyBorder="0" applyAlignment="0" applyProtection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5" borderId="35" applyNumberFormat="0" applyFont="0" applyAlignment="0" applyProtection="0"/>
    <xf numFmtId="0" fontId="4" fillId="0" borderId="0"/>
    <xf numFmtId="173" fontId="4" fillId="8" borderId="0" applyNumberFormat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173" fontId="4" fillId="0" borderId="0"/>
    <xf numFmtId="0" fontId="4" fillId="0" borderId="0"/>
    <xf numFmtId="170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0" borderId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3" fontId="4" fillId="0" borderId="0"/>
    <xf numFmtId="173" fontId="4" fillId="8" borderId="0" applyNumberFormat="0" applyBorder="0" applyAlignment="0" applyProtection="0"/>
    <xf numFmtId="0" fontId="4" fillId="0" borderId="0"/>
    <xf numFmtId="0" fontId="4" fillId="15" borderId="35" applyNumberFormat="0" applyFont="0" applyAlignment="0" applyProtection="0"/>
    <xf numFmtId="0" fontId="4" fillId="0" borderId="0"/>
    <xf numFmtId="173" fontId="4" fillId="8" borderId="0" applyNumberFormat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173" fontId="4" fillId="0" borderId="0"/>
    <xf numFmtId="0" fontId="4" fillId="0" borderId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15" borderId="35" applyNumberFormat="0" applyFont="0" applyAlignment="0" applyProtection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0" borderId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0" borderId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0" borderId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3" fontId="4" fillId="0" borderId="0"/>
    <xf numFmtId="173" fontId="4" fillId="8" borderId="0" applyNumberFormat="0" applyBorder="0" applyAlignment="0" applyProtection="0"/>
    <xf numFmtId="0" fontId="4" fillId="0" borderId="0"/>
    <xf numFmtId="0" fontId="4" fillId="15" borderId="35" applyNumberFormat="0" applyFont="0" applyAlignment="0" applyProtection="0"/>
    <xf numFmtId="0" fontId="4" fillId="0" borderId="0"/>
    <xf numFmtId="173" fontId="4" fillId="8" borderId="0" applyNumberFormat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173" fontId="4" fillId="0" borderId="0"/>
    <xf numFmtId="0" fontId="4" fillId="0" borderId="0"/>
    <xf numFmtId="170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0" borderId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3" fontId="4" fillId="0" borderId="0"/>
    <xf numFmtId="173" fontId="4" fillId="8" borderId="0" applyNumberFormat="0" applyBorder="0" applyAlignment="0" applyProtection="0"/>
    <xf numFmtId="0" fontId="4" fillId="0" borderId="0"/>
    <xf numFmtId="0" fontId="4" fillId="15" borderId="35" applyNumberFormat="0" applyFont="0" applyAlignment="0" applyProtection="0"/>
    <xf numFmtId="0" fontId="4" fillId="0" borderId="0"/>
    <xf numFmtId="173" fontId="4" fillId="8" borderId="0" applyNumberFormat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173" fontId="4" fillId="0" borderId="0"/>
    <xf numFmtId="0" fontId="4" fillId="0" borderId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15" borderId="35" applyNumberFormat="0" applyFont="0" applyAlignment="0" applyProtection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0" borderId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0" borderId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0" borderId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3" fontId="4" fillId="0" borderId="0"/>
    <xf numFmtId="173" fontId="4" fillId="8" borderId="0" applyNumberFormat="0" applyBorder="0" applyAlignment="0" applyProtection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5" borderId="35" applyNumberFormat="0" applyFont="0" applyAlignment="0" applyProtection="0"/>
    <xf numFmtId="0" fontId="4" fillId="0" borderId="0"/>
    <xf numFmtId="173" fontId="4" fillId="8" borderId="0" applyNumberFormat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173" fontId="4" fillId="0" borderId="0"/>
    <xf numFmtId="0" fontId="4" fillId="0" borderId="0"/>
    <xf numFmtId="170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0" borderId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3" fontId="4" fillId="0" borderId="0"/>
    <xf numFmtId="173" fontId="4" fillId="8" borderId="0" applyNumberFormat="0" applyBorder="0" applyAlignment="0" applyProtection="0"/>
    <xf numFmtId="0" fontId="4" fillId="0" borderId="0"/>
    <xf numFmtId="0" fontId="4" fillId="15" borderId="35" applyNumberFormat="0" applyFont="0" applyAlignment="0" applyProtection="0"/>
    <xf numFmtId="0" fontId="4" fillId="0" borderId="0"/>
    <xf numFmtId="173" fontId="4" fillId="8" borderId="0" applyNumberFormat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173" fontId="4" fillId="0" borderId="0"/>
    <xf numFmtId="0" fontId="4" fillId="0" borderId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15" borderId="35" applyNumberFormat="0" applyFont="0" applyAlignment="0" applyProtection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0" borderId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0" borderId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15" borderId="35" applyNumberFormat="0" applyFont="0" applyAlignment="0" applyProtection="0"/>
    <xf numFmtId="0" fontId="4" fillId="15" borderId="35" applyNumberFormat="0" applyFont="0" applyAlignment="0" applyProtection="0"/>
    <xf numFmtId="0" fontId="4" fillId="15" borderId="35" applyNumberFormat="0" applyFont="0" applyAlignment="0" applyProtection="0"/>
    <xf numFmtId="0" fontId="4" fillId="15" borderId="35" applyNumberFormat="0" applyFont="0" applyAlignment="0" applyProtection="0"/>
    <xf numFmtId="0" fontId="4" fillId="15" borderId="35" applyNumberFormat="0" applyFont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3" fontId="4" fillId="0" borderId="0"/>
    <xf numFmtId="173" fontId="4" fillId="8" borderId="0" applyNumberFormat="0" applyBorder="0" applyAlignment="0" applyProtection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5" borderId="35" applyNumberFormat="0" applyFont="0" applyAlignment="0" applyProtection="0"/>
    <xf numFmtId="0" fontId="4" fillId="0" borderId="0"/>
    <xf numFmtId="173" fontId="4" fillId="8" borderId="0" applyNumberFormat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173" fontId="4" fillId="0" borderId="0"/>
    <xf numFmtId="0" fontId="4" fillId="0" borderId="0"/>
    <xf numFmtId="170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0" borderId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3" fontId="4" fillId="0" borderId="0"/>
    <xf numFmtId="173" fontId="4" fillId="8" borderId="0" applyNumberFormat="0" applyBorder="0" applyAlignment="0" applyProtection="0"/>
    <xf numFmtId="0" fontId="4" fillId="0" borderId="0"/>
    <xf numFmtId="0" fontId="4" fillId="15" borderId="35" applyNumberFormat="0" applyFont="0" applyAlignment="0" applyProtection="0"/>
    <xf numFmtId="0" fontId="4" fillId="0" borderId="0"/>
    <xf numFmtId="173" fontId="4" fillId="8" borderId="0" applyNumberFormat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173" fontId="4" fillId="0" borderId="0"/>
    <xf numFmtId="0" fontId="4" fillId="0" borderId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15" borderId="35" applyNumberFormat="0" applyFont="0" applyAlignment="0" applyProtection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0" borderId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0" borderId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0" borderId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3" fontId="4" fillId="0" borderId="0"/>
    <xf numFmtId="173" fontId="4" fillId="8" borderId="0" applyNumberFormat="0" applyBorder="0" applyAlignment="0" applyProtection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5" borderId="35" applyNumberFormat="0" applyFont="0" applyAlignment="0" applyProtection="0"/>
    <xf numFmtId="0" fontId="4" fillId="0" borderId="0"/>
    <xf numFmtId="173" fontId="4" fillId="8" borderId="0" applyNumberFormat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173" fontId="4" fillId="0" borderId="0"/>
    <xf numFmtId="0" fontId="4" fillId="0" borderId="0"/>
    <xf numFmtId="170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0" borderId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3" fontId="4" fillId="0" borderId="0"/>
    <xf numFmtId="173" fontId="4" fillId="8" borderId="0" applyNumberFormat="0" applyBorder="0" applyAlignment="0" applyProtection="0"/>
    <xf numFmtId="0" fontId="4" fillId="0" borderId="0"/>
    <xf numFmtId="0" fontId="4" fillId="15" borderId="35" applyNumberFormat="0" applyFont="0" applyAlignment="0" applyProtection="0"/>
    <xf numFmtId="0" fontId="4" fillId="0" borderId="0"/>
    <xf numFmtId="173" fontId="4" fillId="8" borderId="0" applyNumberFormat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173" fontId="4" fillId="0" borderId="0"/>
    <xf numFmtId="0" fontId="4" fillId="0" borderId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15" borderId="35" applyNumberFormat="0" applyFont="0" applyAlignment="0" applyProtection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0" borderId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0" borderId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0" borderId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3" fontId="4" fillId="0" borderId="0"/>
    <xf numFmtId="173" fontId="4" fillId="8" borderId="0" applyNumberFormat="0" applyBorder="0" applyAlignment="0" applyProtection="0"/>
    <xf numFmtId="0" fontId="4" fillId="0" borderId="0"/>
    <xf numFmtId="0" fontId="4" fillId="15" borderId="35" applyNumberFormat="0" applyFont="0" applyAlignment="0" applyProtection="0"/>
    <xf numFmtId="0" fontId="4" fillId="0" borderId="0"/>
    <xf numFmtId="173" fontId="4" fillId="8" borderId="0" applyNumberFormat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173" fontId="4" fillId="0" borderId="0"/>
    <xf numFmtId="0" fontId="4" fillId="0" borderId="0"/>
    <xf numFmtId="170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0" borderId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3" fontId="4" fillId="0" borderId="0"/>
    <xf numFmtId="173" fontId="4" fillId="8" borderId="0" applyNumberFormat="0" applyBorder="0" applyAlignment="0" applyProtection="0"/>
    <xf numFmtId="0" fontId="4" fillId="0" borderId="0"/>
    <xf numFmtId="0" fontId="4" fillId="15" borderId="35" applyNumberFormat="0" applyFont="0" applyAlignment="0" applyProtection="0"/>
    <xf numFmtId="0" fontId="4" fillId="0" borderId="0"/>
    <xf numFmtId="173" fontId="4" fillId="8" borderId="0" applyNumberFormat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173" fontId="4" fillId="0" borderId="0"/>
    <xf numFmtId="0" fontId="4" fillId="0" borderId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15" borderId="35" applyNumberFormat="0" applyFont="0" applyAlignment="0" applyProtection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0" borderId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0" borderId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0" borderId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3" fontId="4" fillId="0" borderId="0"/>
    <xf numFmtId="173" fontId="4" fillId="8" borderId="0" applyNumberFormat="0" applyBorder="0" applyAlignment="0" applyProtection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5" borderId="35" applyNumberFormat="0" applyFont="0" applyAlignment="0" applyProtection="0"/>
    <xf numFmtId="0" fontId="4" fillId="0" borderId="0"/>
    <xf numFmtId="173" fontId="4" fillId="8" borderId="0" applyNumberFormat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173" fontId="4" fillId="0" borderId="0"/>
    <xf numFmtId="0" fontId="4" fillId="0" borderId="0"/>
    <xf numFmtId="170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0" borderId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3" fontId="4" fillId="0" borderId="0"/>
    <xf numFmtId="173" fontId="4" fillId="8" borderId="0" applyNumberFormat="0" applyBorder="0" applyAlignment="0" applyProtection="0"/>
    <xf numFmtId="0" fontId="4" fillId="0" borderId="0"/>
    <xf numFmtId="0" fontId="4" fillId="15" borderId="35" applyNumberFormat="0" applyFont="0" applyAlignment="0" applyProtection="0"/>
    <xf numFmtId="0" fontId="4" fillId="0" borderId="0"/>
    <xf numFmtId="173" fontId="4" fillId="8" borderId="0" applyNumberFormat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173" fontId="4" fillId="0" borderId="0"/>
    <xf numFmtId="0" fontId="4" fillId="0" borderId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15" borderId="35" applyNumberFormat="0" applyFont="0" applyAlignment="0" applyProtection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0" borderId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0" borderId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0" fontId="4" fillId="0" borderId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3" fontId="4" fillId="0" borderId="0"/>
    <xf numFmtId="173" fontId="4" fillId="8" borderId="0" applyNumberFormat="0" applyBorder="0" applyAlignment="0" applyProtection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5" borderId="35" applyNumberFormat="0" applyFont="0" applyAlignment="0" applyProtection="0"/>
    <xf numFmtId="0" fontId="4" fillId="0" borderId="0"/>
    <xf numFmtId="173" fontId="4" fillId="8" borderId="0" applyNumberFormat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173" fontId="4" fillId="0" borderId="0"/>
    <xf numFmtId="0" fontId="4" fillId="0" borderId="0"/>
    <xf numFmtId="170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0" borderId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3" fontId="4" fillId="0" borderId="0"/>
    <xf numFmtId="173" fontId="4" fillId="8" borderId="0" applyNumberFormat="0" applyBorder="0" applyAlignment="0" applyProtection="0"/>
    <xf numFmtId="0" fontId="4" fillId="0" borderId="0"/>
    <xf numFmtId="0" fontId="4" fillId="15" borderId="35" applyNumberFormat="0" applyFont="0" applyAlignment="0" applyProtection="0"/>
    <xf numFmtId="0" fontId="4" fillId="0" borderId="0"/>
    <xf numFmtId="173" fontId="4" fillId="8" borderId="0" applyNumberFormat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173" fontId="4" fillId="0" borderId="0"/>
    <xf numFmtId="0" fontId="4" fillId="0" borderId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15" borderId="35" applyNumberFormat="0" applyFont="0" applyAlignment="0" applyProtection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0" borderId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0" borderId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0" borderId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3" fontId="4" fillId="0" borderId="0"/>
    <xf numFmtId="173" fontId="4" fillId="8" borderId="0" applyNumberFormat="0" applyBorder="0" applyAlignment="0" applyProtection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5" borderId="35" applyNumberFormat="0" applyFont="0" applyAlignment="0" applyProtection="0"/>
    <xf numFmtId="0" fontId="4" fillId="0" borderId="0"/>
    <xf numFmtId="173" fontId="4" fillId="8" borderId="0" applyNumberFormat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173" fontId="4" fillId="0" borderId="0"/>
    <xf numFmtId="0" fontId="4" fillId="0" borderId="0"/>
    <xf numFmtId="170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0" borderId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3" fontId="4" fillId="0" borderId="0"/>
    <xf numFmtId="173" fontId="4" fillId="8" borderId="0" applyNumberFormat="0" applyBorder="0" applyAlignment="0" applyProtection="0"/>
    <xf numFmtId="0" fontId="4" fillId="0" borderId="0"/>
    <xf numFmtId="0" fontId="4" fillId="15" borderId="35" applyNumberFormat="0" applyFont="0" applyAlignment="0" applyProtection="0"/>
    <xf numFmtId="0" fontId="4" fillId="0" borderId="0"/>
    <xf numFmtId="173" fontId="4" fillId="8" borderId="0" applyNumberFormat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173" fontId="4" fillId="0" borderId="0"/>
    <xf numFmtId="0" fontId="4" fillId="0" borderId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15" borderId="35" applyNumberFormat="0" applyFont="0" applyAlignment="0" applyProtection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0" borderId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0" borderId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0" borderId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3" fontId="4" fillId="0" borderId="0"/>
    <xf numFmtId="173" fontId="4" fillId="8" borderId="0" applyNumberFormat="0" applyBorder="0" applyAlignment="0" applyProtection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5" borderId="35" applyNumberFormat="0" applyFont="0" applyAlignment="0" applyProtection="0"/>
    <xf numFmtId="0" fontId="4" fillId="0" borderId="0"/>
    <xf numFmtId="173" fontId="4" fillId="8" borderId="0" applyNumberFormat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173" fontId="4" fillId="0" borderId="0"/>
    <xf numFmtId="0" fontId="4" fillId="0" borderId="0"/>
    <xf numFmtId="170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0" borderId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3" fontId="4" fillId="0" borderId="0"/>
    <xf numFmtId="173" fontId="4" fillId="8" borderId="0" applyNumberFormat="0" applyBorder="0" applyAlignment="0" applyProtection="0"/>
    <xf numFmtId="0" fontId="4" fillId="0" borderId="0"/>
    <xf numFmtId="0" fontId="4" fillId="15" borderId="35" applyNumberFormat="0" applyFont="0" applyAlignment="0" applyProtection="0"/>
    <xf numFmtId="0" fontId="4" fillId="0" borderId="0"/>
    <xf numFmtId="173" fontId="4" fillId="8" borderId="0" applyNumberFormat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173" fontId="4" fillId="0" borderId="0"/>
    <xf numFmtId="0" fontId="4" fillId="0" borderId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15" borderId="35" applyNumberFormat="0" applyFont="0" applyAlignment="0" applyProtection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0" borderId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0" borderId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0" borderId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3" fontId="4" fillId="0" borderId="0"/>
    <xf numFmtId="173" fontId="4" fillId="8" borderId="0" applyNumberFormat="0" applyBorder="0" applyAlignment="0" applyProtection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5" borderId="35" applyNumberFormat="0" applyFont="0" applyAlignment="0" applyProtection="0"/>
    <xf numFmtId="0" fontId="4" fillId="0" borderId="0"/>
    <xf numFmtId="173" fontId="4" fillId="8" borderId="0" applyNumberFormat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173" fontId="4" fillId="0" borderId="0"/>
    <xf numFmtId="0" fontId="4" fillId="0" borderId="0"/>
    <xf numFmtId="170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0" borderId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3" fontId="4" fillId="0" borderId="0"/>
    <xf numFmtId="173" fontId="4" fillId="8" borderId="0" applyNumberFormat="0" applyBorder="0" applyAlignment="0" applyProtection="0"/>
    <xf numFmtId="0" fontId="4" fillId="0" borderId="0"/>
    <xf numFmtId="0" fontId="4" fillId="15" borderId="35" applyNumberFormat="0" applyFont="0" applyAlignment="0" applyProtection="0"/>
    <xf numFmtId="0" fontId="4" fillId="0" borderId="0"/>
    <xf numFmtId="173" fontId="4" fillId="8" borderId="0" applyNumberFormat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173" fontId="4" fillId="0" borderId="0"/>
    <xf numFmtId="0" fontId="4" fillId="0" borderId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15" borderId="35" applyNumberFormat="0" applyFont="0" applyAlignment="0" applyProtection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0" borderId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0" borderId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0" borderId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3" fontId="4" fillId="0" borderId="0"/>
    <xf numFmtId="173" fontId="4" fillId="8" borderId="0" applyNumberFormat="0" applyBorder="0" applyAlignment="0" applyProtection="0"/>
    <xf numFmtId="0" fontId="4" fillId="0" borderId="0"/>
    <xf numFmtId="0" fontId="4" fillId="15" borderId="35" applyNumberFormat="0" applyFont="0" applyAlignment="0" applyProtection="0"/>
    <xf numFmtId="0" fontId="4" fillId="0" borderId="0"/>
    <xf numFmtId="173" fontId="4" fillId="8" borderId="0" applyNumberFormat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173" fontId="4" fillId="0" borderId="0"/>
    <xf numFmtId="0" fontId="4" fillId="0" borderId="0"/>
    <xf numFmtId="170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0" borderId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3" fontId="4" fillId="0" borderId="0"/>
    <xf numFmtId="173" fontId="4" fillId="8" borderId="0" applyNumberFormat="0" applyBorder="0" applyAlignment="0" applyProtection="0"/>
    <xf numFmtId="0" fontId="4" fillId="0" borderId="0"/>
    <xf numFmtId="0" fontId="4" fillId="15" borderId="35" applyNumberFormat="0" applyFont="0" applyAlignment="0" applyProtection="0"/>
    <xf numFmtId="0" fontId="4" fillId="0" borderId="0"/>
    <xf numFmtId="173" fontId="4" fillId="8" borderId="0" applyNumberFormat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173" fontId="4" fillId="0" borderId="0"/>
    <xf numFmtId="0" fontId="4" fillId="0" borderId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15" borderId="35" applyNumberFormat="0" applyFont="0" applyAlignment="0" applyProtection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0" borderId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0" borderId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0" borderId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3" fontId="4" fillId="0" borderId="0"/>
    <xf numFmtId="173" fontId="4" fillId="8" borderId="0" applyNumberFormat="0" applyBorder="0" applyAlignment="0" applyProtection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5" borderId="35" applyNumberFormat="0" applyFont="0" applyAlignment="0" applyProtection="0"/>
    <xf numFmtId="0" fontId="4" fillId="0" borderId="0"/>
    <xf numFmtId="173" fontId="4" fillId="8" borderId="0" applyNumberFormat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173" fontId="4" fillId="0" borderId="0"/>
    <xf numFmtId="0" fontId="4" fillId="0" borderId="0"/>
    <xf numFmtId="170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0" borderId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3" fontId="4" fillId="0" borderId="0"/>
    <xf numFmtId="173" fontId="4" fillId="8" borderId="0" applyNumberFormat="0" applyBorder="0" applyAlignment="0" applyProtection="0"/>
    <xf numFmtId="0" fontId="4" fillId="0" borderId="0"/>
    <xf numFmtId="0" fontId="4" fillId="15" borderId="35" applyNumberFormat="0" applyFont="0" applyAlignment="0" applyProtection="0"/>
    <xf numFmtId="0" fontId="4" fillId="0" borderId="0"/>
    <xf numFmtId="173" fontId="4" fillId="8" borderId="0" applyNumberFormat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173" fontId="4" fillId="0" borderId="0"/>
    <xf numFmtId="0" fontId="4" fillId="0" borderId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15" borderId="35" applyNumberFormat="0" applyFont="0" applyAlignment="0" applyProtection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0" borderId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0" borderId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15" borderId="35" applyNumberFormat="0" applyFont="0" applyAlignment="0" applyProtection="0"/>
    <xf numFmtId="0" fontId="4" fillId="15" borderId="35" applyNumberFormat="0" applyFont="0" applyAlignment="0" applyProtection="0"/>
    <xf numFmtId="0" fontId="4" fillId="15" borderId="35" applyNumberFormat="0" applyFont="0" applyAlignment="0" applyProtection="0"/>
    <xf numFmtId="0" fontId="4" fillId="15" borderId="35" applyNumberFormat="0" applyFont="0" applyAlignment="0" applyProtection="0"/>
    <xf numFmtId="0" fontId="4" fillId="15" borderId="35" applyNumberFormat="0" applyFont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15" borderId="35" applyNumberFormat="0" applyFont="0" applyAlignment="0" applyProtection="0"/>
    <xf numFmtId="0" fontId="4" fillId="15" borderId="35" applyNumberFormat="0" applyFont="0" applyAlignment="0" applyProtection="0"/>
    <xf numFmtId="0" fontId="4" fillId="15" borderId="35" applyNumberFormat="0" applyFont="0" applyAlignment="0" applyProtection="0"/>
    <xf numFmtId="0" fontId="4" fillId="15" borderId="35" applyNumberFormat="0" applyFont="0" applyAlignment="0" applyProtection="0"/>
    <xf numFmtId="0" fontId="4" fillId="15" borderId="35" applyNumberFormat="0" applyFont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3" fillId="0" borderId="0"/>
    <xf numFmtId="169" fontId="3" fillId="0" borderId="0" applyFont="0" applyFill="0" applyBorder="0" applyAlignment="0" applyProtection="0"/>
    <xf numFmtId="0" fontId="3" fillId="0" borderId="0"/>
    <xf numFmtId="169" fontId="3" fillId="0" borderId="0" applyFont="0" applyFill="0" applyBorder="0" applyAlignment="0" applyProtection="0"/>
    <xf numFmtId="0" fontId="3" fillId="0" borderId="0"/>
    <xf numFmtId="169" fontId="3" fillId="0" borderId="0" applyFont="0" applyFill="0" applyBorder="0" applyAlignment="0" applyProtection="0"/>
    <xf numFmtId="0" fontId="3" fillId="0" borderId="0"/>
    <xf numFmtId="169" fontId="3" fillId="0" borderId="0" applyFont="0" applyFill="0" applyBorder="0" applyAlignment="0" applyProtection="0"/>
    <xf numFmtId="0" fontId="3" fillId="0" borderId="0"/>
    <xf numFmtId="169" fontId="3" fillId="0" borderId="0" applyFont="0" applyFill="0" applyBorder="0" applyAlignment="0" applyProtection="0"/>
    <xf numFmtId="0" fontId="18" fillId="0" borderId="0"/>
    <xf numFmtId="0" fontId="2" fillId="0" borderId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39" fillId="0" borderId="0"/>
    <xf numFmtId="169" fontId="18" fillId="0" borderId="0" applyFont="0" applyFill="0" applyBorder="0" applyAlignment="0" applyProtection="0"/>
    <xf numFmtId="0" fontId="23" fillId="0" borderId="0"/>
    <xf numFmtId="9" fontId="18" fillId="0" borderId="0" applyFont="0" applyFill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15" borderId="35" applyNumberFormat="0" applyFont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0" borderId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0" borderId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15" borderId="35" applyNumberFormat="0" applyFont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0" borderId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0" borderId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170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170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15" borderId="35" applyNumberFormat="0" applyFont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0" borderId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0" borderId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15" borderId="35" applyNumberFormat="0" applyFont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0" borderId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0" borderId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15" borderId="35" applyNumberFormat="0" applyFont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0" borderId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0" borderId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15" borderId="35" applyNumberFormat="0" applyFont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0" borderId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0" borderId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15" borderId="35" applyNumberFormat="0" applyFont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0" borderId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0" borderId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15" borderId="35" applyNumberFormat="0" applyFont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0" borderId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0" borderId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170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170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15" borderId="35" applyNumberFormat="0" applyFont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0" borderId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0" borderId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15" borderId="35" applyNumberFormat="0" applyFont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0" borderId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0" borderId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15" borderId="35" applyNumberFormat="0" applyFont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0" borderId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0" borderId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15" borderId="35" applyNumberFormat="0" applyFont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0" borderId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0" borderId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170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170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15" borderId="35" applyNumberFormat="0" applyFont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0" borderId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0" borderId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15" borderId="35" applyNumberFormat="0" applyFont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0" borderId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0" borderId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15" borderId="35" applyNumberFormat="0" applyFont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0" borderId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0" borderId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15" borderId="35" applyNumberFormat="0" applyFont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0" borderId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0" borderId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15" borderId="35" applyNumberFormat="0" applyFont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0" borderId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0" borderId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15" borderId="35" applyNumberFormat="0" applyFont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0" borderId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0" borderId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170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170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15" borderId="35" applyNumberFormat="0" applyFont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0" borderId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0" borderId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15" borderId="35" applyNumberFormat="0" applyFont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0" borderId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0" borderId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170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5" borderId="35" applyNumberFormat="0" applyFont="0" applyAlignment="0" applyProtection="0"/>
    <xf numFmtId="0" fontId="2" fillId="15" borderId="35" applyNumberFormat="0" applyFont="0" applyAlignment="0" applyProtection="0"/>
    <xf numFmtId="0" fontId="2" fillId="15" borderId="35" applyNumberFormat="0" applyFont="0" applyAlignment="0" applyProtection="0"/>
    <xf numFmtId="0" fontId="2" fillId="15" borderId="35" applyNumberFormat="0" applyFont="0" applyAlignment="0" applyProtection="0"/>
    <xf numFmtId="0" fontId="2" fillId="15" borderId="35" applyNumberFormat="0" applyFont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15" borderId="35" applyNumberFormat="0" applyFont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0" borderId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0" borderId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15" borderId="35" applyNumberFormat="0" applyFont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0" borderId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0" borderId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170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170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15" borderId="35" applyNumberFormat="0" applyFont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0" borderId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0" borderId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15" borderId="35" applyNumberFormat="0" applyFont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0" borderId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0" borderId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15" borderId="35" applyNumberFormat="0" applyFont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0" borderId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0" borderId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15" borderId="35" applyNumberFormat="0" applyFont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0" borderId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0" borderId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15" borderId="35" applyNumberFormat="0" applyFont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0" borderId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0" borderId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15" borderId="35" applyNumberFormat="0" applyFont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0" borderId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0" borderId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170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170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15" borderId="35" applyNumberFormat="0" applyFont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0" borderId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0" borderId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15" borderId="35" applyNumberFormat="0" applyFont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0" borderId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0" borderId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170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5" borderId="35" applyNumberFormat="0" applyFont="0" applyAlignment="0" applyProtection="0"/>
    <xf numFmtId="0" fontId="2" fillId="15" borderId="35" applyNumberFormat="0" applyFont="0" applyAlignment="0" applyProtection="0"/>
    <xf numFmtId="0" fontId="2" fillId="15" borderId="35" applyNumberFormat="0" applyFont="0" applyAlignment="0" applyProtection="0"/>
    <xf numFmtId="0" fontId="2" fillId="15" borderId="35" applyNumberFormat="0" applyFont="0" applyAlignment="0" applyProtection="0"/>
    <xf numFmtId="0" fontId="2" fillId="15" borderId="35" applyNumberFormat="0" applyFont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15" borderId="35" applyNumberFormat="0" applyFont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0" borderId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0" borderId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15" borderId="35" applyNumberFormat="0" applyFont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0" borderId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0" borderId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170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170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15" borderId="35" applyNumberFormat="0" applyFont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0" borderId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0" borderId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15" borderId="35" applyNumberFormat="0" applyFont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0" borderId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0" borderId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15" borderId="35" applyNumberFormat="0" applyFont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0" borderId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0" borderId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15" borderId="35" applyNumberFormat="0" applyFont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0" borderId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0" borderId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15" borderId="35" applyNumberFormat="0" applyFont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0" borderId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0" borderId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15" borderId="35" applyNumberFormat="0" applyFont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0" borderId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0" borderId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170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170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15" borderId="35" applyNumberFormat="0" applyFont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0" borderId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0" borderId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15" borderId="35" applyNumberFormat="0" applyFont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0" borderId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0" borderId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15" borderId="35" applyNumberFormat="0" applyFont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0" borderId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0" borderId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15" borderId="35" applyNumberFormat="0" applyFont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0" borderId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0" borderId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170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170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15" borderId="35" applyNumberFormat="0" applyFont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0" borderId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0" borderId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15" borderId="35" applyNumberFormat="0" applyFont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0" borderId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0" borderId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15" borderId="35" applyNumberFormat="0" applyFont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0" borderId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0" borderId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15" borderId="35" applyNumberFormat="0" applyFont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0" borderId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0" borderId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15" borderId="35" applyNumberFormat="0" applyFont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0" borderId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0" borderId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15" borderId="35" applyNumberFormat="0" applyFont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0" borderId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0" borderId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170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170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15" borderId="35" applyNumberFormat="0" applyFont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0" borderId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0" borderId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15" borderId="35" applyNumberFormat="0" applyFont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0" borderId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0" borderId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170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5" borderId="35" applyNumberFormat="0" applyFont="0" applyAlignment="0" applyProtection="0"/>
    <xf numFmtId="0" fontId="2" fillId="15" borderId="35" applyNumberFormat="0" applyFont="0" applyAlignment="0" applyProtection="0"/>
    <xf numFmtId="0" fontId="2" fillId="15" borderId="35" applyNumberFormat="0" applyFont="0" applyAlignment="0" applyProtection="0"/>
    <xf numFmtId="0" fontId="2" fillId="15" borderId="35" applyNumberFormat="0" applyFont="0" applyAlignment="0" applyProtection="0"/>
    <xf numFmtId="0" fontId="2" fillId="15" borderId="35" applyNumberFormat="0" applyFont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15" borderId="35" applyNumberFormat="0" applyFont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0" borderId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0" borderId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15" borderId="35" applyNumberFormat="0" applyFont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0" borderId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0" borderId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170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170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15" borderId="35" applyNumberFormat="0" applyFont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0" borderId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0" borderId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15" borderId="35" applyNumberFormat="0" applyFont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0" borderId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0" borderId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15" borderId="35" applyNumberFormat="0" applyFont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0" borderId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0" borderId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15" borderId="35" applyNumberFormat="0" applyFont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0" borderId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0" borderId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15" borderId="35" applyNumberFormat="0" applyFont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0" borderId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0" borderId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15" borderId="35" applyNumberFormat="0" applyFont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0" borderId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0" borderId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170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170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15" borderId="35" applyNumberFormat="0" applyFont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0" borderId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0" borderId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15" borderId="35" applyNumberFormat="0" applyFont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0" borderId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0" borderId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170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5" borderId="35" applyNumberFormat="0" applyFont="0" applyAlignment="0" applyProtection="0"/>
    <xf numFmtId="0" fontId="2" fillId="15" borderId="35" applyNumberFormat="0" applyFont="0" applyAlignment="0" applyProtection="0"/>
    <xf numFmtId="0" fontId="2" fillId="15" borderId="35" applyNumberFormat="0" applyFont="0" applyAlignment="0" applyProtection="0"/>
    <xf numFmtId="0" fontId="2" fillId="15" borderId="35" applyNumberFormat="0" applyFont="0" applyAlignment="0" applyProtection="0"/>
    <xf numFmtId="0" fontId="2" fillId="15" borderId="35" applyNumberFormat="0" applyFont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15" borderId="35" applyNumberFormat="0" applyFont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0" borderId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0" borderId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15" borderId="35" applyNumberFormat="0" applyFont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0" borderId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0" borderId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170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170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15" borderId="35" applyNumberFormat="0" applyFont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0" borderId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0" borderId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15" borderId="35" applyNumberFormat="0" applyFont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0" borderId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0" borderId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15" borderId="35" applyNumberFormat="0" applyFont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0" borderId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0" borderId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15" borderId="35" applyNumberFormat="0" applyFont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0" borderId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0" borderId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15" borderId="35" applyNumberFormat="0" applyFont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0" borderId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0" borderId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15" borderId="35" applyNumberFormat="0" applyFont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0" borderId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0" borderId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170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170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15" borderId="35" applyNumberFormat="0" applyFont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0" borderId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0" borderId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15" borderId="35" applyNumberFormat="0" applyFont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0" borderId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0" borderId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15" borderId="35" applyNumberFormat="0" applyFont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0" borderId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0" borderId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15" borderId="35" applyNumberFormat="0" applyFont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0" borderId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0" borderId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170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170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15" borderId="35" applyNumberFormat="0" applyFont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0" borderId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0" borderId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15" borderId="35" applyNumberFormat="0" applyFont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0" borderId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0" borderId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15" borderId="35" applyNumberFormat="0" applyFont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0" borderId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0" borderId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15" borderId="35" applyNumberFormat="0" applyFont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0" borderId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0" borderId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15" borderId="35" applyNumberFormat="0" applyFont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0" borderId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0" borderId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15" borderId="35" applyNumberFormat="0" applyFont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0" borderId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0" borderId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170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170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15" borderId="35" applyNumberFormat="0" applyFont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0" borderId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0" borderId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15" borderId="35" applyNumberFormat="0" applyFont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0" borderId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0" borderId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170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5" borderId="35" applyNumberFormat="0" applyFont="0" applyAlignment="0" applyProtection="0"/>
    <xf numFmtId="0" fontId="2" fillId="15" borderId="35" applyNumberFormat="0" applyFont="0" applyAlignment="0" applyProtection="0"/>
    <xf numFmtId="0" fontId="2" fillId="15" borderId="35" applyNumberFormat="0" applyFont="0" applyAlignment="0" applyProtection="0"/>
    <xf numFmtId="0" fontId="2" fillId="15" borderId="35" applyNumberFormat="0" applyFont="0" applyAlignment="0" applyProtection="0"/>
    <xf numFmtId="0" fontId="2" fillId="15" borderId="35" applyNumberFormat="0" applyFont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15" borderId="35" applyNumberFormat="0" applyFont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0" borderId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0" borderId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15" borderId="35" applyNumberFormat="0" applyFont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0" borderId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0" borderId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170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170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15" borderId="35" applyNumberFormat="0" applyFont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0" borderId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0" borderId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15" borderId="35" applyNumberFormat="0" applyFont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0" borderId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0" borderId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15" borderId="35" applyNumberFormat="0" applyFont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0" borderId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0" borderId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15" borderId="35" applyNumberFormat="0" applyFont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0" borderId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0" borderId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15" borderId="35" applyNumberFormat="0" applyFont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0" borderId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0" borderId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15" borderId="35" applyNumberFormat="0" applyFont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0" borderId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0" borderId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170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170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15" borderId="35" applyNumberFormat="0" applyFont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0" borderId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0" borderId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15" borderId="35" applyNumberFormat="0" applyFont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0" borderId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0" borderId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170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5" borderId="35" applyNumberFormat="0" applyFont="0" applyAlignment="0" applyProtection="0"/>
    <xf numFmtId="0" fontId="2" fillId="15" borderId="35" applyNumberFormat="0" applyFont="0" applyAlignment="0" applyProtection="0"/>
    <xf numFmtId="0" fontId="2" fillId="15" borderId="35" applyNumberFormat="0" applyFont="0" applyAlignment="0" applyProtection="0"/>
    <xf numFmtId="0" fontId="2" fillId="15" borderId="35" applyNumberFormat="0" applyFont="0" applyAlignment="0" applyProtection="0"/>
    <xf numFmtId="0" fontId="2" fillId="15" borderId="35" applyNumberFormat="0" applyFont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15" borderId="35" applyNumberFormat="0" applyFont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0" borderId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0" borderId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15" borderId="35" applyNumberFormat="0" applyFont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0" borderId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0" borderId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170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170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15" borderId="35" applyNumberFormat="0" applyFont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0" borderId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0" borderId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15" borderId="35" applyNumberFormat="0" applyFont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0" borderId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0" borderId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15" borderId="35" applyNumberFormat="0" applyFont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0" borderId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0" borderId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15" borderId="35" applyNumberFormat="0" applyFont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0" borderId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0" borderId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15" borderId="35" applyNumberFormat="0" applyFont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0" borderId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0" borderId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15" borderId="35" applyNumberFormat="0" applyFont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0" borderId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0" borderId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170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170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15" borderId="35" applyNumberFormat="0" applyFont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0" borderId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0" borderId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15" borderId="35" applyNumberFormat="0" applyFont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0" borderId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0" borderId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15" borderId="35" applyNumberFormat="0" applyFont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0" borderId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0" borderId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15" borderId="35" applyNumberFormat="0" applyFont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0" borderId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0" borderId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170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170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15" borderId="35" applyNumberFormat="0" applyFont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0" borderId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0" borderId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15" borderId="35" applyNumberFormat="0" applyFont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0" borderId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0" borderId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15" borderId="35" applyNumberFormat="0" applyFont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0" borderId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0" borderId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15" borderId="35" applyNumberFormat="0" applyFont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0" borderId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0" borderId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15" borderId="35" applyNumberFormat="0" applyFont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0" borderId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0" borderId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15" borderId="35" applyNumberFormat="0" applyFont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0" borderId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0" borderId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170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170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15" borderId="35" applyNumberFormat="0" applyFont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0" borderId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0" borderId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15" borderId="35" applyNumberFormat="0" applyFont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0" borderId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0" borderId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170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5" borderId="35" applyNumberFormat="0" applyFont="0" applyAlignment="0" applyProtection="0"/>
    <xf numFmtId="0" fontId="2" fillId="15" borderId="35" applyNumberFormat="0" applyFont="0" applyAlignment="0" applyProtection="0"/>
    <xf numFmtId="0" fontId="2" fillId="15" borderId="35" applyNumberFormat="0" applyFont="0" applyAlignment="0" applyProtection="0"/>
    <xf numFmtId="0" fontId="2" fillId="15" borderId="35" applyNumberFormat="0" applyFont="0" applyAlignment="0" applyProtection="0"/>
    <xf numFmtId="0" fontId="2" fillId="15" borderId="35" applyNumberFormat="0" applyFont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15" borderId="35" applyNumberFormat="0" applyFont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0" borderId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0" borderId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15" borderId="35" applyNumberFormat="0" applyFont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0" borderId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0" borderId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170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170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15" borderId="35" applyNumberFormat="0" applyFont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0" borderId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0" borderId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15" borderId="35" applyNumberFormat="0" applyFont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0" borderId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0" borderId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15" borderId="35" applyNumberFormat="0" applyFont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0" borderId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0" borderId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15" borderId="35" applyNumberFormat="0" applyFont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0" borderId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0" borderId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15" borderId="35" applyNumberFormat="0" applyFont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0" borderId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0" borderId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15" borderId="35" applyNumberFormat="0" applyFont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0" borderId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0" borderId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170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170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15" borderId="35" applyNumberFormat="0" applyFont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0" borderId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0" borderId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15" borderId="35" applyNumberFormat="0" applyFont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0" borderId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0" borderId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170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5" borderId="35" applyNumberFormat="0" applyFont="0" applyAlignment="0" applyProtection="0"/>
    <xf numFmtId="0" fontId="2" fillId="15" borderId="35" applyNumberFormat="0" applyFont="0" applyAlignment="0" applyProtection="0"/>
    <xf numFmtId="0" fontId="2" fillId="15" borderId="35" applyNumberFormat="0" applyFont="0" applyAlignment="0" applyProtection="0"/>
    <xf numFmtId="0" fontId="2" fillId="15" borderId="35" applyNumberFormat="0" applyFont="0" applyAlignment="0" applyProtection="0"/>
    <xf numFmtId="0" fontId="2" fillId="15" borderId="35" applyNumberFormat="0" applyFont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23" borderId="0" applyNumberFormat="0" applyBorder="0" applyAlignment="0" applyProtection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0" fontId="2" fillId="20" borderId="0" applyNumberFormat="0" applyBorder="0" applyAlignment="0" applyProtection="0"/>
    <xf numFmtId="173" fontId="2" fillId="8" borderId="0" applyNumberFormat="0" applyBorder="0" applyAlignment="0" applyProtection="0"/>
    <xf numFmtId="170" fontId="2" fillId="0" borderId="0" applyFont="0" applyFill="0" applyBorder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28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0" fontId="2" fillId="0" borderId="0"/>
    <xf numFmtId="0" fontId="2" fillId="15" borderId="35" applyNumberFormat="0" applyFont="0" applyAlignment="0" applyProtection="0"/>
    <xf numFmtId="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173" fontId="2" fillId="8" borderId="0" applyNumberFormat="0" applyBorder="0" applyAlignment="0" applyProtection="0"/>
    <xf numFmtId="170" fontId="2" fillId="0" borderId="0" applyFont="0" applyFill="0" applyBorder="0" applyAlignment="0" applyProtection="0"/>
    <xf numFmtId="0" fontId="2" fillId="31" borderId="0" applyNumberFormat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0" fontId="2" fillId="16" borderId="0" applyNumberFormat="0" applyBorder="0" applyAlignment="0" applyProtection="0"/>
    <xf numFmtId="0" fontId="2" fillId="35" borderId="0" applyNumberFormat="0" applyBorder="0" applyAlignment="0" applyProtection="0"/>
    <xf numFmtId="170" fontId="2" fillId="0" borderId="0" applyFont="0" applyFill="0" applyBorder="0" applyAlignment="0" applyProtection="0"/>
    <xf numFmtId="0" fontId="2" fillId="31" borderId="0" applyNumberFormat="0" applyBorder="0" applyAlignment="0" applyProtection="0"/>
    <xf numFmtId="9" fontId="2" fillId="0" borderId="0" applyFont="0" applyFill="0" applyBorder="0" applyAlignment="0" applyProtection="0"/>
    <xf numFmtId="0" fontId="2" fillId="20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27" borderId="0" applyNumberFormat="0" applyBorder="0" applyAlignment="0" applyProtection="0"/>
    <xf numFmtId="0" fontId="2" fillId="0" borderId="0"/>
    <xf numFmtId="0" fontId="2" fillId="0" borderId="0"/>
    <xf numFmtId="0" fontId="2" fillId="16" borderId="0" applyNumberFormat="0" applyBorder="0" applyAlignment="0" applyProtection="0"/>
    <xf numFmtId="170" fontId="2" fillId="0" borderId="0" applyFont="0" applyFill="0" applyBorder="0" applyAlignment="0" applyProtection="0"/>
    <xf numFmtId="0" fontId="2" fillId="8" borderId="0" applyNumberFormat="0" applyBorder="0" applyAlignment="0" applyProtection="0"/>
    <xf numFmtId="0" fontId="2" fillId="28" borderId="0" applyNumberFormat="0" applyBorder="0" applyAlignment="0" applyProtection="0"/>
    <xf numFmtId="0" fontId="2" fillId="24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15" borderId="35" applyNumberFormat="0" applyFont="0" applyAlignment="0" applyProtection="0"/>
    <xf numFmtId="173" fontId="2" fillId="0" borderId="0"/>
    <xf numFmtId="0" fontId="2" fillId="23" borderId="0" applyNumberFormat="0" applyBorder="0" applyAlignment="0" applyProtection="0"/>
    <xf numFmtId="0" fontId="2" fillId="15" borderId="35" applyNumberFormat="0" applyFont="0" applyAlignment="0" applyProtection="0"/>
    <xf numFmtId="169" fontId="2" fillId="0" borderId="0" applyFont="0" applyFill="0" applyBorder="0" applyAlignment="0" applyProtection="0"/>
    <xf numFmtId="0" fontId="2" fillId="0" borderId="0"/>
    <xf numFmtId="0" fontId="2" fillId="20" borderId="0" applyNumberFormat="0" applyBorder="0" applyAlignment="0" applyProtection="0"/>
    <xf numFmtId="173" fontId="2" fillId="8" borderId="0" applyNumberFormat="0" applyBorder="0" applyAlignment="0" applyProtection="0"/>
    <xf numFmtId="0" fontId="2" fillId="31" borderId="0" applyNumberFormat="0" applyBorder="0" applyAlignment="0" applyProtection="0"/>
    <xf numFmtId="0" fontId="2" fillId="36" borderId="0" applyNumberFormat="0" applyBorder="0" applyAlignment="0" applyProtection="0"/>
    <xf numFmtId="0" fontId="2" fillId="35" borderId="0" applyNumberFormat="0" applyBorder="0" applyAlignment="0" applyProtection="0"/>
    <xf numFmtId="0" fontId="2" fillId="32" borderId="0" applyNumberFormat="0" applyBorder="0" applyAlignment="0" applyProtection="0"/>
    <xf numFmtId="0" fontId="2" fillId="27" borderId="0" applyNumberFormat="0" applyBorder="0" applyAlignment="0" applyProtection="0"/>
    <xf numFmtId="0" fontId="2" fillId="0" borderId="0"/>
    <xf numFmtId="169" fontId="2" fillId="0" borderId="0" applyFont="0" applyFill="0" applyBorder="0" applyAlignment="0" applyProtection="0"/>
    <xf numFmtId="0" fontId="2" fillId="16" borderId="0" applyNumberFormat="0" applyBorder="0" applyAlignment="0" applyProtection="0"/>
    <xf numFmtId="0" fontId="2" fillId="15" borderId="35" applyNumberFormat="0" applyFont="0" applyAlignment="0" applyProtection="0"/>
    <xf numFmtId="9" fontId="2" fillId="0" borderId="0" applyFont="0" applyFill="0" applyBorder="0" applyAlignment="0" applyProtection="0"/>
    <xf numFmtId="0" fontId="2" fillId="0" borderId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28" borderId="0" applyNumberFormat="0" applyBorder="0" applyAlignment="0" applyProtection="0"/>
    <xf numFmtId="173" fontId="2" fillId="0" borderId="0"/>
    <xf numFmtId="0" fontId="2" fillId="35" borderId="0" applyNumberFormat="0" applyBorder="0" applyAlignment="0" applyProtection="0"/>
    <xf numFmtId="0" fontId="2" fillId="19" borderId="0" applyNumberFormat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23" borderId="0" applyNumberFormat="0" applyBorder="0" applyAlignment="0" applyProtection="0"/>
    <xf numFmtId="0" fontId="2" fillId="32" borderId="0" applyNumberFormat="0" applyBorder="0" applyAlignment="0" applyProtection="0"/>
    <xf numFmtId="173" fontId="2" fillId="8" borderId="0" applyNumberFormat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0" fontId="2" fillId="19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6" borderId="0" applyNumberFormat="0" applyBorder="0" applyAlignment="0" applyProtection="0"/>
    <xf numFmtId="0" fontId="2" fillId="16" borderId="0" applyNumberFormat="0" applyBorder="0" applyAlignment="0" applyProtection="0"/>
    <xf numFmtId="0" fontId="2" fillId="31" borderId="0" applyNumberFormat="0" applyBorder="0" applyAlignment="0" applyProtection="0"/>
    <xf numFmtId="0" fontId="2" fillId="20" borderId="0" applyNumberFormat="0" applyBorder="0" applyAlignment="0" applyProtection="0"/>
    <xf numFmtId="169" fontId="2" fillId="0" borderId="0" applyFont="0" applyFill="0" applyBorder="0" applyAlignment="0" applyProtection="0"/>
    <xf numFmtId="0" fontId="2" fillId="32" borderId="0" applyNumberFormat="0" applyBorder="0" applyAlignment="0" applyProtection="0"/>
    <xf numFmtId="0" fontId="2" fillId="15" borderId="35" applyNumberFormat="0" applyFont="0" applyAlignment="0" applyProtection="0"/>
    <xf numFmtId="0" fontId="2" fillId="0" borderId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15" borderId="35" applyNumberFormat="0" applyFont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0" borderId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0" borderId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15" borderId="35" applyNumberFormat="0" applyFont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0" borderId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0" borderId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170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170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15" borderId="35" applyNumberFormat="0" applyFont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0" borderId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0" borderId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15" borderId="35" applyNumberFormat="0" applyFont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0" borderId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0" borderId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27" borderId="0" applyNumberFormat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15" borderId="35" applyNumberFormat="0" applyFont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0" borderId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0" borderId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15" borderId="35" applyNumberFormat="0" applyFont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0" borderId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0" borderId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15" borderId="35" applyNumberFormat="0" applyFont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0" borderId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0" borderId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15" borderId="35" applyNumberFormat="0" applyFont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0" borderId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0" borderId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170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170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15" borderId="35" applyNumberFormat="0" applyFont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0" borderId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0" borderId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15" borderId="35" applyNumberFormat="0" applyFont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0" borderId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0" borderId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170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5" borderId="35" applyNumberFormat="0" applyFont="0" applyAlignment="0" applyProtection="0"/>
    <xf numFmtId="0" fontId="2" fillId="15" borderId="35" applyNumberFormat="0" applyFont="0" applyAlignment="0" applyProtection="0"/>
    <xf numFmtId="0" fontId="2" fillId="15" borderId="35" applyNumberFormat="0" applyFont="0" applyAlignment="0" applyProtection="0"/>
    <xf numFmtId="0" fontId="2" fillId="15" borderId="35" applyNumberFormat="0" applyFont="0" applyAlignment="0" applyProtection="0"/>
    <xf numFmtId="0" fontId="2" fillId="15" borderId="35" applyNumberFormat="0" applyFont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19" borderId="0" applyNumberFormat="0" applyBorder="0" applyAlignment="0" applyProtection="0"/>
    <xf numFmtId="0" fontId="2" fillId="8" borderId="0" applyNumberFormat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0" fontId="2" fillId="36" borderId="0" applyNumberFormat="0" applyBorder="0" applyAlignment="0" applyProtection="0"/>
    <xf numFmtId="169" fontId="2" fillId="0" borderId="0" applyFont="0" applyFill="0" applyBorder="0" applyAlignment="0" applyProtection="0"/>
    <xf numFmtId="173" fontId="2" fillId="8" borderId="0" applyNumberFormat="0" applyBorder="0" applyAlignment="0" applyProtection="0"/>
    <xf numFmtId="0" fontId="2" fillId="0" borderId="0"/>
    <xf numFmtId="0" fontId="2" fillId="0" borderId="0"/>
    <xf numFmtId="169" fontId="2" fillId="0" borderId="0" applyFont="0" applyFill="0" applyBorder="0" applyAlignment="0" applyProtection="0"/>
    <xf numFmtId="0" fontId="2" fillId="23" borderId="0" applyNumberFormat="0" applyBorder="0" applyAlignment="0" applyProtection="0"/>
    <xf numFmtId="0" fontId="2" fillId="16" borderId="0" applyNumberFormat="0" applyBorder="0" applyAlignment="0" applyProtection="0"/>
    <xf numFmtId="173" fontId="2" fillId="0" borderId="0"/>
    <xf numFmtId="9" fontId="2" fillId="0" borderId="0" applyFont="0" applyFill="0" applyBorder="0" applyAlignment="0" applyProtection="0"/>
    <xf numFmtId="0" fontId="2" fillId="19" borderId="0" applyNumberFormat="0" applyBorder="0" applyAlignment="0" applyProtection="0"/>
    <xf numFmtId="0" fontId="2" fillId="0" borderId="0"/>
    <xf numFmtId="0" fontId="2" fillId="32" borderId="0" applyNumberFormat="0" applyBorder="0" applyAlignment="0" applyProtection="0"/>
    <xf numFmtId="0" fontId="2" fillId="8" borderId="0" applyNumberFormat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20" borderId="0" applyNumberFormat="0" applyBorder="0" applyAlignment="0" applyProtection="0"/>
    <xf numFmtId="0" fontId="2" fillId="8" borderId="0" applyNumberFormat="0" applyBorder="0" applyAlignment="0" applyProtection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24" borderId="0" applyNumberFormat="0" applyBorder="0" applyAlignment="0" applyProtection="0"/>
    <xf numFmtId="173" fontId="2" fillId="8" borderId="0" applyNumberFormat="0" applyBorder="0" applyAlignment="0" applyProtection="0"/>
    <xf numFmtId="0" fontId="2" fillId="0" borderId="0"/>
    <xf numFmtId="0" fontId="2" fillId="0" borderId="0"/>
    <xf numFmtId="169" fontId="2" fillId="0" borderId="0" applyFont="0" applyFill="0" applyBorder="0" applyAlignment="0" applyProtection="0"/>
    <xf numFmtId="0" fontId="2" fillId="0" borderId="0"/>
    <xf numFmtId="0" fontId="2" fillId="32" borderId="0" applyNumberFormat="0" applyBorder="0" applyAlignment="0" applyProtection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27" borderId="0" applyNumberFormat="0" applyBorder="0" applyAlignment="0" applyProtection="0"/>
    <xf numFmtId="0" fontId="2" fillId="19" borderId="0" applyNumberFormat="0" applyBorder="0" applyAlignment="0" applyProtection="0"/>
    <xf numFmtId="0" fontId="2" fillId="0" borderId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8" borderId="0" applyNumberFormat="0" applyBorder="0" applyAlignment="0" applyProtection="0"/>
    <xf numFmtId="0" fontId="2" fillId="0" borderId="0"/>
    <xf numFmtId="169" fontId="2" fillId="0" borderId="0" applyFont="0" applyFill="0" applyBorder="0" applyAlignment="0" applyProtection="0"/>
    <xf numFmtId="0" fontId="2" fillId="36" borderId="0" applyNumberFormat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24" borderId="0" applyNumberFormat="0" applyBorder="0" applyAlignment="0" applyProtection="0"/>
    <xf numFmtId="0" fontId="2" fillId="0" borderId="0"/>
    <xf numFmtId="0" fontId="2" fillId="36" borderId="0" applyNumberFormat="0" applyBorder="0" applyAlignment="0" applyProtection="0"/>
    <xf numFmtId="0" fontId="2" fillId="0" borderId="0"/>
    <xf numFmtId="16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173" fontId="2" fillId="0" borderId="0"/>
    <xf numFmtId="0" fontId="2" fillId="0" borderId="0"/>
    <xf numFmtId="0" fontId="2" fillId="8" borderId="0" applyNumberFormat="0" applyBorder="0" applyAlignment="0" applyProtection="0"/>
    <xf numFmtId="0" fontId="2" fillId="31" borderId="0" applyNumberFormat="0" applyBorder="0" applyAlignment="0" applyProtection="0"/>
    <xf numFmtId="169" fontId="2" fillId="0" borderId="0" applyFont="0" applyFill="0" applyBorder="0" applyAlignment="0" applyProtection="0"/>
    <xf numFmtId="0" fontId="2" fillId="35" borderId="0" applyNumberFormat="0" applyBorder="0" applyAlignment="0" applyProtection="0"/>
    <xf numFmtId="0" fontId="2" fillId="15" borderId="35" applyNumberFormat="0" applyFont="0" applyAlignment="0" applyProtection="0"/>
    <xf numFmtId="170" fontId="2" fillId="0" borderId="0" applyFont="0" applyFill="0" applyBorder="0" applyAlignment="0" applyProtection="0"/>
    <xf numFmtId="0" fontId="2" fillId="23" borderId="0" applyNumberFormat="0" applyBorder="0" applyAlignment="0" applyProtection="0"/>
    <xf numFmtId="169" fontId="2" fillId="0" borderId="0" applyFont="0" applyFill="0" applyBorder="0" applyAlignment="0" applyProtection="0"/>
    <xf numFmtId="0" fontId="2" fillId="24" borderId="0" applyNumberFormat="0" applyBorder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0" borderId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0" borderId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170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170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15" borderId="35" applyNumberFormat="0" applyFont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0" borderId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0" borderId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15" borderId="35" applyNumberFormat="0" applyFont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0" borderId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0" borderId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15" borderId="35" applyNumberFormat="0" applyFont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0" borderId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0" borderId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15" borderId="35" applyNumberFormat="0" applyFont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0" borderId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0" borderId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15" borderId="35" applyNumberFormat="0" applyFont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0" borderId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0" borderId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15" borderId="35" applyNumberFormat="0" applyFont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0" borderId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0" borderId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170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170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15" borderId="35" applyNumberFormat="0" applyFont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0" borderId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0" borderId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15" borderId="35" applyNumberFormat="0" applyFont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0" borderId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0" borderId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15" borderId="35" applyNumberFormat="0" applyFont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0" borderId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0" borderId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15" borderId="35" applyNumberFormat="0" applyFont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0" borderId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0" borderId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170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170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15" borderId="35" applyNumberFormat="0" applyFont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0" borderId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0" borderId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15" borderId="35" applyNumberFormat="0" applyFont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0" borderId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0" borderId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15" borderId="35" applyNumberFormat="0" applyFont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0" borderId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0" borderId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15" borderId="35" applyNumberFormat="0" applyFont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0" borderId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0" borderId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15" borderId="35" applyNumberFormat="0" applyFont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0" borderId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0" borderId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15" borderId="35" applyNumberFormat="0" applyFont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0" borderId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0" borderId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170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170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15" borderId="35" applyNumberFormat="0" applyFont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0" borderId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0" borderId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15" borderId="35" applyNumberFormat="0" applyFont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0" borderId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0" borderId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170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5" borderId="35" applyNumberFormat="0" applyFont="0" applyAlignment="0" applyProtection="0"/>
    <xf numFmtId="0" fontId="2" fillId="15" borderId="35" applyNumberFormat="0" applyFont="0" applyAlignment="0" applyProtection="0"/>
    <xf numFmtId="0" fontId="2" fillId="15" borderId="35" applyNumberFormat="0" applyFont="0" applyAlignment="0" applyProtection="0"/>
    <xf numFmtId="0" fontId="2" fillId="15" borderId="35" applyNumberFormat="0" applyFont="0" applyAlignment="0" applyProtection="0"/>
    <xf numFmtId="0" fontId="2" fillId="15" borderId="35" applyNumberFormat="0" applyFont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15" borderId="35" applyNumberFormat="0" applyFont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0" borderId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0" borderId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15" borderId="35" applyNumberFormat="0" applyFont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0" borderId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0" borderId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170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170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15" borderId="35" applyNumberFormat="0" applyFont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0" borderId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0" borderId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15" borderId="35" applyNumberFormat="0" applyFont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0" borderId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0" borderId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15" borderId="35" applyNumberFormat="0" applyFont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0" borderId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0" borderId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15" borderId="35" applyNumberFormat="0" applyFont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0" borderId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0" borderId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15" borderId="35" applyNumberFormat="0" applyFont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0" borderId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0" borderId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15" borderId="35" applyNumberFormat="0" applyFont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0" borderId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0" borderId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170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170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15" borderId="35" applyNumberFormat="0" applyFont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0" borderId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0" borderId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15" borderId="35" applyNumberFormat="0" applyFont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0" borderId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0" borderId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15" borderId="35" applyNumberFormat="0" applyFont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0" borderId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0" borderId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15" borderId="35" applyNumberFormat="0" applyFont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0" borderId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0" borderId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170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170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15" borderId="35" applyNumberFormat="0" applyFont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0" borderId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0" borderId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15" borderId="35" applyNumberFormat="0" applyFont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0" borderId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0" borderId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15" borderId="35" applyNumberFormat="0" applyFont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0" borderId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0" borderId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15" borderId="35" applyNumberFormat="0" applyFont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0" borderId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0" borderId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15" borderId="35" applyNumberFormat="0" applyFont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0" borderId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0" borderId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15" borderId="35" applyNumberFormat="0" applyFont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0" borderId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0" borderId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170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170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15" borderId="35" applyNumberFormat="0" applyFont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0" borderId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0" borderId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15" borderId="35" applyNumberFormat="0" applyFont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0" borderId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0" borderId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170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5" borderId="35" applyNumberFormat="0" applyFont="0" applyAlignment="0" applyProtection="0"/>
    <xf numFmtId="0" fontId="2" fillId="15" borderId="35" applyNumberFormat="0" applyFont="0" applyAlignment="0" applyProtection="0"/>
    <xf numFmtId="0" fontId="2" fillId="15" borderId="35" applyNumberFormat="0" applyFont="0" applyAlignment="0" applyProtection="0"/>
    <xf numFmtId="0" fontId="2" fillId="15" borderId="35" applyNumberFormat="0" applyFont="0" applyAlignment="0" applyProtection="0"/>
    <xf numFmtId="0" fontId="2" fillId="15" borderId="35" applyNumberFormat="0" applyFont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15" borderId="35" applyNumberFormat="0" applyFont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0" borderId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0" borderId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15" borderId="35" applyNumberFormat="0" applyFont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0" borderId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0" borderId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170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170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15" borderId="35" applyNumberFormat="0" applyFont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0" borderId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0" borderId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15" borderId="35" applyNumberFormat="0" applyFont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0" borderId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0" borderId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15" borderId="35" applyNumberFormat="0" applyFont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0" borderId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0" borderId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15" borderId="35" applyNumberFormat="0" applyFont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0" borderId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0" borderId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15" borderId="35" applyNumberFormat="0" applyFont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0" borderId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0" borderId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15" borderId="35" applyNumberFormat="0" applyFont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0" borderId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0" borderId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170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170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15" borderId="35" applyNumberFormat="0" applyFont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0" borderId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0" borderId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15" borderId="35" applyNumberFormat="0" applyFont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0" borderId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0" borderId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170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5" borderId="35" applyNumberFormat="0" applyFont="0" applyAlignment="0" applyProtection="0"/>
    <xf numFmtId="0" fontId="2" fillId="15" borderId="35" applyNumberFormat="0" applyFont="0" applyAlignment="0" applyProtection="0"/>
    <xf numFmtId="0" fontId="2" fillId="15" borderId="35" applyNumberFormat="0" applyFont="0" applyAlignment="0" applyProtection="0"/>
    <xf numFmtId="0" fontId="2" fillId="15" borderId="35" applyNumberFormat="0" applyFont="0" applyAlignment="0" applyProtection="0"/>
    <xf numFmtId="0" fontId="2" fillId="15" borderId="35" applyNumberFormat="0" applyFont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15" borderId="35" applyNumberFormat="0" applyFont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0" borderId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0" borderId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15" borderId="35" applyNumberFormat="0" applyFont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0" borderId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0" borderId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170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170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15" borderId="35" applyNumberFormat="0" applyFont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0" borderId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0" borderId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15" borderId="35" applyNumberFormat="0" applyFont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0" borderId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0" borderId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15" borderId="35" applyNumberFormat="0" applyFont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0" borderId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0" borderId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15" borderId="35" applyNumberFormat="0" applyFont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0" borderId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0" borderId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15" borderId="35" applyNumberFormat="0" applyFont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0" borderId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0" borderId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15" borderId="35" applyNumberFormat="0" applyFont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0" borderId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0" borderId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170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170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15" borderId="35" applyNumberFormat="0" applyFont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0" borderId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0" borderId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15" borderId="35" applyNumberFormat="0" applyFont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0" borderId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0" borderId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170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5" borderId="35" applyNumberFormat="0" applyFont="0" applyAlignment="0" applyProtection="0"/>
    <xf numFmtId="0" fontId="2" fillId="15" borderId="35" applyNumberFormat="0" applyFont="0" applyAlignment="0" applyProtection="0"/>
    <xf numFmtId="0" fontId="2" fillId="15" borderId="35" applyNumberFormat="0" applyFont="0" applyAlignment="0" applyProtection="0"/>
    <xf numFmtId="0" fontId="2" fillId="15" borderId="35" applyNumberFormat="0" applyFont="0" applyAlignment="0" applyProtection="0"/>
    <xf numFmtId="0" fontId="2" fillId="15" borderId="35" applyNumberFormat="0" applyFont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170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5" borderId="35" applyNumberFormat="0" applyFont="0" applyAlignment="0" applyProtection="0"/>
    <xf numFmtId="0" fontId="2" fillId="15" borderId="35" applyNumberFormat="0" applyFont="0" applyAlignment="0" applyProtection="0"/>
    <xf numFmtId="0" fontId="2" fillId="15" borderId="35" applyNumberFormat="0" applyFont="0" applyAlignment="0" applyProtection="0"/>
    <xf numFmtId="0" fontId="2" fillId="15" borderId="35" applyNumberFormat="0" applyFont="0" applyAlignment="0" applyProtection="0"/>
    <xf numFmtId="0" fontId="2" fillId="15" borderId="35" applyNumberFormat="0" applyFont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170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5" borderId="35" applyNumberFormat="0" applyFont="0" applyAlignment="0" applyProtection="0"/>
    <xf numFmtId="0" fontId="2" fillId="15" borderId="35" applyNumberFormat="0" applyFont="0" applyAlignment="0" applyProtection="0"/>
    <xf numFmtId="0" fontId="2" fillId="15" borderId="35" applyNumberFormat="0" applyFont="0" applyAlignment="0" applyProtection="0"/>
    <xf numFmtId="0" fontId="2" fillId="15" borderId="35" applyNumberFormat="0" applyFont="0" applyAlignment="0" applyProtection="0"/>
    <xf numFmtId="0" fontId="2" fillId="15" borderId="35" applyNumberFormat="0" applyFont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173" fontId="2" fillId="8" borderId="0" applyNumberFormat="0" applyBorder="0" applyAlignment="0" applyProtection="0"/>
    <xf numFmtId="173" fontId="2" fillId="8" borderId="0" applyNumberFormat="0" applyBorder="0" applyAlignment="0" applyProtection="0"/>
    <xf numFmtId="0" fontId="2" fillId="0" borderId="0"/>
    <xf numFmtId="0" fontId="2" fillId="23" borderId="0" applyNumberFormat="0" applyBorder="0" applyAlignment="0" applyProtection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0" fontId="2" fillId="20" borderId="0" applyNumberFormat="0" applyBorder="0" applyAlignment="0" applyProtection="0"/>
    <xf numFmtId="173" fontId="2" fillId="8" borderId="0" applyNumberFormat="0" applyBorder="0" applyAlignment="0" applyProtection="0"/>
    <xf numFmtId="170" fontId="2" fillId="0" borderId="0" applyFont="0" applyFill="0" applyBorder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28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0" fontId="2" fillId="0" borderId="0"/>
    <xf numFmtId="0" fontId="2" fillId="15" borderId="35" applyNumberFormat="0" applyFont="0" applyAlignment="0" applyProtection="0"/>
    <xf numFmtId="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173" fontId="2" fillId="8" borderId="0" applyNumberFormat="0" applyBorder="0" applyAlignment="0" applyProtection="0"/>
    <xf numFmtId="170" fontId="2" fillId="0" borderId="0" applyFont="0" applyFill="0" applyBorder="0" applyAlignment="0" applyProtection="0"/>
    <xf numFmtId="0" fontId="2" fillId="31" borderId="0" applyNumberFormat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0" fontId="2" fillId="16" borderId="0" applyNumberFormat="0" applyBorder="0" applyAlignment="0" applyProtection="0"/>
    <xf numFmtId="0" fontId="2" fillId="35" borderId="0" applyNumberFormat="0" applyBorder="0" applyAlignment="0" applyProtection="0"/>
    <xf numFmtId="170" fontId="2" fillId="0" borderId="0" applyFont="0" applyFill="0" applyBorder="0" applyAlignment="0" applyProtection="0"/>
    <xf numFmtId="0" fontId="2" fillId="31" borderId="0" applyNumberFormat="0" applyBorder="0" applyAlignment="0" applyProtection="0"/>
    <xf numFmtId="9" fontId="2" fillId="0" borderId="0" applyFont="0" applyFill="0" applyBorder="0" applyAlignment="0" applyProtection="0"/>
    <xf numFmtId="0" fontId="2" fillId="20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27" borderId="0" applyNumberFormat="0" applyBorder="0" applyAlignment="0" applyProtection="0"/>
    <xf numFmtId="0" fontId="2" fillId="0" borderId="0"/>
    <xf numFmtId="0" fontId="2" fillId="0" borderId="0"/>
    <xf numFmtId="0" fontId="2" fillId="16" borderId="0" applyNumberFormat="0" applyBorder="0" applyAlignment="0" applyProtection="0"/>
    <xf numFmtId="170" fontId="2" fillId="0" borderId="0" applyFont="0" applyFill="0" applyBorder="0" applyAlignment="0" applyProtection="0"/>
    <xf numFmtId="0" fontId="2" fillId="8" borderId="0" applyNumberFormat="0" applyBorder="0" applyAlignment="0" applyProtection="0"/>
    <xf numFmtId="0" fontId="2" fillId="28" borderId="0" applyNumberFormat="0" applyBorder="0" applyAlignment="0" applyProtection="0"/>
    <xf numFmtId="0" fontId="2" fillId="24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15" borderId="35" applyNumberFormat="0" applyFont="0" applyAlignment="0" applyProtection="0"/>
    <xf numFmtId="173" fontId="2" fillId="0" borderId="0"/>
    <xf numFmtId="0" fontId="2" fillId="23" borderId="0" applyNumberFormat="0" applyBorder="0" applyAlignment="0" applyProtection="0"/>
    <xf numFmtId="0" fontId="2" fillId="15" borderId="35" applyNumberFormat="0" applyFont="0" applyAlignment="0" applyProtection="0"/>
    <xf numFmtId="169" fontId="2" fillId="0" borderId="0" applyFont="0" applyFill="0" applyBorder="0" applyAlignment="0" applyProtection="0"/>
    <xf numFmtId="0" fontId="2" fillId="0" borderId="0"/>
    <xf numFmtId="0" fontId="2" fillId="20" borderId="0" applyNumberFormat="0" applyBorder="0" applyAlignment="0" applyProtection="0"/>
    <xf numFmtId="173" fontId="2" fillId="8" borderId="0" applyNumberFormat="0" applyBorder="0" applyAlignment="0" applyProtection="0"/>
    <xf numFmtId="0" fontId="2" fillId="31" borderId="0" applyNumberFormat="0" applyBorder="0" applyAlignment="0" applyProtection="0"/>
    <xf numFmtId="0" fontId="2" fillId="36" borderId="0" applyNumberFormat="0" applyBorder="0" applyAlignment="0" applyProtection="0"/>
    <xf numFmtId="0" fontId="2" fillId="35" borderId="0" applyNumberFormat="0" applyBorder="0" applyAlignment="0" applyProtection="0"/>
    <xf numFmtId="0" fontId="2" fillId="32" borderId="0" applyNumberFormat="0" applyBorder="0" applyAlignment="0" applyProtection="0"/>
    <xf numFmtId="0" fontId="2" fillId="27" borderId="0" applyNumberFormat="0" applyBorder="0" applyAlignment="0" applyProtection="0"/>
    <xf numFmtId="0" fontId="2" fillId="0" borderId="0"/>
    <xf numFmtId="169" fontId="2" fillId="0" borderId="0" applyFont="0" applyFill="0" applyBorder="0" applyAlignment="0" applyProtection="0"/>
    <xf numFmtId="0" fontId="2" fillId="16" borderId="0" applyNumberFormat="0" applyBorder="0" applyAlignment="0" applyProtection="0"/>
    <xf numFmtId="0" fontId="2" fillId="15" borderId="35" applyNumberFormat="0" applyFont="0" applyAlignment="0" applyProtection="0"/>
    <xf numFmtId="9" fontId="2" fillId="0" borderId="0" applyFont="0" applyFill="0" applyBorder="0" applyAlignment="0" applyProtection="0"/>
    <xf numFmtId="0" fontId="2" fillId="0" borderId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28" borderId="0" applyNumberFormat="0" applyBorder="0" applyAlignment="0" applyProtection="0"/>
    <xf numFmtId="173" fontId="2" fillId="0" borderId="0"/>
    <xf numFmtId="0" fontId="2" fillId="35" borderId="0" applyNumberFormat="0" applyBorder="0" applyAlignment="0" applyProtection="0"/>
    <xf numFmtId="0" fontId="2" fillId="19" borderId="0" applyNumberFormat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23" borderId="0" applyNumberFormat="0" applyBorder="0" applyAlignment="0" applyProtection="0"/>
    <xf numFmtId="0" fontId="2" fillId="32" borderId="0" applyNumberFormat="0" applyBorder="0" applyAlignment="0" applyProtection="0"/>
    <xf numFmtId="173" fontId="2" fillId="8" borderId="0" applyNumberFormat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0" fontId="2" fillId="19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6" borderId="0" applyNumberFormat="0" applyBorder="0" applyAlignment="0" applyProtection="0"/>
    <xf numFmtId="0" fontId="2" fillId="16" borderId="0" applyNumberFormat="0" applyBorder="0" applyAlignment="0" applyProtection="0"/>
    <xf numFmtId="0" fontId="2" fillId="31" borderId="0" applyNumberFormat="0" applyBorder="0" applyAlignment="0" applyProtection="0"/>
    <xf numFmtId="0" fontId="2" fillId="20" borderId="0" applyNumberFormat="0" applyBorder="0" applyAlignment="0" applyProtection="0"/>
    <xf numFmtId="169" fontId="2" fillId="0" borderId="0" applyFont="0" applyFill="0" applyBorder="0" applyAlignment="0" applyProtection="0"/>
    <xf numFmtId="0" fontId="2" fillId="32" borderId="0" applyNumberFormat="0" applyBorder="0" applyAlignment="0" applyProtection="0"/>
    <xf numFmtId="0" fontId="2" fillId="15" borderId="35" applyNumberFormat="0" applyFont="0" applyAlignment="0" applyProtection="0"/>
    <xf numFmtId="0" fontId="2" fillId="0" borderId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15" borderId="35" applyNumberFormat="0" applyFont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0" borderId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0" borderId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15" borderId="35" applyNumberFormat="0" applyFont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0" borderId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0" borderId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170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170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15" borderId="35" applyNumberFormat="0" applyFont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0" borderId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0" borderId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15" borderId="35" applyNumberFormat="0" applyFont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0" borderId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0" borderId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27" borderId="0" applyNumberFormat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15" borderId="35" applyNumberFormat="0" applyFont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0" borderId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0" borderId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15" borderId="35" applyNumberFormat="0" applyFont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0" borderId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0" borderId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15" borderId="35" applyNumberFormat="0" applyFont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0" borderId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0" borderId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15" borderId="35" applyNumberFormat="0" applyFont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0" borderId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0" borderId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170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170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15" borderId="35" applyNumberFormat="0" applyFont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0" borderId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0" borderId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15" borderId="35" applyNumberFormat="0" applyFont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0" borderId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0" borderId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170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5" borderId="35" applyNumberFormat="0" applyFont="0" applyAlignment="0" applyProtection="0"/>
    <xf numFmtId="0" fontId="2" fillId="15" borderId="35" applyNumberFormat="0" applyFont="0" applyAlignment="0" applyProtection="0"/>
    <xf numFmtId="0" fontId="2" fillId="15" borderId="35" applyNumberFormat="0" applyFont="0" applyAlignment="0" applyProtection="0"/>
    <xf numFmtId="0" fontId="2" fillId="15" borderId="35" applyNumberFormat="0" applyFont="0" applyAlignment="0" applyProtection="0"/>
    <xf numFmtId="0" fontId="2" fillId="15" borderId="35" applyNumberFormat="0" applyFont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19" borderId="0" applyNumberFormat="0" applyBorder="0" applyAlignment="0" applyProtection="0"/>
    <xf numFmtId="0" fontId="2" fillId="8" borderId="0" applyNumberFormat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0" fontId="2" fillId="36" borderId="0" applyNumberFormat="0" applyBorder="0" applyAlignment="0" applyProtection="0"/>
    <xf numFmtId="169" fontId="2" fillId="0" borderId="0" applyFont="0" applyFill="0" applyBorder="0" applyAlignment="0" applyProtection="0"/>
    <xf numFmtId="173" fontId="2" fillId="8" borderId="0" applyNumberFormat="0" applyBorder="0" applyAlignment="0" applyProtection="0"/>
    <xf numFmtId="0" fontId="2" fillId="0" borderId="0"/>
    <xf numFmtId="0" fontId="2" fillId="0" borderId="0"/>
    <xf numFmtId="169" fontId="2" fillId="0" borderId="0" applyFont="0" applyFill="0" applyBorder="0" applyAlignment="0" applyProtection="0"/>
    <xf numFmtId="0" fontId="2" fillId="23" borderId="0" applyNumberFormat="0" applyBorder="0" applyAlignment="0" applyProtection="0"/>
    <xf numFmtId="0" fontId="2" fillId="16" borderId="0" applyNumberFormat="0" applyBorder="0" applyAlignment="0" applyProtection="0"/>
    <xf numFmtId="173" fontId="2" fillId="0" borderId="0"/>
    <xf numFmtId="9" fontId="2" fillId="0" borderId="0" applyFont="0" applyFill="0" applyBorder="0" applyAlignment="0" applyProtection="0"/>
    <xf numFmtId="0" fontId="2" fillId="19" borderId="0" applyNumberFormat="0" applyBorder="0" applyAlignment="0" applyProtection="0"/>
    <xf numFmtId="0" fontId="2" fillId="0" borderId="0"/>
    <xf numFmtId="0" fontId="2" fillId="32" borderId="0" applyNumberFormat="0" applyBorder="0" applyAlignment="0" applyProtection="0"/>
    <xf numFmtId="0" fontId="2" fillId="8" borderId="0" applyNumberFormat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20" borderId="0" applyNumberFormat="0" applyBorder="0" applyAlignment="0" applyProtection="0"/>
    <xf numFmtId="0" fontId="2" fillId="8" borderId="0" applyNumberFormat="0" applyBorder="0" applyAlignment="0" applyProtection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24" borderId="0" applyNumberFormat="0" applyBorder="0" applyAlignment="0" applyProtection="0"/>
    <xf numFmtId="173" fontId="2" fillId="8" borderId="0" applyNumberFormat="0" applyBorder="0" applyAlignment="0" applyProtection="0"/>
    <xf numFmtId="0" fontId="2" fillId="0" borderId="0"/>
    <xf numFmtId="0" fontId="2" fillId="0" borderId="0"/>
    <xf numFmtId="169" fontId="2" fillId="0" borderId="0" applyFont="0" applyFill="0" applyBorder="0" applyAlignment="0" applyProtection="0"/>
    <xf numFmtId="0" fontId="2" fillId="0" borderId="0"/>
    <xf numFmtId="0" fontId="2" fillId="32" borderId="0" applyNumberFormat="0" applyBorder="0" applyAlignment="0" applyProtection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27" borderId="0" applyNumberFormat="0" applyBorder="0" applyAlignment="0" applyProtection="0"/>
    <xf numFmtId="0" fontId="2" fillId="19" borderId="0" applyNumberFormat="0" applyBorder="0" applyAlignment="0" applyProtection="0"/>
    <xf numFmtId="0" fontId="2" fillId="0" borderId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8" borderId="0" applyNumberFormat="0" applyBorder="0" applyAlignment="0" applyProtection="0"/>
    <xf numFmtId="0" fontId="2" fillId="0" borderId="0"/>
    <xf numFmtId="169" fontId="2" fillId="0" borderId="0" applyFont="0" applyFill="0" applyBorder="0" applyAlignment="0" applyProtection="0"/>
    <xf numFmtId="0" fontId="2" fillId="36" borderId="0" applyNumberFormat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24" borderId="0" applyNumberFormat="0" applyBorder="0" applyAlignment="0" applyProtection="0"/>
    <xf numFmtId="0" fontId="2" fillId="0" borderId="0"/>
    <xf numFmtId="0" fontId="2" fillId="36" borderId="0" applyNumberFormat="0" applyBorder="0" applyAlignment="0" applyProtection="0"/>
    <xf numFmtId="0" fontId="2" fillId="0" borderId="0"/>
    <xf numFmtId="16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173" fontId="2" fillId="0" borderId="0"/>
    <xf numFmtId="0" fontId="2" fillId="0" borderId="0"/>
    <xf numFmtId="0" fontId="2" fillId="8" borderId="0" applyNumberFormat="0" applyBorder="0" applyAlignment="0" applyProtection="0"/>
    <xf numFmtId="0" fontId="2" fillId="31" borderId="0" applyNumberFormat="0" applyBorder="0" applyAlignment="0" applyProtection="0"/>
    <xf numFmtId="169" fontId="2" fillId="0" borderId="0" applyFont="0" applyFill="0" applyBorder="0" applyAlignment="0" applyProtection="0"/>
    <xf numFmtId="0" fontId="2" fillId="35" borderId="0" applyNumberFormat="0" applyBorder="0" applyAlignment="0" applyProtection="0"/>
    <xf numFmtId="0" fontId="2" fillId="15" borderId="35" applyNumberFormat="0" applyFont="0" applyAlignment="0" applyProtection="0"/>
    <xf numFmtId="170" fontId="2" fillId="0" borderId="0" applyFont="0" applyFill="0" applyBorder="0" applyAlignment="0" applyProtection="0"/>
    <xf numFmtId="0" fontId="2" fillId="23" borderId="0" applyNumberFormat="0" applyBorder="0" applyAlignment="0" applyProtection="0"/>
    <xf numFmtId="169" fontId="2" fillId="0" borderId="0" applyFont="0" applyFill="0" applyBorder="0" applyAlignment="0" applyProtection="0"/>
    <xf numFmtId="0" fontId="2" fillId="24" borderId="0" applyNumberFormat="0" applyBorder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0" borderId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0" borderId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170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170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15" borderId="35" applyNumberFormat="0" applyFont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0" borderId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0" borderId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15" borderId="35" applyNumberFormat="0" applyFont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0" borderId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0" borderId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15" borderId="35" applyNumberFormat="0" applyFont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0" borderId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0" borderId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15" borderId="35" applyNumberFormat="0" applyFont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0" borderId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0" borderId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15" borderId="35" applyNumberFormat="0" applyFont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0" borderId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0" borderId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15" borderId="35" applyNumberFormat="0" applyFont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0" borderId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0" borderId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170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170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15" borderId="35" applyNumberFormat="0" applyFont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0" borderId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0" borderId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15" borderId="35" applyNumberFormat="0" applyFont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0" borderId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0" borderId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15" borderId="35" applyNumberFormat="0" applyFont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0" borderId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0" borderId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15" borderId="35" applyNumberFormat="0" applyFont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0" borderId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0" borderId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170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170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15" borderId="35" applyNumberFormat="0" applyFont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0" borderId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0" borderId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15" borderId="35" applyNumberFormat="0" applyFont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0" borderId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0" borderId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15" borderId="35" applyNumberFormat="0" applyFont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0" borderId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0" borderId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15" borderId="35" applyNumberFormat="0" applyFont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0" borderId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0" borderId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15" borderId="35" applyNumberFormat="0" applyFont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0" borderId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0" borderId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15" borderId="35" applyNumberFormat="0" applyFont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0" borderId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0" borderId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170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170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15" borderId="35" applyNumberFormat="0" applyFont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0" borderId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0" borderId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15" borderId="35" applyNumberFormat="0" applyFont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0" borderId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0" borderId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170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5" borderId="35" applyNumberFormat="0" applyFont="0" applyAlignment="0" applyProtection="0"/>
    <xf numFmtId="0" fontId="2" fillId="15" borderId="35" applyNumberFormat="0" applyFont="0" applyAlignment="0" applyProtection="0"/>
    <xf numFmtId="0" fontId="2" fillId="15" borderId="35" applyNumberFormat="0" applyFont="0" applyAlignment="0" applyProtection="0"/>
    <xf numFmtId="0" fontId="2" fillId="15" borderId="35" applyNumberFormat="0" applyFont="0" applyAlignment="0" applyProtection="0"/>
    <xf numFmtId="0" fontId="2" fillId="15" borderId="35" applyNumberFormat="0" applyFont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15" borderId="35" applyNumberFormat="0" applyFont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0" borderId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0" borderId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15" borderId="35" applyNumberFormat="0" applyFont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0" borderId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0" borderId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170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170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15" borderId="35" applyNumberFormat="0" applyFont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0" borderId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0" borderId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15" borderId="35" applyNumberFormat="0" applyFont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0" borderId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0" borderId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15" borderId="35" applyNumberFormat="0" applyFont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0" borderId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0" borderId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15" borderId="35" applyNumberFormat="0" applyFont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0" borderId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0" borderId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15" borderId="35" applyNumberFormat="0" applyFont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0" borderId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0" borderId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15" borderId="35" applyNumberFormat="0" applyFont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0" borderId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0" borderId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170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170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15" borderId="35" applyNumberFormat="0" applyFont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0" borderId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0" borderId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15" borderId="35" applyNumberFormat="0" applyFont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0" borderId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0" borderId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15" borderId="35" applyNumberFormat="0" applyFont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0" borderId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0" borderId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15" borderId="35" applyNumberFormat="0" applyFont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0" borderId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0" borderId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170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170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15" borderId="35" applyNumberFormat="0" applyFont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0" borderId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0" borderId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15" borderId="35" applyNumberFormat="0" applyFont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0" borderId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0" borderId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15" borderId="35" applyNumberFormat="0" applyFont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0" borderId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0" borderId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15" borderId="35" applyNumberFormat="0" applyFont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0" borderId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0" borderId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15" borderId="35" applyNumberFormat="0" applyFont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0" borderId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0" borderId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15" borderId="35" applyNumberFormat="0" applyFont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0" borderId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0" borderId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170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170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15" borderId="35" applyNumberFormat="0" applyFont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0" borderId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0" borderId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15" borderId="35" applyNumberFormat="0" applyFont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0" borderId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0" borderId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170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5" borderId="35" applyNumberFormat="0" applyFont="0" applyAlignment="0" applyProtection="0"/>
    <xf numFmtId="0" fontId="2" fillId="15" borderId="35" applyNumberFormat="0" applyFont="0" applyAlignment="0" applyProtection="0"/>
    <xf numFmtId="0" fontId="2" fillId="15" borderId="35" applyNumberFormat="0" applyFont="0" applyAlignment="0" applyProtection="0"/>
    <xf numFmtId="0" fontId="2" fillId="15" borderId="35" applyNumberFormat="0" applyFont="0" applyAlignment="0" applyProtection="0"/>
    <xf numFmtId="0" fontId="2" fillId="15" borderId="35" applyNumberFormat="0" applyFont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15" borderId="35" applyNumberFormat="0" applyFont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0" borderId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0" borderId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15" borderId="35" applyNumberFormat="0" applyFont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0" borderId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0" borderId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170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170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15" borderId="35" applyNumberFormat="0" applyFont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0" borderId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0" borderId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15" borderId="35" applyNumberFormat="0" applyFont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0" borderId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0" borderId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15" borderId="35" applyNumberFormat="0" applyFont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0" borderId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0" borderId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15" borderId="35" applyNumberFormat="0" applyFont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0" borderId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0" borderId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15" borderId="35" applyNumberFormat="0" applyFont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0" borderId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0" borderId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15" borderId="35" applyNumberFormat="0" applyFont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0" borderId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0" borderId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170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170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15" borderId="35" applyNumberFormat="0" applyFont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0" borderId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0" borderId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15" borderId="35" applyNumberFormat="0" applyFont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0" borderId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0" borderId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170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5" borderId="35" applyNumberFormat="0" applyFont="0" applyAlignment="0" applyProtection="0"/>
    <xf numFmtId="0" fontId="2" fillId="15" borderId="35" applyNumberFormat="0" applyFont="0" applyAlignment="0" applyProtection="0"/>
    <xf numFmtId="0" fontId="2" fillId="15" borderId="35" applyNumberFormat="0" applyFont="0" applyAlignment="0" applyProtection="0"/>
    <xf numFmtId="0" fontId="2" fillId="15" borderId="35" applyNumberFormat="0" applyFont="0" applyAlignment="0" applyProtection="0"/>
    <xf numFmtId="0" fontId="2" fillId="15" borderId="35" applyNumberFormat="0" applyFont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15" borderId="35" applyNumberFormat="0" applyFont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0" borderId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0" borderId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15" borderId="35" applyNumberFormat="0" applyFont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0" borderId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0" borderId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170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170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15" borderId="35" applyNumberFormat="0" applyFont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0" borderId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0" borderId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15" borderId="35" applyNumberFormat="0" applyFont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0" borderId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0" borderId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15" borderId="35" applyNumberFormat="0" applyFont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0" borderId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0" borderId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15" borderId="35" applyNumberFormat="0" applyFont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0" borderId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0" borderId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15" borderId="35" applyNumberFormat="0" applyFont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0" borderId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0" borderId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15" borderId="35" applyNumberFormat="0" applyFont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0" borderId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0" borderId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170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170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15" borderId="35" applyNumberFormat="0" applyFont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0" borderId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0" borderId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15" borderId="35" applyNumberFormat="0" applyFont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0" borderId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0" borderId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170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5" borderId="35" applyNumberFormat="0" applyFont="0" applyAlignment="0" applyProtection="0"/>
    <xf numFmtId="0" fontId="2" fillId="15" borderId="35" applyNumberFormat="0" applyFont="0" applyAlignment="0" applyProtection="0"/>
    <xf numFmtId="0" fontId="2" fillId="15" borderId="35" applyNumberFormat="0" applyFont="0" applyAlignment="0" applyProtection="0"/>
    <xf numFmtId="0" fontId="2" fillId="15" borderId="35" applyNumberFormat="0" applyFont="0" applyAlignment="0" applyProtection="0"/>
    <xf numFmtId="0" fontId="2" fillId="15" borderId="35" applyNumberFormat="0" applyFont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170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5" borderId="35" applyNumberFormat="0" applyFont="0" applyAlignment="0" applyProtection="0"/>
    <xf numFmtId="0" fontId="2" fillId="15" borderId="35" applyNumberFormat="0" applyFont="0" applyAlignment="0" applyProtection="0"/>
    <xf numFmtId="0" fontId="2" fillId="15" borderId="35" applyNumberFormat="0" applyFont="0" applyAlignment="0" applyProtection="0"/>
    <xf numFmtId="0" fontId="2" fillId="15" borderId="35" applyNumberFormat="0" applyFont="0" applyAlignment="0" applyProtection="0"/>
    <xf numFmtId="0" fontId="2" fillId="15" borderId="35" applyNumberFormat="0" applyFont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169" fontId="2" fillId="0" borderId="0" applyFont="0" applyFill="0" applyBorder="0" applyAlignment="0" applyProtection="0"/>
    <xf numFmtId="0" fontId="2" fillId="0" borderId="0"/>
    <xf numFmtId="169" fontId="2" fillId="0" borderId="0" applyFont="0" applyFill="0" applyBorder="0" applyAlignment="0" applyProtection="0"/>
    <xf numFmtId="0" fontId="2" fillId="0" borderId="0"/>
    <xf numFmtId="169" fontId="2" fillId="0" borderId="0" applyFont="0" applyFill="0" applyBorder="0" applyAlignment="0" applyProtection="0"/>
    <xf numFmtId="0" fontId="2" fillId="0" borderId="0"/>
    <xf numFmtId="169" fontId="2" fillId="0" borderId="0" applyFont="0" applyFill="0" applyBorder="0" applyAlignment="0" applyProtection="0"/>
    <xf numFmtId="0" fontId="2" fillId="0" borderId="0"/>
    <xf numFmtId="169" fontId="2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221" fillId="0" borderId="0" applyNumberFormat="0" applyFill="0" applyBorder="0" applyAlignment="0" applyProtection="0"/>
  </cellStyleXfs>
  <cellXfs count="571">
    <xf numFmtId="0" fontId="0" fillId="0" borderId="0" xfId="0"/>
    <xf numFmtId="0" fontId="26" fillId="0" borderId="0" xfId="0" applyFont="1"/>
    <xf numFmtId="0" fontId="19" fillId="0" borderId="0" xfId="0" applyFont="1"/>
    <xf numFmtId="0" fontId="19" fillId="0" borderId="0" xfId="0" applyFont="1" applyAlignment="1">
      <alignment horizontal="center" vertical="center"/>
    </xf>
    <xf numFmtId="0" fontId="19" fillId="0" borderId="0" xfId="0" applyFont="1" applyFill="1" applyBorder="1"/>
    <xf numFmtId="0" fontId="19" fillId="0" borderId="0" xfId="0" applyFont="1" applyFill="1"/>
    <xf numFmtId="0" fontId="19" fillId="0" borderId="0" xfId="0" applyFont="1" applyBorder="1"/>
    <xf numFmtId="0" fontId="19" fillId="0" borderId="0" xfId="0" applyFont="1" applyBorder="1" applyAlignment="1">
      <alignment vertical="center"/>
    </xf>
    <xf numFmtId="0" fontId="177" fillId="0" borderId="0" xfId="0" applyFont="1" applyAlignment="1">
      <alignment horizontal="center"/>
    </xf>
    <xf numFmtId="0" fontId="178" fillId="0" borderId="0" xfId="0" applyFont="1"/>
    <xf numFmtId="0" fontId="178" fillId="0" borderId="0" xfId="0" applyFont="1" applyAlignment="1">
      <alignment horizontal="center"/>
    </xf>
    <xf numFmtId="9" fontId="178" fillId="0" borderId="0" xfId="7" applyFont="1"/>
    <xf numFmtId="9" fontId="178" fillId="0" borderId="0" xfId="7" applyFont="1" applyAlignment="1">
      <alignment horizontal="center" vertical="center"/>
    </xf>
    <xf numFmtId="0" fontId="178" fillId="0" borderId="0" xfId="0" applyFont="1" applyFill="1" applyBorder="1"/>
    <xf numFmtId="0" fontId="179" fillId="0" borderId="0" xfId="0" applyFont="1" applyFill="1" applyBorder="1" applyAlignment="1">
      <alignment horizontal="left" vertical="center"/>
    </xf>
    <xf numFmtId="0" fontId="180" fillId="0" borderId="13" xfId="0" applyFont="1" applyFill="1" applyBorder="1" applyAlignment="1">
      <alignment horizontal="center" vertical="center"/>
    </xf>
    <xf numFmtId="0" fontId="175" fillId="0" borderId="0" xfId="0" applyFont="1"/>
    <xf numFmtId="0" fontId="178" fillId="0" borderId="13" xfId="0" applyFont="1" applyFill="1" applyBorder="1" applyAlignment="1">
      <alignment horizontal="center" vertical="center" wrapText="1"/>
    </xf>
    <xf numFmtId="9" fontId="175" fillId="0" borderId="98" xfId="7" applyFont="1" applyFill="1" applyBorder="1" applyAlignment="1">
      <alignment horizontal="center" vertical="center" wrapText="1"/>
    </xf>
    <xf numFmtId="1" fontId="175" fillId="0" borderId="98" xfId="7" applyNumberFormat="1" applyFont="1" applyFill="1" applyBorder="1" applyAlignment="1">
      <alignment horizontal="center" vertical="center" wrapText="1"/>
    </xf>
    <xf numFmtId="0" fontId="175" fillId="0" borderId="0" xfId="0" applyFont="1" applyFill="1" applyBorder="1" applyAlignment="1">
      <alignment horizontal="center" vertical="center" wrapText="1"/>
    </xf>
    <xf numFmtId="0" fontId="181" fillId="0" borderId="3" xfId="0" applyFont="1" applyFill="1" applyBorder="1" applyAlignment="1">
      <alignment horizontal="center" vertical="center" wrapText="1"/>
    </xf>
    <xf numFmtId="0" fontId="186" fillId="0" borderId="5" xfId="0" applyFont="1" applyFill="1" applyBorder="1" applyAlignment="1">
      <alignment horizontal="center" vertical="center" wrapText="1"/>
    </xf>
    <xf numFmtId="9" fontId="175" fillId="0" borderId="96" xfId="7" applyFont="1" applyFill="1" applyBorder="1" applyAlignment="1">
      <alignment horizontal="center" vertical="center" wrapText="1"/>
    </xf>
    <xf numFmtId="0" fontId="175" fillId="0" borderId="94" xfId="0" applyFont="1" applyFill="1" applyBorder="1" applyAlignment="1">
      <alignment horizontal="center" vertical="center" wrapText="1"/>
    </xf>
    <xf numFmtId="0" fontId="181" fillId="0" borderId="93" xfId="0" applyFont="1" applyFill="1" applyBorder="1" applyAlignment="1">
      <alignment horizontal="center" vertical="center" wrapText="1"/>
    </xf>
    <xf numFmtId="0" fontId="186" fillId="0" borderId="92" xfId="0" applyFont="1" applyFill="1" applyBorder="1" applyAlignment="1">
      <alignment horizontal="center" vertical="center" wrapText="1"/>
    </xf>
    <xf numFmtId="9" fontId="26" fillId="0" borderId="0" xfId="7" applyFont="1" applyAlignment="1">
      <alignment horizontal="center" vertical="center"/>
    </xf>
    <xf numFmtId="0" fontId="178" fillId="0" borderId="20" xfId="7" applyNumberFormat="1" applyFont="1" applyFill="1" applyBorder="1" applyAlignment="1">
      <alignment horizontal="center" vertical="center"/>
    </xf>
    <xf numFmtId="9" fontId="26" fillId="0" borderId="0" xfId="7" applyFont="1"/>
    <xf numFmtId="0" fontId="26" fillId="0" borderId="0" xfId="0" applyFont="1" applyAlignment="1">
      <alignment horizontal="center"/>
    </xf>
    <xf numFmtId="0" fontId="19" fillId="0" borderId="0" xfId="1410" applyFont="1" applyBorder="1" applyAlignment="1">
      <alignment horizontal="center" vertical="center"/>
    </xf>
    <xf numFmtId="1" fontId="175" fillId="0" borderId="37" xfId="7" applyNumberFormat="1" applyFont="1" applyFill="1" applyBorder="1" applyAlignment="1">
      <alignment horizontal="center" vertical="center" wrapText="1"/>
    </xf>
    <xf numFmtId="0" fontId="179" fillId="38" borderId="27" xfId="7" applyNumberFormat="1" applyFont="1" applyFill="1" applyBorder="1" applyAlignment="1">
      <alignment horizontal="center" vertical="center"/>
    </xf>
    <xf numFmtId="0" fontId="184" fillId="0" borderId="41" xfId="7" applyNumberFormat="1" applyFont="1" applyFill="1" applyBorder="1" applyAlignment="1">
      <alignment horizontal="center" vertical="center"/>
    </xf>
    <xf numFmtId="0" fontId="184" fillId="0" borderId="28" xfId="7" applyNumberFormat="1" applyFont="1" applyFill="1" applyBorder="1" applyAlignment="1">
      <alignment horizontal="center" vertical="center"/>
    </xf>
    <xf numFmtId="0" fontId="184" fillId="0" borderId="115" xfId="7" applyNumberFormat="1" applyFont="1" applyFill="1" applyBorder="1" applyAlignment="1">
      <alignment horizontal="center" vertical="center"/>
    </xf>
    <xf numFmtId="0" fontId="181" fillId="0" borderId="4" xfId="0" applyFont="1" applyFill="1" applyBorder="1" applyAlignment="1">
      <alignment horizontal="center" vertical="center" wrapText="1"/>
    </xf>
    <xf numFmtId="0" fontId="186" fillId="0" borderId="4" xfId="0" applyFont="1" applyFill="1" applyBorder="1" applyAlignment="1">
      <alignment horizontal="center" vertical="center" wrapText="1"/>
    </xf>
    <xf numFmtId="0" fontId="181" fillId="4" borderId="3" xfId="0" applyFont="1" applyFill="1" applyBorder="1" applyAlignment="1">
      <alignment horizontal="center" vertical="center" wrapText="1"/>
    </xf>
    <xf numFmtId="0" fontId="181" fillId="4" borderId="4" xfId="0" applyFont="1" applyFill="1" applyBorder="1" applyAlignment="1">
      <alignment horizontal="center" vertical="center" wrapText="1"/>
    </xf>
    <xf numFmtId="0" fontId="186" fillId="4" borderId="4" xfId="0" applyFont="1" applyFill="1" applyBorder="1" applyAlignment="1">
      <alignment horizontal="center" vertical="center" wrapText="1"/>
    </xf>
    <xf numFmtId="0" fontId="186" fillId="4" borderId="5" xfId="0" applyFont="1" applyFill="1" applyBorder="1" applyAlignment="1">
      <alignment horizontal="center" vertical="center" wrapText="1"/>
    </xf>
    <xf numFmtId="0" fontId="181" fillId="4" borderId="15" xfId="0" applyFont="1" applyFill="1" applyBorder="1" applyAlignment="1">
      <alignment horizontal="center" vertical="center" wrapText="1"/>
    </xf>
    <xf numFmtId="0" fontId="181" fillId="4" borderId="16" xfId="0" applyFont="1" applyFill="1" applyBorder="1" applyAlignment="1">
      <alignment horizontal="center" vertical="center" wrapText="1"/>
    </xf>
    <xf numFmtId="0" fontId="186" fillId="4" borderId="16" xfId="0" applyFont="1" applyFill="1" applyBorder="1" applyAlignment="1">
      <alignment horizontal="center" vertical="center" wrapText="1"/>
    </xf>
    <xf numFmtId="9" fontId="175" fillId="0" borderId="37" xfId="7" applyFont="1" applyFill="1" applyBorder="1" applyAlignment="1">
      <alignment horizontal="center" vertical="center" wrapText="1"/>
    </xf>
    <xf numFmtId="0" fontId="181" fillId="0" borderId="91" xfId="0" applyFont="1" applyFill="1" applyBorder="1" applyAlignment="1">
      <alignment horizontal="center" vertical="center" wrapText="1"/>
    </xf>
    <xf numFmtId="0" fontId="186" fillId="0" borderId="91" xfId="0" applyFont="1" applyFill="1" applyBorder="1" applyAlignment="1">
      <alignment horizontal="center" vertical="center" wrapText="1"/>
    </xf>
    <xf numFmtId="1" fontId="175" fillId="6" borderId="99" xfId="7" applyNumberFormat="1" applyFont="1" applyFill="1" applyBorder="1" applyAlignment="1">
      <alignment horizontal="center" vertical="center" wrapText="1"/>
    </xf>
    <xf numFmtId="9" fontId="175" fillId="6" borderId="99" xfId="7" applyFont="1" applyFill="1" applyBorder="1" applyAlignment="1">
      <alignment horizontal="center" vertical="center" wrapText="1"/>
    </xf>
    <xf numFmtId="9" fontId="175" fillId="6" borderId="97" xfId="7" applyFont="1" applyFill="1" applyBorder="1" applyAlignment="1">
      <alignment horizontal="center" vertical="center" wrapText="1"/>
    </xf>
    <xf numFmtId="0" fontId="178" fillId="0" borderId="9" xfId="7" applyNumberFormat="1" applyFont="1" applyFill="1" applyBorder="1" applyAlignment="1">
      <alignment horizontal="center" vertical="center"/>
    </xf>
    <xf numFmtId="0" fontId="179" fillId="76" borderId="114" xfId="7" applyNumberFormat="1" applyFont="1" applyFill="1" applyBorder="1" applyAlignment="1">
      <alignment horizontal="center" vertical="center"/>
    </xf>
    <xf numFmtId="1" fontId="175" fillId="0" borderId="125" xfId="7" applyNumberFormat="1" applyFont="1" applyFill="1" applyBorder="1" applyAlignment="1">
      <alignment horizontal="center" vertical="center" wrapText="1"/>
    </xf>
    <xf numFmtId="1" fontId="175" fillId="0" borderId="119" xfId="7" applyNumberFormat="1" applyFont="1" applyFill="1" applyBorder="1" applyAlignment="1">
      <alignment horizontal="center" vertical="center" wrapText="1"/>
    </xf>
    <xf numFmtId="0" fontId="175" fillId="0" borderId="108" xfId="0" applyFont="1" applyFill="1" applyBorder="1" applyAlignment="1">
      <alignment horizontal="center" vertical="center" wrapText="1"/>
    </xf>
    <xf numFmtId="0" fontId="175" fillId="0" borderId="13" xfId="0" applyFont="1" applyFill="1" applyBorder="1" applyAlignment="1">
      <alignment horizontal="center" vertical="center" wrapText="1"/>
    </xf>
    <xf numFmtId="0" fontId="181" fillId="4" borderId="87" xfId="0" applyFont="1" applyFill="1" applyBorder="1" applyAlignment="1">
      <alignment horizontal="center" vertical="center" wrapText="1"/>
    </xf>
    <xf numFmtId="0" fontId="186" fillId="4" borderId="87" xfId="0" applyFont="1" applyFill="1" applyBorder="1" applyAlignment="1">
      <alignment horizontal="center" vertical="center" wrapText="1"/>
    </xf>
    <xf numFmtId="0" fontId="18" fillId="0" borderId="0" xfId="0" applyFont="1"/>
    <xf numFmtId="0" fontId="186" fillId="4" borderId="17" xfId="0" applyFont="1" applyFill="1" applyBorder="1" applyAlignment="1">
      <alignment horizontal="center" vertical="center" wrapText="1"/>
    </xf>
    <xf numFmtId="0" fontId="181" fillId="4" borderId="110" xfId="0" applyFont="1" applyFill="1" applyBorder="1" applyAlignment="1">
      <alignment horizontal="center" vertical="center" wrapText="1"/>
    </xf>
    <xf numFmtId="0" fontId="186" fillId="4" borderId="88" xfId="0" applyFont="1" applyFill="1" applyBorder="1" applyAlignment="1">
      <alignment horizontal="center" vertical="center" wrapText="1"/>
    </xf>
    <xf numFmtId="0" fontId="176" fillId="0" borderId="3" xfId="0" applyFont="1" applyFill="1" applyBorder="1" applyAlignment="1">
      <alignment horizontal="center" vertical="center" wrapText="1"/>
    </xf>
    <xf numFmtId="0" fontId="176" fillId="78" borderId="27" xfId="0" applyFont="1" applyFill="1" applyBorder="1" applyAlignment="1">
      <alignment horizontal="center" vertical="center" wrapText="1"/>
    </xf>
    <xf numFmtId="0" fontId="18" fillId="0" borderId="0" xfId="0" applyFont="1" applyAlignment="1">
      <alignment horizontal="center"/>
    </xf>
    <xf numFmtId="0" fontId="21" fillId="4" borderId="23" xfId="0" applyFont="1" applyFill="1" applyBorder="1" applyAlignment="1">
      <alignment horizontal="center" vertical="center" wrapText="1"/>
    </xf>
    <xf numFmtId="0" fontId="178" fillId="4" borderId="23" xfId="0" applyFont="1" applyFill="1" applyBorder="1" applyAlignment="1">
      <alignment horizontal="center" vertical="center" wrapText="1"/>
    </xf>
    <xf numFmtId="0" fontId="176" fillId="0" borderId="113" xfId="0" applyFont="1" applyFill="1" applyBorder="1" applyAlignment="1">
      <alignment horizontal="center" vertical="center" wrapText="1"/>
    </xf>
    <xf numFmtId="0" fontId="176" fillId="0" borderId="23" xfId="0" applyFont="1" applyFill="1" applyBorder="1" applyAlignment="1">
      <alignment horizontal="center" vertical="center" wrapText="1"/>
    </xf>
    <xf numFmtId="0" fontId="189" fillId="4" borderId="23" xfId="0" applyFont="1" applyFill="1" applyBorder="1" applyAlignment="1">
      <alignment horizontal="center" vertical="center" wrapText="1"/>
    </xf>
    <xf numFmtId="0" fontId="33" fillId="0" borderId="0" xfId="0" applyFont="1" applyFill="1" applyBorder="1" applyAlignment="1">
      <alignment horizontal="center" vertical="center" wrapText="1"/>
    </xf>
    <xf numFmtId="0" fontId="189" fillId="4" borderId="5" xfId="0" applyFont="1" applyFill="1" applyBorder="1" applyAlignment="1">
      <alignment horizontal="center" vertical="center" wrapText="1"/>
    </xf>
    <xf numFmtId="0" fontId="180" fillId="0" borderId="37" xfId="0" applyFont="1" applyFill="1" applyBorder="1" applyAlignment="1">
      <alignment horizontal="center" vertical="center"/>
    </xf>
    <xf numFmtId="0" fontId="178" fillId="0" borderId="37" xfId="0" applyFont="1" applyFill="1" applyBorder="1" applyAlignment="1">
      <alignment horizontal="center" vertical="center" wrapText="1"/>
    </xf>
    <xf numFmtId="0" fontId="175" fillId="0" borderId="125" xfId="0" applyFont="1" applyFill="1" applyBorder="1" applyAlignment="1">
      <alignment horizontal="center" vertical="center" wrapText="1"/>
    </xf>
    <xf numFmtId="0" fontId="175" fillId="0" borderId="37" xfId="0" applyFont="1" applyFill="1" applyBorder="1" applyAlignment="1">
      <alignment horizontal="center" vertical="center" wrapText="1"/>
    </xf>
    <xf numFmtId="0" fontId="175" fillId="0" borderId="119" xfId="0" applyFont="1" applyFill="1" applyBorder="1" applyAlignment="1">
      <alignment horizontal="center" vertical="center" wrapText="1"/>
    </xf>
    <xf numFmtId="9" fontId="175" fillId="6" borderId="99" xfId="7" applyNumberFormat="1" applyFont="1" applyFill="1" applyBorder="1" applyAlignment="1">
      <alignment horizontal="center" vertical="center" wrapText="1"/>
    </xf>
    <xf numFmtId="9" fontId="175" fillId="0" borderId="98" xfId="7" applyNumberFormat="1" applyFont="1" applyFill="1" applyBorder="1" applyAlignment="1">
      <alignment horizontal="center" vertical="center" wrapText="1"/>
    </xf>
    <xf numFmtId="0" fontId="181" fillId="5" borderId="15" xfId="0" applyFont="1" applyFill="1" applyBorder="1" applyAlignment="1">
      <alignment horizontal="center" vertical="center" wrapText="1"/>
    </xf>
    <xf numFmtId="0" fontId="181" fillId="5" borderId="16" xfId="0" applyFont="1" applyFill="1" applyBorder="1" applyAlignment="1">
      <alignment horizontal="center" vertical="center" wrapText="1"/>
    </xf>
    <xf numFmtId="0" fontId="186" fillId="5" borderId="16" xfId="0" applyFont="1" applyFill="1" applyBorder="1" applyAlignment="1">
      <alignment horizontal="center" vertical="center" wrapText="1"/>
    </xf>
    <xf numFmtId="0" fontId="186" fillId="5" borderId="17" xfId="0" applyFont="1" applyFill="1" applyBorder="1" applyAlignment="1">
      <alignment horizontal="center" vertical="center" wrapText="1"/>
    </xf>
    <xf numFmtId="0" fontId="176" fillId="0" borderId="4" xfId="0" applyFont="1" applyFill="1" applyBorder="1" applyAlignment="1">
      <alignment horizontal="center" vertical="center" wrapText="1"/>
    </xf>
    <xf numFmtId="0" fontId="204" fillId="0" borderId="0" xfId="0" applyFont="1" applyAlignment="1">
      <alignment vertical="center"/>
    </xf>
    <xf numFmtId="9" fontId="178" fillId="0" borderId="0" xfId="1357" applyFont="1"/>
    <xf numFmtId="9" fontId="178" fillId="0" borderId="0" xfId="1357" applyFont="1" applyAlignment="1">
      <alignment horizontal="center" vertical="center"/>
    </xf>
    <xf numFmtId="172" fontId="178" fillId="0" borderId="0" xfId="0" applyNumberFormat="1" applyFont="1"/>
    <xf numFmtId="0" fontId="175" fillId="0" borderId="140" xfId="0" applyFont="1" applyFill="1" applyBorder="1" applyAlignment="1">
      <alignment horizontal="center" vertical="center" wrapText="1"/>
    </xf>
    <xf numFmtId="0" fontId="33" fillId="0" borderId="140" xfId="0" applyFont="1" applyFill="1" applyBorder="1" applyAlignment="1">
      <alignment horizontal="center" vertical="center" wrapText="1"/>
    </xf>
    <xf numFmtId="0" fontId="33" fillId="0" borderId="89" xfId="0" applyFont="1" applyFill="1" applyBorder="1" applyAlignment="1">
      <alignment horizontal="center" vertical="center" wrapText="1"/>
    </xf>
    <xf numFmtId="0" fontId="181" fillId="4" borderId="93" xfId="0" applyFont="1" applyFill="1" applyBorder="1" applyAlignment="1">
      <alignment horizontal="center" vertical="center" wrapText="1"/>
    </xf>
    <xf numFmtId="0" fontId="181" fillId="4" borderId="91" xfId="0" applyFont="1" applyFill="1" applyBorder="1" applyAlignment="1">
      <alignment horizontal="center" vertical="center" wrapText="1"/>
    </xf>
    <xf numFmtId="0" fontId="186" fillId="4" borderId="91" xfId="0" applyFont="1" applyFill="1" applyBorder="1" applyAlignment="1">
      <alignment horizontal="center" vertical="center" wrapText="1"/>
    </xf>
    <xf numFmtId="0" fontId="186" fillId="4" borderId="92" xfId="0" applyFont="1" applyFill="1" applyBorder="1" applyAlignment="1">
      <alignment horizontal="center" vertical="center" wrapText="1"/>
    </xf>
    <xf numFmtId="1" fontId="175" fillId="4" borderId="122" xfId="7" applyNumberFormat="1" applyFont="1" applyFill="1" applyBorder="1" applyAlignment="1" applyProtection="1">
      <alignment horizontal="center" vertical="center" wrapText="1"/>
      <protection locked="0"/>
    </xf>
    <xf numFmtId="1" fontId="175" fillId="4" borderId="124" xfId="7" applyNumberFormat="1" applyFont="1" applyFill="1" applyBorder="1" applyAlignment="1" applyProtection="1">
      <alignment horizontal="center" vertical="center" wrapText="1"/>
      <protection locked="0"/>
    </xf>
    <xf numFmtId="1" fontId="175" fillId="0" borderId="108" xfId="7" applyNumberFormat="1" applyFont="1" applyFill="1" applyBorder="1" applyAlignment="1" applyProtection="1">
      <alignment horizontal="center" vertical="center" wrapText="1"/>
      <protection locked="0"/>
    </xf>
    <xf numFmtId="9" fontId="175" fillId="0" borderId="103" xfId="7" applyFont="1" applyFill="1" applyBorder="1" applyAlignment="1" applyProtection="1">
      <alignment horizontal="center" vertical="center" wrapText="1"/>
      <protection locked="0"/>
    </xf>
    <xf numFmtId="9" fontId="175" fillId="6" borderId="92" xfId="7" applyFont="1" applyFill="1" applyBorder="1" applyAlignment="1" applyProtection="1">
      <alignment horizontal="center" vertical="center" wrapText="1"/>
      <protection locked="0"/>
    </xf>
    <xf numFmtId="1" fontId="175" fillId="4" borderId="120" xfId="7" applyNumberFormat="1" applyFont="1" applyFill="1" applyBorder="1" applyAlignment="1" applyProtection="1">
      <alignment horizontal="center" vertical="center" wrapText="1"/>
      <protection locked="0"/>
    </xf>
    <xf numFmtId="1" fontId="175" fillId="4" borderId="121" xfId="7" applyNumberFormat="1" applyFont="1" applyFill="1" applyBorder="1" applyAlignment="1" applyProtection="1">
      <alignment horizontal="center" vertical="center" wrapText="1"/>
      <protection locked="0"/>
    </xf>
    <xf numFmtId="1" fontId="175" fillId="0" borderId="13" xfId="7" applyNumberFormat="1" applyFont="1" applyFill="1" applyBorder="1" applyAlignment="1" applyProtection="1">
      <alignment horizontal="center" vertical="center" wrapText="1"/>
      <protection locked="0"/>
    </xf>
    <xf numFmtId="1" fontId="175" fillId="4" borderId="123" xfId="7" applyNumberFormat="1" applyFont="1" applyFill="1" applyBorder="1" applyAlignment="1" applyProtection="1">
      <alignment horizontal="center" vertical="center" wrapText="1"/>
      <protection locked="0"/>
    </xf>
    <xf numFmtId="9" fontId="175" fillId="0" borderId="3" xfId="7" applyFont="1" applyFill="1" applyBorder="1" applyAlignment="1" applyProtection="1">
      <alignment horizontal="center" vertical="center" wrapText="1"/>
      <protection locked="0"/>
    </xf>
    <xf numFmtId="9" fontId="175" fillId="6" borderId="5" xfId="7" applyFont="1" applyFill="1" applyBorder="1" applyAlignment="1" applyProtection="1">
      <alignment horizontal="center" vertical="center" wrapText="1"/>
      <protection locked="0"/>
    </xf>
    <xf numFmtId="1" fontId="175" fillId="0" borderId="3" xfId="7" applyNumberFormat="1" applyFont="1" applyFill="1" applyBorder="1" applyAlignment="1" applyProtection="1">
      <alignment horizontal="center" vertical="center" wrapText="1"/>
      <protection locked="0"/>
    </xf>
    <xf numFmtId="1" fontId="175" fillId="6" borderId="5" xfId="7" applyNumberFormat="1" applyFont="1" applyFill="1" applyBorder="1" applyAlignment="1" applyProtection="1">
      <alignment horizontal="center" vertical="center" wrapText="1"/>
      <protection locked="0"/>
    </xf>
    <xf numFmtId="9" fontId="175" fillId="0" borderId="3" xfId="7" applyNumberFormat="1" applyFont="1" applyFill="1" applyBorder="1" applyAlignment="1" applyProtection="1">
      <alignment horizontal="center" vertical="center" wrapText="1"/>
      <protection locked="0"/>
    </xf>
    <xf numFmtId="9" fontId="175" fillId="6" borderId="5" xfId="7" applyNumberFormat="1" applyFont="1" applyFill="1" applyBorder="1" applyAlignment="1" applyProtection="1">
      <alignment horizontal="center" vertical="center" wrapText="1"/>
      <protection locked="0"/>
    </xf>
    <xf numFmtId="9" fontId="175" fillId="0" borderId="13" xfId="7" applyFont="1" applyFill="1" applyBorder="1" applyAlignment="1" applyProtection="1">
      <alignment horizontal="center" vertical="center" wrapText="1"/>
      <protection locked="0"/>
    </xf>
    <xf numFmtId="1" fontId="175" fillId="0" borderId="94" xfId="7" applyNumberFormat="1" applyFont="1" applyFill="1" applyBorder="1" applyAlignment="1" applyProtection="1">
      <alignment horizontal="center" vertical="center" wrapText="1"/>
      <protection locked="0"/>
    </xf>
    <xf numFmtId="9" fontId="175" fillId="4" borderId="122" xfId="7" applyFont="1" applyFill="1" applyBorder="1" applyAlignment="1" applyProtection="1">
      <alignment horizontal="center" vertical="center" wrapText="1"/>
      <protection locked="0"/>
    </xf>
    <xf numFmtId="9" fontId="175" fillId="4" borderId="141" xfId="7" applyFont="1" applyFill="1" applyBorder="1" applyAlignment="1" applyProtection="1">
      <alignment horizontal="center" vertical="center" wrapText="1"/>
      <protection locked="0"/>
    </xf>
    <xf numFmtId="0" fontId="175" fillId="0" borderId="108" xfId="0" applyFont="1" applyFill="1" applyBorder="1" applyAlignment="1" applyProtection="1">
      <alignment horizontal="center" vertical="center" wrapText="1"/>
      <protection locked="0"/>
    </xf>
    <xf numFmtId="0" fontId="175" fillId="0" borderId="13" xfId="0" applyFont="1" applyFill="1" applyBorder="1" applyAlignment="1" applyProtection="1">
      <alignment horizontal="center" vertical="center" wrapText="1"/>
      <protection locked="0"/>
    </xf>
    <xf numFmtId="0" fontId="180" fillId="0" borderId="13" xfId="0" applyFont="1" applyFill="1" applyBorder="1" applyAlignment="1" applyProtection="1">
      <alignment horizontal="center" vertical="center"/>
      <protection locked="0"/>
    </xf>
    <xf numFmtId="0" fontId="178" fillId="0" borderId="13" xfId="0" applyFont="1" applyFill="1" applyBorder="1" applyAlignment="1" applyProtection="1">
      <alignment horizontal="center" vertical="center" wrapText="1"/>
      <protection locked="0"/>
    </xf>
    <xf numFmtId="0" fontId="179" fillId="38" borderId="42" xfId="1357" applyNumberFormat="1" applyFont="1" applyFill="1" applyBorder="1" applyAlignment="1" applyProtection="1">
      <alignment horizontal="center" vertical="center"/>
      <protection locked="0"/>
    </xf>
    <xf numFmtId="0" fontId="184" fillId="0" borderId="131" xfId="1357" applyNumberFormat="1" applyFont="1" applyFill="1" applyBorder="1" applyAlignment="1" applyProtection="1">
      <alignment horizontal="center" vertical="center"/>
      <protection locked="0"/>
    </xf>
    <xf numFmtId="0" fontId="178" fillId="0" borderId="14" xfId="1357" applyNumberFormat="1" applyFont="1" applyFill="1" applyBorder="1" applyAlignment="1" applyProtection="1">
      <alignment horizontal="center" vertical="center"/>
      <protection locked="0"/>
    </xf>
    <xf numFmtId="0" fontId="184" fillId="0" borderId="132" xfId="1357" applyNumberFormat="1" applyFont="1" applyFill="1" applyBorder="1" applyAlignment="1" applyProtection="1">
      <alignment horizontal="center" vertical="center"/>
      <protection locked="0"/>
    </xf>
    <xf numFmtId="0" fontId="178" fillId="0" borderId="85" xfId="1357" applyNumberFormat="1" applyFont="1" applyFill="1" applyBorder="1" applyAlignment="1" applyProtection="1">
      <alignment horizontal="center" vertical="center"/>
      <protection locked="0"/>
    </xf>
    <xf numFmtId="0" fontId="179" fillId="76" borderId="133" xfId="1357" applyNumberFormat="1" applyFont="1" applyFill="1" applyBorder="1" applyAlignment="1" applyProtection="1">
      <alignment horizontal="center" vertical="center"/>
      <protection locked="0"/>
    </xf>
    <xf numFmtId="0" fontId="184" fillId="0" borderId="134" xfId="1357" applyNumberFormat="1" applyFont="1" applyFill="1" applyBorder="1" applyAlignment="1" applyProtection="1">
      <alignment horizontal="center" vertical="center"/>
      <protection locked="0"/>
    </xf>
    <xf numFmtId="0" fontId="19" fillId="0" borderId="15" xfId="0" applyFont="1" applyBorder="1" applyAlignment="1" applyProtection="1">
      <alignment horizontal="center" vertical="center"/>
      <protection locked="0"/>
    </xf>
    <xf numFmtId="0" fontId="189" fillId="0" borderId="16" xfId="0" applyFont="1" applyFill="1" applyBorder="1" applyAlignment="1" applyProtection="1">
      <alignment horizontal="center" vertical="center" wrapText="1"/>
      <protection locked="0"/>
    </xf>
    <xf numFmtId="0" fontId="176" fillId="0" borderId="16" xfId="0" applyFont="1" applyFill="1" applyBorder="1" applyAlignment="1" applyProtection="1">
      <alignment horizontal="center" vertical="center" wrapText="1"/>
      <protection locked="0"/>
    </xf>
    <xf numFmtId="0" fontId="205" fillId="79" borderId="136" xfId="0" applyFont="1" applyFill="1" applyBorder="1" applyAlignment="1" applyProtection="1">
      <alignment horizontal="center" vertical="center" wrapText="1"/>
      <protection locked="0"/>
    </xf>
    <xf numFmtId="0" fontId="181" fillId="0" borderId="3" xfId="0" applyFont="1" applyFill="1" applyBorder="1" applyAlignment="1" applyProtection="1">
      <alignment horizontal="center" vertical="center" wrapText="1"/>
      <protection locked="0"/>
    </xf>
    <xf numFmtId="0" fontId="181" fillId="0" borderId="4" xfId="0" applyFont="1" applyFill="1" applyBorder="1" applyAlignment="1" applyProtection="1">
      <alignment horizontal="center" vertical="center" wrapText="1"/>
      <protection locked="0"/>
    </xf>
    <xf numFmtId="0" fontId="186" fillId="0" borderId="4" xfId="0" applyFont="1" applyFill="1" applyBorder="1" applyAlignment="1" applyProtection="1">
      <alignment horizontal="center" vertical="center" wrapText="1"/>
      <protection locked="0"/>
    </xf>
    <xf numFmtId="1" fontId="175" fillId="0" borderId="3" xfId="1357" applyNumberFormat="1" applyFont="1" applyFill="1" applyBorder="1" applyAlignment="1" applyProtection="1">
      <alignment horizontal="center" vertical="center" wrapText="1"/>
      <protection locked="0"/>
    </xf>
    <xf numFmtId="1" fontId="175" fillId="6" borderId="5" xfId="1357" applyNumberFormat="1" applyFont="1" applyFill="1" applyBorder="1" applyAlignment="1" applyProtection="1">
      <alignment horizontal="center" vertical="center" wrapText="1"/>
      <protection locked="0"/>
    </xf>
    <xf numFmtId="1" fontId="175" fillId="0" borderId="12" xfId="1357" applyNumberFormat="1" applyFont="1" applyFill="1" applyBorder="1" applyAlignment="1" applyProtection="1">
      <alignment horizontal="center" vertical="center" wrapText="1"/>
      <protection locked="0"/>
    </xf>
    <xf numFmtId="1" fontId="175" fillId="0" borderId="137" xfId="1357" applyNumberFormat="1" applyFont="1" applyFill="1" applyBorder="1" applyAlignment="1" applyProtection="1">
      <alignment horizontal="center" vertical="center" wrapText="1"/>
      <protection locked="0"/>
    </xf>
    <xf numFmtId="0" fontId="178" fillId="0" borderId="5" xfId="0" applyFont="1" applyBorder="1" applyAlignment="1" applyProtection="1">
      <alignment horizontal="center" vertical="center"/>
      <protection locked="0"/>
    </xf>
    <xf numFmtId="0" fontId="19" fillId="0" borderId="111" xfId="0" applyFont="1" applyBorder="1" applyAlignment="1" applyProtection="1">
      <alignment horizontal="center" vertical="center" wrapText="1"/>
      <protection locked="0"/>
    </xf>
    <xf numFmtId="0" fontId="178" fillId="0" borderId="3" xfId="0" applyFont="1" applyBorder="1" applyAlignment="1" applyProtection="1">
      <alignment horizontal="center"/>
      <protection locked="0"/>
    </xf>
    <xf numFmtId="0" fontId="19" fillId="0" borderId="111" xfId="0" applyFont="1" applyBorder="1" applyAlignment="1" applyProtection="1">
      <alignment horizontal="center" vertical="center"/>
      <protection locked="0"/>
    </xf>
    <xf numFmtId="0" fontId="36" fillId="0" borderId="112" xfId="59469" applyFont="1" applyBorder="1" applyAlignment="1" applyProtection="1">
      <alignment horizontal="center" vertical="center"/>
      <protection locked="0"/>
    </xf>
    <xf numFmtId="0" fontId="36" fillId="0" borderId="4" xfId="59469" applyFont="1" applyFill="1" applyBorder="1" applyAlignment="1" applyProtection="1">
      <alignment horizontal="center" vertical="center" wrapText="1"/>
      <protection locked="0"/>
    </xf>
    <xf numFmtId="0" fontId="36" fillId="0" borderId="5" xfId="59469" applyFont="1" applyFill="1" applyBorder="1" applyAlignment="1" applyProtection="1">
      <alignment horizontal="center" vertical="center" wrapText="1"/>
      <protection locked="0"/>
    </xf>
    <xf numFmtId="0" fontId="36" fillId="0" borderId="13" xfId="59469" applyFont="1" applyFill="1" applyBorder="1" applyAlignment="1" applyProtection="1">
      <alignment horizontal="center" vertical="center" wrapText="1"/>
      <protection locked="0"/>
    </xf>
    <xf numFmtId="0" fontId="36" fillId="0" borderId="3" xfId="59469" applyFont="1" applyFill="1" applyBorder="1" applyAlignment="1" applyProtection="1">
      <alignment horizontal="center" vertical="center" wrapText="1"/>
      <protection locked="0"/>
    </xf>
    <xf numFmtId="0" fontId="175" fillId="0" borderId="13" xfId="59469" applyFont="1" applyFill="1" applyBorder="1" applyAlignment="1" applyProtection="1">
      <alignment horizontal="center" vertical="center" wrapText="1"/>
      <protection locked="0"/>
    </xf>
    <xf numFmtId="1" fontId="175" fillId="0" borderId="3" xfId="59470" applyNumberFormat="1" applyFont="1" applyFill="1" applyBorder="1" applyAlignment="1" applyProtection="1">
      <alignment horizontal="center" vertical="center" wrapText="1"/>
      <protection locked="0"/>
    </xf>
    <xf numFmtId="1" fontId="175" fillId="6" borderId="5" xfId="59470" applyNumberFormat="1" applyFont="1" applyFill="1" applyBorder="1" applyAlignment="1" applyProtection="1">
      <alignment horizontal="center" vertical="center" wrapText="1"/>
      <protection locked="0"/>
    </xf>
    <xf numFmtId="1" fontId="175" fillId="0" borderId="12" xfId="59470" applyNumberFormat="1" applyFont="1" applyFill="1" applyBorder="1" applyAlignment="1" applyProtection="1">
      <alignment horizontal="center" vertical="center" wrapText="1"/>
      <protection locked="0"/>
    </xf>
    <xf numFmtId="1" fontId="175" fillId="0" borderId="137" xfId="59470" applyNumberFormat="1" applyFont="1" applyFill="1" applyBorder="1" applyAlignment="1" applyProtection="1">
      <alignment horizontal="center" vertical="center" wrapText="1"/>
      <protection locked="0"/>
    </xf>
    <xf numFmtId="1" fontId="175" fillId="0" borderId="13" xfId="59470" applyNumberFormat="1" applyFont="1" applyFill="1" applyBorder="1" applyAlignment="1" applyProtection="1">
      <alignment horizontal="center" vertical="center" wrapText="1"/>
      <protection locked="0"/>
    </xf>
    <xf numFmtId="0" fontId="175" fillId="0" borderId="3" xfId="59471" applyNumberFormat="1" applyFont="1" applyFill="1" applyBorder="1" applyAlignment="1" applyProtection="1">
      <alignment horizontal="center" vertical="center" wrapText="1"/>
      <protection locked="0"/>
    </xf>
    <xf numFmtId="0" fontId="207" fillId="79" borderId="138" xfId="59469" applyFont="1" applyFill="1" applyBorder="1" applyAlignment="1" applyProtection="1">
      <alignment horizontal="center" vertical="center" wrapText="1"/>
      <protection locked="0"/>
    </xf>
    <xf numFmtId="9" fontId="175" fillId="0" borderId="3" xfId="59470" applyFont="1" applyFill="1" applyBorder="1" applyAlignment="1" applyProtection="1">
      <alignment horizontal="center" vertical="center" wrapText="1"/>
      <protection locked="0"/>
    </xf>
    <xf numFmtId="9" fontId="175" fillId="6" borderId="5" xfId="59470" applyFont="1" applyFill="1" applyBorder="1" applyAlignment="1" applyProtection="1">
      <alignment horizontal="center" vertical="center" wrapText="1"/>
      <protection locked="0"/>
    </xf>
    <xf numFmtId="9" fontId="175" fillId="0" borderId="12" xfId="59470" applyFont="1" applyFill="1" applyBorder="1" applyAlignment="1" applyProtection="1">
      <alignment horizontal="center" vertical="center" wrapText="1"/>
      <protection locked="0"/>
    </xf>
    <xf numFmtId="9" fontId="175" fillId="0" borderId="137" xfId="59470" applyFont="1" applyFill="1" applyBorder="1" applyAlignment="1" applyProtection="1">
      <alignment horizontal="center" vertical="center" wrapText="1"/>
      <protection locked="0"/>
    </xf>
    <xf numFmtId="9" fontId="175" fillId="0" borderId="3" xfId="1357" applyFont="1" applyFill="1" applyBorder="1" applyAlignment="1" applyProtection="1">
      <alignment horizontal="center" vertical="center" wrapText="1"/>
      <protection locked="0"/>
    </xf>
    <xf numFmtId="9" fontId="175" fillId="6" borderId="5" xfId="1357" applyNumberFormat="1" applyFont="1" applyFill="1" applyBorder="1" applyAlignment="1" applyProtection="1">
      <alignment horizontal="center" vertical="center" wrapText="1"/>
      <protection locked="0"/>
    </xf>
    <xf numFmtId="0" fontId="178" fillId="0" borderId="112" xfId="0" applyFont="1" applyBorder="1" applyAlignment="1" applyProtection="1">
      <alignment horizontal="center"/>
      <protection locked="0"/>
    </xf>
    <xf numFmtId="0" fontId="175" fillId="0" borderId="4" xfId="0" applyFont="1" applyFill="1" applyBorder="1" applyAlignment="1" applyProtection="1">
      <alignment horizontal="center" vertical="center" wrapText="1"/>
      <protection locked="0"/>
    </xf>
    <xf numFmtId="0" fontId="162" fillId="0" borderId="4" xfId="0" applyFont="1" applyFill="1" applyBorder="1" applyAlignment="1" applyProtection="1">
      <alignment horizontal="center" vertical="center" wrapText="1"/>
      <protection locked="0"/>
    </xf>
    <xf numFmtId="0" fontId="176" fillId="0" borderId="5" xfId="0" applyFont="1" applyFill="1" applyBorder="1" applyAlignment="1" applyProtection="1">
      <alignment horizontal="center" vertical="center" wrapText="1"/>
      <protection locked="0"/>
    </xf>
    <xf numFmtId="0" fontId="178" fillId="0" borderId="6" xfId="0" applyFont="1" applyBorder="1" applyAlignment="1" applyProtection="1">
      <alignment horizontal="center"/>
      <protection locked="0"/>
    </xf>
    <xf numFmtId="0" fontId="178" fillId="0" borderId="126" xfId="0" applyFont="1" applyBorder="1" applyAlignment="1" applyProtection="1">
      <alignment horizontal="center"/>
      <protection locked="0"/>
    </xf>
    <xf numFmtId="0" fontId="175" fillId="0" borderId="7" xfId="0" applyFont="1" applyFill="1" applyBorder="1" applyAlignment="1" applyProtection="1">
      <alignment horizontal="center" vertical="center" wrapText="1"/>
      <protection locked="0"/>
    </xf>
    <xf numFmtId="0" fontId="162" fillId="0" borderId="7" xfId="0" applyFont="1" applyFill="1" applyBorder="1" applyAlignment="1" applyProtection="1">
      <alignment horizontal="center" vertical="center" wrapText="1"/>
      <protection locked="0"/>
    </xf>
    <xf numFmtId="0" fontId="176" fillId="0" borderId="8" xfId="0" applyFont="1" applyFill="1" applyBorder="1" applyAlignment="1" applyProtection="1">
      <alignment horizontal="center" vertical="center" wrapText="1"/>
      <protection locked="0"/>
    </xf>
    <xf numFmtId="0" fontId="181" fillId="0" borderId="6" xfId="0" applyFont="1" applyFill="1" applyBorder="1" applyAlignment="1" applyProtection="1">
      <alignment horizontal="center" vertical="center" wrapText="1"/>
      <protection locked="0"/>
    </xf>
    <xf numFmtId="0" fontId="181" fillId="0" borderId="7" xfId="0" applyFont="1" applyFill="1" applyBorder="1" applyAlignment="1" applyProtection="1">
      <alignment horizontal="center" vertical="center" wrapText="1"/>
      <protection locked="0"/>
    </xf>
    <xf numFmtId="0" fontId="186" fillId="0" borderId="7" xfId="0" applyFont="1" applyFill="1" applyBorder="1" applyAlignment="1" applyProtection="1">
      <alignment horizontal="center" vertical="center" wrapText="1"/>
      <protection locked="0"/>
    </xf>
    <xf numFmtId="1" fontId="175" fillId="0" borderId="6" xfId="1357" applyNumberFormat="1" applyFont="1" applyFill="1" applyBorder="1" applyAlignment="1" applyProtection="1">
      <alignment horizontal="center" vertical="center" wrapText="1"/>
      <protection locked="0"/>
    </xf>
    <xf numFmtId="1" fontId="175" fillId="6" borderId="8" xfId="1357" applyNumberFormat="1" applyFont="1" applyFill="1" applyBorder="1" applyAlignment="1" applyProtection="1">
      <alignment horizontal="center" vertical="center" wrapText="1"/>
      <protection locked="0"/>
    </xf>
    <xf numFmtId="1" fontId="175" fillId="0" borderId="95" xfId="1357" applyNumberFormat="1" applyFont="1" applyFill="1" applyBorder="1" applyAlignment="1" applyProtection="1">
      <alignment horizontal="center" vertical="center" wrapText="1"/>
      <protection locked="0"/>
    </xf>
    <xf numFmtId="1" fontId="175" fillId="0" borderId="139" xfId="1357" applyNumberFormat="1" applyFont="1" applyFill="1" applyBorder="1" applyAlignment="1" applyProtection="1">
      <alignment horizontal="center" vertical="center" wrapText="1"/>
      <protection locked="0"/>
    </xf>
    <xf numFmtId="0" fontId="178" fillId="0" borderId="95" xfId="0" applyFont="1" applyBorder="1" applyAlignment="1" applyProtection="1">
      <alignment horizontal="center" vertical="center"/>
      <protection locked="0"/>
    </xf>
    <xf numFmtId="0" fontId="179" fillId="0" borderId="0" xfId="0" applyFont="1" applyFill="1" applyBorder="1" applyAlignment="1" applyProtection="1">
      <alignment horizontal="left" vertical="center"/>
      <protection locked="0"/>
    </xf>
    <xf numFmtId="0" fontId="186" fillId="0" borderId="91" xfId="0" applyFont="1" applyFill="1" applyBorder="1" applyAlignment="1" applyProtection="1">
      <alignment horizontal="center" vertical="center" wrapText="1"/>
      <protection locked="0"/>
    </xf>
    <xf numFmtId="0" fontId="186" fillId="0" borderId="16" xfId="0" applyFont="1" applyFill="1" applyBorder="1" applyAlignment="1" applyProtection="1">
      <alignment horizontal="center" vertical="center" wrapText="1"/>
      <protection locked="0"/>
    </xf>
    <xf numFmtId="0" fontId="186" fillId="4" borderId="4" xfId="0" applyFont="1" applyFill="1" applyBorder="1" applyAlignment="1" applyProtection="1">
      <alignment horizontal="center" vertical="center" wrapText="1"/>
      <protection locked="0"/>
    </xf>
    <xf numFmtId="0" fontId="186" fillId="5" borderId="16" xfId="0" applyFont="1" applyFill="1" applyBorder="1" applyAlignment="1" applyProtection="1">
      <alignment horizontal="center" vertical="center" wrapText="1"/>
      <protection locked="0"/>
    </xf>
    <xf numFmtId="0" fontId="186" fillId="4" borderId="91" xfId="0" applyFont="1" applyFill="1" applyBorder="1" applyAlignment="1" applyProtection="1">
      <alignment horizontal="center" vertical="center" wrapText="1"/>
      <protection locked="0"/>
    </xf>
    <xf numFmtId="0" fontId="186" fillId="4" borderId="16" xfId="0" applyFont="1" applyFill="1" applyBorder="1" applyAlignment="1" applyProtection="1">
      <alignment horizontal="center" vertical="center" wrapText="1"/>
      <protection locked="0"/>
    </xf>
    <xf numFmtId="0" fontId="186" fillId="4" borderId="87" xfId="0" applyFont="1" applyFill="1" applyBorder="1" applyAlignment="1" applyProtection="1">
      <alignment horizontal="center" vertical="center" wrapText="1"/>
      <protection locked="0"/>
    </xf>
    <xf numFmtId="0" fontId="19" fillId="0" borderId="0" xfId="0" applyFont="1" applyProtection="1">
      <protection locked="0"/>
    </xf>
    <xf numFmtId="0" fontId="178" fillId="0" borderId="0" xfId="0" applyFont="1" applyProtection="1">
      <protection locked="0"/>
    </xf>
    <xf numFmtId="0" fontId="195" fillId="0" borderId="0" xfId="0" applyFont="1" applyFill="1" applyBorder="1" applyAlignment="1" applyProtection="1">
      <alignment vertical="center"/>
    </xf>
    <xf numFmtId="0" fontId="32" fillId="0" borderId="0" xfId="0" applyFont="1" applyFill="1" applyBorder="1" applyAlignment="1" applyProtection="1">
      <alignment vertical="center"/>
    </xf>
    <xf numFmtId="9" fontId="190" fillId="0" borderId="0" xfId="0" applyNumberFormat="1" applyFont="1" applyFill="1" applyBorder="1" applyAlignment="1" applyProtection="1">
      <alignment vertical="center"/>
    </xf>
    <xf numFmtId="9" fontId="193" fillId="78" borderId="84" xfId="1765" applyFont="1" applyFill="1" applyBorder="1" applyAlignment="1" applyProtection="1">
      <alignment horizontal="center" vertical="center"/>
    </xf>
    <xf numFmtId="9" fontId="192" fillId="78" borderId="84" xfId="1765" applyFont="1" applyFill="1" applyBorder="1" applyAlignment="1" applyProtection="1">
      <alignment horizontal="center" vertical="center"/>
    </xf>
    <xf numFmtId="0" fontId="196" fillId="0" borderId="37" xfId="1764" applyFont="1" applyFill="1" applyBorder="1" applyAlignment="1" applyProtection="1">
      <alignment horizontal="center" vertical="center"/>
    </xf>
    <xf numFmtId="0" fontId="22" fillId="0" borderId="0" xfId="1764" applyFont="1" applyFill="1" applyBorder="1" applyAlignment="1" applyProtection="1">
      <alignment horizontal="center" vertical="center"/>
    </xf>
    <xf numFmtId="9" fontId="190" fillId="0" borderId="0" xfId="0" applyNumberFormat="1" applyFont="1" applyFill="1" applyBorder="1" applyAlignment="1" applyProtection="1"/>
    <xf numFmtId="0" fontId="22" fillId="0" borderId="23" xfId="1764" applyFont="1" applyFill="1" applyBorder="1" applyAlignment="1" applyProtection="1">
      <alignment horizontal="center" vertical="center"/>
    </xf>
    <xf numFmtId="0" fontId="197" fillId="0" borderId="37" xfId="1764" applyFont="1" applyFill="1" applyBorder="1" applyAlignment="1" applyProtection="1">
      <alignment horizontal="center" vertical="center"/>
    </xf>
    <xf numFmtId="0" fontId="53" fillId="77" borderId="85" xfId="1764" applyFont="1" applyFill="1" applyBorder="1" applyAlignment="1" applyProtection="1">
      <alignment horizontal="center" vertical="center"/>
    </xf>
    <xf numFmtId="0" fontId="53" fillId="77" borderId="84" xfId="1764" applyFont="1" applyFill="1" applyBorder="1" applyAlignment="1" applyProtection="1">
      <alignment horizontal="left" vertical="center"/>
    </xf>
    <xf numFmtId="9" fontId="191" fillId="77" borderId="84" xfId="1764" applyNumberFormat="1" applyFont="1" applyFill="1" applyBorder="1" applyAlignment="1" applyProtection="1">
      <alignment horizontal="center" vertical="center"/>
    </xf>
    <xf numFmtId="9" fontId="32" fillId="77" borderId="86" xfId="1764" applyNumberFormat="1" applyFont="1" applyFill="1" applyBorder="1" applyAlignment="1" applyProtection="1">
      <alignment horizontal="center" vertical="center"/>
    </xf>
    <xf numFmtId="9" fontId="167" fillId="4" borderId="14" xfId="1765" applyFont="1" applyFill="1" applyBorder="1" applyAlignment="1" applyProtection="1">
      <alignment horizontal="center" vertical="center"/>
    </xf>
    <xf numFmtId="0" fontId="20" fillId="0" borderId="23" xfId="1764" applyFont="1" applyFill="1" applyBorder="1" applyAlignment="1" applyProtection="1">
      <alignment horizontal="center" vertical="center"/>
    </xf>
    <xf numFmtId="0" fontId="195" fillId="0" borderId="37" xfId="1764" applyFont="1" applyFill="1" applyBorder="1" applyAlignment="1" applyProtection="1">
      <alignment horizontal="center" vertical="center"/>
    </xf>
    <xf numFmtId="0" fontId="19" fillId="0" borderId="0" xfId="1764" applyFont="1" applyBorder="1" applyProtection="1"/>
    <xf numFmtId="0" fontId="55" fillId="0" borderId="0" xfId="1764" applyFont="1" applyFill="1" applyBorder="1" applyAlignment="1" applyProtection="1">
      <alignment horizontal="center" vertical="center"/>
    </xf>
    <xf numFmtId="0" fontId="19" fillId="0" borderId="23" xfId="1764" applyFont="1" applyFill="1" applyBorder="1" applyAlignment="1" applyProtection="1">
      <alignment horizontal="center" vertical="center"/>
    </xf>
    <xf numFmtId="0" fontId="165" fillId="5" borderId="14" xfId="1764" applyFont="1" applyFill="1" applyBorder="1" applyAlignment="1" applyProtection="1">
      <alignment horizontal="center" vertical="center"/>
    </xf>
    <xf numFmtId="9" fontId="165" fillId="3" borderId="36" xfId="1765" applyNumberFormat="1" applyFont="1" applyFill="1" applyBorder="1" applyAlignment="1" applyProtection="1">
      <alignment horizontal="center" vertical="center"/>
    </xf>
    <xf numFmtId="9" fontId="19" fillId="0" borderId="36" xfId="1765" applyNumberFormat="1" applyFont="1" applyFill="1" applyBorder="1" applyAlignment="1" applyProtection="1">
      <alignment horizontal="center" vertical="center"/>
    </xf>
    <xf numFmtId="9" fontId="168" fillId="0" borderId="0" xfId="1765" applyFont="1" applyFill="1" applyBorder="1" applyAlignment="1" applyProtection="1">
      <alignment horizontal="center" vertical="center"/>
    </xf>
    <xf numFmtId="3" fontId="165" fillId="3" borderId="36" xfId="1765" applyNumberFormat="1" applyFont="1" applyFill="1" applyBorder="1" applyAlignment="1" applyProtection="1">
      <alignment horizontal="center" vertical="center"/>
    </xf>
    <xf numFmtId="3" fontId="19" fillId="0" borderId="36" xfId="1765" applyNumberFormat="1" applyFont="1" applyFill="1" applyBorder="1" applyAlignment="1" applyProtection="1">
      <alignment horizontal="center" vertical="center"/>
    </xf>
    <xf numFmtId="0" fontId="165" fillId="0" borderId="0" xfId="1764" applyFont="1" applyFill="1" applyBorder="1" applyAlignment="1" applyProtection="1">
      <alignment horizontal="left" vertical="center"/>
    </xf>
    <xf numFmtId="1" fontId="165" fillId="0" borderId="0" xfId="1765" applyNumberFormat="1" applyFont="1" applyFill="1" applyBorder="1" applyAlignment="1" applyProtection="1">
      <alignment horizontal="center" vertical="center"/>
    </xf>
    <xf numFmtId="1" fontId="19" fillId="0" borderId="0" xfId="1765" applyNumberFormat="1" applyFont="1" applyFill="1" applyBorder="1" applyAlignment="1" applyProtection="1">
      <alignment horizontal="center" vertical="center"/>
    </xf>
    <xf numFmtId="1" fontId="168" fillId="0" borderId="0" xfId="1765" applyNumberFormat="1" applyFont="1" applyFill="1" applyBorder="1" applyAlignment="1" applyProtection="1">
      <alignment horizontal="center" vertical="center"/>
    </xf>
    <xf numFmtId="0" fontId="35" fillId="0" borderId="0" xfId="1764" applyFont="1" applyFill="1" applyBorder="1" applyAlignment="1" applyProtection="1">
      <alignment horizontal="left" vertical="center"/>
    </xf>
    <xf numFmtId="0" fontId="168" fillId="0" borderId="0" xfId="1764" applyFont="1" applyFill="1" applyBorder="1" applyAlignment="1" applyProtection="1">
      <alignment horizontal="center" vertical="center"/>
    </xf>
    <xf numFmtId="0" fontId="0" fillId="0" borderId="0" xfId="0" applyProtection="1"/>
    <xf numFmtId="0" fontId="168" fillId="0" borderId="0" xfId="1764" applyFont="1" applyBorder="1" applyProtection="1"/>
    <xf numFmtId="9" fontId="19" fillId="0" borderId="23" xfId="7" applyFont="1" applyFill="1" applyBorder="1" applyAlignment="1" applyProtection="1">
      <alignment horizontal="center" vertical="center"/>
    </xf>
    <xf numFmtId="0" fontId="165" fillId="0" borderId="23" xfId="1764" applyFont="1" applyFill="1" applyBorder="1" applyAlignment="1" applyProtection="1">
      <alignment horizontal="center" vertical="center"/>
    </xf>
    <xf numFmtId="0" fontId="195" fillId="0" borderId="38" xfId="1764" applyFont="1" applyFill="1" applyBorder="1" applyAlignment="1" applyProtection="1">
      <alignment horizontal="center" vertical="center"/>
    </xf>
    <xf numFmtId="0" fontId="19" fillId="0" borderId="21" xfId="1767" applyFont="1" applyBorder="1" applyProtection="1"/>
    <xf numFmtId="0" fontId="19" fillId="0" borderId="39" xfId="1764" applyFont="1" applyFill="1" applyBorder="1" applyAlignment="1" applyProtection="1">
      <alignment horizontal="center" vertical="center"/>
    </xf>
    <xf numFmtId="0" fontId="194" fillId="0" borderId="0" xfId="0" applyFont="1" applyProtection="1"/>
    <xf numFmtId="9" fontId="191" fillId="78" borderId="84" xfId="1765" applyFont="1" applyFill="1" applyBorder="1" applyAlignment="1" applyProtection="1">
      <alignment horizontal="center" vertical="center"/>
    </xf>
    <xf numFmtId="0" fontId="18" fillId="0" borderId="0" xfId="1764" applyProtection="1"/>
    <xf numFmtId="0" fontId="19" fillId="0" borderId="23" xfId="0" applyFont="1" applyBorder="1" applyProtection="1"/>
    <xf numFmtId="0" fontId="202" fillId="0" borderId="0" xfId="0" applyFont="1" applyProtection="1"/>
    <xf numFmtId="0" fontId="198" fillId="0" borderId="0" xfId="0" applyFont="1" applyProtection="1"/>
    <xf numFmtId="0" fontId="199" fillId="0" borderId="0" xfId="0" applyFont="1" applyAlignment="1" applyProtection="1">
      <alignment horizontal="left" vertical="center"/>
    </xf>
    <xf numFmtId="3" fontId="200" fillId="0" borderId="0" xfId="0" applyNumberFormat="1" applyFont="1" applyFill="1" applyBorder="1" applyAlignment="1" applyProtection="1">
      <alignment vertical="center"/>
    </xf>
    <xf numFmtId="0" fontId="201" fillId="0" borderId="0" xfId="0" applyFont="1" applyAlignment="1" applyProtection="1">
      <alignment vertical="center"/>
    </xf>
    <xf numFmtId="0" fontId="19" fillId="0" borderId="0" xfId="0" applyFont="1" applyFill="1" applyProtection="1"/>
    <xf numFmtId="0" fontId="19" fillId="0" borderId="0" xfId="0" applyFont="1" applyFill="1" applyBorder="1" applyAlignment="1" applyProtection="1">
      <alignment vertical="center"/>
    </xf>
    <xf numFmtId="0" fontId="19" fillId="0" borderId="0" xfId="0" applyFont="1" applyFill="1" applyBorder="1" applyProtection="1"/>
    <xf numFmtId="0" fontId="20" fillId="0" borderId="0" xfId="0" applyFont="1" applyFill="1" applyProtection="1"/>
    <xf numFmtId="0" fontId="166" fillId="0" borderId="0" xfId="1764" applyFont="1" applyProtection="1"/>
    <xf numFmtId="0" fontId="18" fillId="0" borderId="0" xfId="1764" applyFont="1" applyProtection="1"/>
    <xf numFmtId="9" fontId="0" fillId="0" borderId="0" xfId="7" applyFont="1" applyProtection="1"/>
    <xf numFmtId="9" fontId="18" fillId="0" borderId="0" xfId="7" applyFont="1" applyProtection="1"/>
    <xf numFmtId="176" fontId="0" fillId="0" borderId="0" xfId="7" applyNumberFormat="1" applyFont="1" applyProtection="1"/>
    <xf numFmtId="0" fontId="18" fillId="0" borderId="0" xfId="0" applyFont="1" applyProtection="1"/>
    <xf numFmtId="1" fontId="175" fillId="4" borderId="127" xfId="7" applyNumberFormat="1" applyFont="1" applyFill="1" applyBorder="1" applyAlignment="1" applyProtection="1">
      <alignment horizontal="center" vertical="center" wrapText="1"/>
      <protection locked="0"/>
    </xf>
    <xf numFmtId="1" fontId="175" fillId="4" borderId="142" xfId="7" applyNumberFormat="1" applyFont="1" applyFill="1" applyBorder="1" applyAlignment="1" applyProtection="1">
      <alignment horizontal="center" vertical="center" wrapText="1"/>
      <protection locked="0"/>
    </xf>
    <xf numFmtId="1" fontId="175" fillId="4" borderId="143" xfId="7" applyNumberFormat="1" applyFont="1" applyFill="1" applyBorder="1" applyAlignment="1" applyProtection="1">
      <alignment horizontal="center" vertical="center" wrapText="1"/>
      <protection locked="0"/>
    </xf>
    <xf numFmtId="1" fontId="175" fillId="4" borderId="144" xfId="7" applyNumberFormat="1" applyFont="1" applyFill="1" applyBorder="1" applyAlignment="1" applyProtection="1">
      <alignment horizontal="center" vertical="center" wrapText="1"/>
      <protection locked="0"/>
    </xf>
    <xf numFmtId="1" fontId="175" fillId="0" borderId="128" xfId="7" applyNumberFormat="1" applyFont="1" applyFill="1" applyBorder="1" applyAlignment="1">
      <alignment horizontal="center" vertical="center" wrapText="1"/>
    </xf>
    <xf numFmtId="1" fontId="175" fillId="4" borderId="145" xfId="7" applyNumberFormat="1" applyFont="1" applyFill="1" applyBorder="1" applyAlignment="1">
      <alignment horizontal="center" vertical="center" wrapText="1"/>
    </xf>
    <xf numFmtId="1" fontId="175" fillId="4" borderId="144" xfId="7" applyNumberFormat="1" applyFont="1" applyFill="1" applyBorder="1" applyAlignment="1">
      <alignment horizontal="center" vertical="center" wrapText="1"/>
    </xf>
    <xf numFmtId="1" fontId="175" fillId="4" borderId="141" xfId="7" applyNumberFormat="1" applyFont="1" applyFill="1" applyBorder="1" applyAlignment="1" applyProtection="1">
      <alignment horizontal="center" vertical="center" wrapText="1"/>
      <protection locked="0"/>
    </xf>
    <xf numFmtId="1" fontId="175" fillId="4" borderId="146" xfId="7" applyNumberFormat="1" applyFont="1" applyFill="1" applyBorder="1" applyAlignment="1" applyProtection="1">
      <alignment horizontal="center" vertical="center" wrapText="1"/>
      <protection locked="0"/>
    </xf>
    <xf numFmtId="1" fontId="175" fillId="4" borderId="147" xfId="7" applyNumberFormat="1" applyFont="1" applyFill="1" applyBorder="1" applyAlignment="1" applyProtection="1">
      <alignment horizontal="center" vertical="center" wrapText="1"/>
      <protection locked="0"/>
    </xf>
    <xf numFmtId="1" fontId="175" fillId="4" borderId="148" xfId="7" applyNumberFormat="1" applyFont="1" applyFill="1" applyBorder="1" applyAlignment="1" applyProtection="1">
      <alignment horizontal="center" vertical="center" wrapText="1"/>
      <protection locked="0"/>
    </xf>
    <xf numFmtId="1" fontId="175" fillId="4" borderId="149" xfId="7" applyNumberFormat="1" applyFont="1" applyFill="1" applyBorder="1" applyAlignment="1" applyProtection="1">
      <alignment horizontal="center" vertical="center" wrapText="1"/>
      <protection locked="0"/>
    </xf>
    <xf numFmtId="1" fontId="175" fillId="4" borderId="150" xfId="7" applyNumberFormat="1" applyFont="1" applyFill="1" applyBorder="1" applyAlignment="1" applyProtection="1">
      <alignment horizontal="center" vertical="center" wrapText="1"/>
      <protection locked="0"/>
    </xf>
    <xf numFmtId="1" fontId="175" fillId="4" borderId="151" xfId="7" applyNumberFormat="1" applyFont="1" applyFill="1" applyBorder="1" applyAlignment="1" applyProtection="1">
      <alignment horizontal="center" vertical="center" wrapText="1"/>
      <protection locked="0"/>
    </xf>
    <xf numFmtId="1" fontId="175" fillId="4" borderId="152" xfId="7" applyNumberFormat="1" applyFont="1" applyFill="1" applyBorder="1" applyAlignment="1" applyProtection="1">
      <alignment horizontal="center" vertical="center" wrapText="1"/>
      <protection locked="0"/>
    </xf>
    <xf numFmtId="0" fontId="208" fillId="0" borderId="0" xfId="0" applyFont="1" applyAlignment="1">
      <alignment vertical="center"/>
    </xf>
    <xf numFmtId="0" fontId="186" fillId="5" borderId="5" xfId="0" applyFont="1" applyFill="1" applyBorder="1" applyAlignment="1">
      <alignment horizontal="center" vertical="center" wrapText="1"/>
    </xf>
    <xf numFmtId="0" fontId="181" fillId="5" borderId="3" xfId="0" applyFont="1" applyFill="1" applyBorder="1" applyAlignment="1">
      <alignment horizontal="center" vertical="center" wrapText="1"/>
    </xf>
    <xf numFmtId="0" fontId="181" fillId="5" borderId="4" xfId="0" applyFont="1" applyFill="1" applyBorder="1" applyAlignment="1">
      <alignment horizontal="center" vertical="center" wrapText="1"/>
    </xf>
    <xf numFmtId="0" fontId="186" fillId="5" borderId="4" xfId="0" applyFont="1" applyFill="1" applyBorder="1" applyAlignment="1">
      <alignment horizontal="center" vertical="center" wrapText="1"/>
    </xf>
    <xf numFmtId="0" fontId="186" fillId="5" borderId="4" xfId="0" applyFont="1" applyFill="1" applyBorder="1" applyAlignment="1" applyProtection="1">
      <alignment horizontal="center" vertical="center" wrapText="1"/>
      <protection locked="0"/>
    </xf>
    <xf numFmtId="0" fontId="22" fillId="3" borderId="84" xfId="1764" applyFont="1" applyFill="1" applyBorder="1" applyAlignment="1" applyProtection="1">
      <alignment vertical="center"/>
    </xf>
    <xf numFmtId="0" fontId="35" fillId="0" borderId="153" xfId="1764" applyFont="1" applyFill="1" applyBorder="1" applyAlignment="1" applyProtection="1">
      <alignment horizontal="left" vertical="center"/>
    </xf>
    <xf numFmtId="0" fontId="210" fillId="0" borderId="154" xfId="1764" applyFont="1" applyFill="1" applyBorder="1" applyAlignment="1" applyProtection="1">
      <alignment horizontal="center" vertical="center"/>
    </xf>
    <xf numFmtId="0" fontId="21" fillId="3" borderId="84" xfId="1764" applyFont="1" applyFill="1" applyBorder="1" applyAlignment="1" applyProtection="1">
      <alignment vertical="center"/>
    </xf>
    <xf numFmtId="0" fontId="176" fillId="3" borderId="102" xfId="0" applyFont="1" applyFill="1" applyBorder="1" applyAlignment="1">
      <alignment vertical="center"/>
    </xf>
    <xf numFmtId="0" fontId="186" fillId="0" borderId="155" xfId="0" applyFont="1" applyFill="1" applyBorder="1" applyAlignment="1">
      <alignment horizontal="center" vertical="center" wrapText="1"/>
    </xf>
    <xf numFmtId="0" fontId="186" fillId="0" borderId="156" xfId="0" applyFont="1" applyFill="1" applyBorder="1" applyAlignment="1">
      <alignment horizontal="center" vertical="center" wrapText="1"/>
    </xf>
    <xf numFmtId="0" fontId="186" fillId="4" borderId="156" xfId="0" applyFont="1" applyFill="1" applyBorder="1" applyAlignment="1">
      <alignment horizontal="center" vertical="center" wrapText="1"/>
    </xf>
    <xf numFmtId="0" fontId="186" fillId="5" borderId="156" xfId="0" applyFont="1" applyFill="1" applyBorder="1" applyAlignment="1">
      <alignment horizontal="center" vertical="center" wrapText="1"/>
    </xf>
    <xf numFmtId="0" fontId="186" fillId="5" borderId="155" xfId="0" applyFont="1" applyFill="1" applyBorder="1" applyAlignment="1">
      <alignment horizontal="center" vertical="center" wrapText="1"/>
    </xf>
    <xf numFmtId="0" fontId="186" fillId="5" borderId="158" xfId="0" applyFont="1" applyFill="1" applyBorder="1" applyAlignment="1">
      <alignment horizontal="center" vertical="center" wrapText="1"/>
    </xf>
    <xf numFmtId="0" fontId="186" fillId="4" borderId="155" xfId="0" applyFont="1" applyFill="1" applyBorder="1" applyAlignment="1">
      <alignment horizontal="center" vertical="center" wrapText="1"/>
    </xf>
    <xf numFmtId="0" fontId="186" fillId="4" borderId="158" xfId="0" applyFont="1" applyFill="1" applyBorder="1" applyAlignment="1">
      <alignment horizontal="center" vertical="center" wrapText="1"/>
    </xf>
    <xf numFmtId="0" fontId="186" fillId="4" borderId="157" xfId="0" applyFont="1" applyFill="1" applyBorder="1" applyAlignment="1">
      <alignment horizontal="center" vertical="center" wrapText="1"/>
    </xf>
    <xf numFmtId="0" fontId="212" fillId="0" borderId="37" xfId="1764" applyFont="1" applyFill="1" applyBorder="1" applyAlignment="1" applyProtection="1">
      <alignment vertical="center"/>
    </xf>
    <xf numFmtId="0" fontId="213" fillId="0" borderId="0" xfId="1764" applyFont="1" applyFill="1" applyBorder="1" applyAlignment="1" applyProtection="1">
      <alignment vertical="center"/>
    </xf>
    <xf numFmtId="0" fontId="214" fillId="77" borderId="85" xfId="1764" applyFont="1" applyFill="1" applyBorder="1" applyAlignment="1" applyProtection="1">
      <alignment vertical="center"/>
    </xf>
    <xf numFmtId="0" fontId="213" fillId="0" borderId="0" xfId="1764" applyFont="1" applyBorder="1" applyAlignment="1" applyProtection="1"/>
    <xf numFmtId="0" fontId="215" fillId="5" borderId="14" xfId="1764" applyFont="1" applyFill="1" applyBorder="1" applyAlignment="1" applyProtection="1">
      <alignment vertical="center"/>
    </xf>
    <xf numFmtId="0" fontId="215" fillId="0" borderId="21" xfId="1764" applyFont="1" applyFill="1" applyBorder="1" applyAlignment="1" applyProtection="1">
      <alignment vertical="center"/>
    </xf>
    <xf numFmtId="0" fontId="216" fillId="0" borderId="0" xfId="1764" applyFont="1" applyFill="1" applyBorder="1" applyAlignment="1" applyProtection="1">
      <alignment vertical="center"/>
    </xf>
    <xf numFmtId="0" fontId="212" fillId="0" borderId="38" xfId="1764" applyFont="1" applyFill="1" applyBorder="1" applyAlignment="1" applyProtection="1">
      <alignment vertical="center"/>
    </xf>
    <xf numFmtId="0" fontId="213" fillId="0" borderId="21" xfId="1767" applyFont="1" applyBorder="1" applyAlignment="1" applyProtection="1"/>
    <xf numFmtId="0" fontId="217" fillId="0" borderId="0" xfId="0" applyFont="1" applyAlignment="1" applyProtection="1"/>
    <xf numFmtId="0" fontId="218" fillId="0" borderId="0" xfId="0" applyFont="1" applyAlignment="1" applyProtection="1"/>
    <xf numFmtId="9" fontId="175" fillId="0" borderId="13" xfId="7" applyNumberFormat="1" applyFont="1" applyFill="1" applyBorder="1" applyAlignment="1" applyProtection="1">
      <alignment horizontal="center" vertical="center" wrapText="1"/>
      <protection locked="0"/>
    </xf>
    <xf numFmtId="9" fontId="175" fillId="0" borderId="37" xfId="7" applyNumberFormat="1" applyFont="1" applyFill="1" applyBorder="1" applyAlignment="1">
      <alignment horizontal="center" vertical="center" wrapText="1"/>
    </xf>
    <xf numFmtId="172" fontId="206" fillId="0" borderId="164" xfId="1" applyNumberFormat="1" applyFont="1" applyFill="1" applyBorder="1" applyAlignment="1" applyProtection="1">
      <alignment horizontal="center" vertical="center" wrapText="1"/>
      <protection locked="0"/>
    </xf>
    <xf numFmtId="172" fontId="206" fillId="0" borderId="165" xfId="1" applyNumberFormat="1" applyFont="1" applyFill="1" applyBorder="1" applyAlignment="1" applyProtection="1">
      <alignment horizontal="center" vertical="center" wrapText="1"/>
      <protection locked="0"/>
    </xf>
    <xf numFmtId="172" fontId="175" fillId="0" borderId="166" xfId="1" applyNumberFormat="1" applyFont="1" applyFill="1" applyBorder="1" applyAlignment="1" applyProtection="1">
      <alignment horizontal="center" vertical="center" wrapText="1"/>
      <protection locked="0"/>
    </xf>
    <xf numFmtId="172" fontId="206" fillId="0" borderId="172" xfId="1" applyNumberFormat="1" applyFont="1" applyFill="1" applyBorder="1" applyAlignment="1" applyProtection="1">
      <alignment horizontal="center" vertical="center" wrapText="1"/>
      <protection locked="0"/>
    </xf>
    <xf numFmtId="172" fontId="206" fillId="0" borderId="173" xfId="1" applyNumberFormat="1" applyFont="1" applyFill="1" applyBorder="1" applyAlignment="1" applyProtection="1">
      <alignment horizontal="center" vertical="center" wrapText="1"/>
      <protection locked="0"/>
    </xf>
    <xf numFmtId="172" fontId="175" fillId="0" borderId="39" xfId="1" applyNumberFormat="1" applyFont="1" applyFill="1" applyBorder="1" applyAlignment="1" applyProtection="1">
      <alignment horizontal="center" vertical="center" wrapText="1"/>
      <protection locked="0"/>
    </xf>
    <xf numFmtId="9" fontId="175" fillId="4" borderId="120" xfId="7" applyNumberFormat="1" applyFont="1" applyFill="1" applyBorder="1" applyAlignment="1" applyProtection="1">
      <alignment horizontal="center" vertical="center" wrapText="1"/>
      <protection locked="0"/>
    </xf>
    <xf numFmtId="9" fontId="175" fillId="4" borderId="127" xfId="7" applyNumberFormat="1" applyFont="1" applyFill="1" applyBorder="1" applyAlignment="1" applyProtection="1">
      <alignment horizontal="center" vertical="center" wrapText="1"/>
      <protection locked="0"/>
    </xf>
    <xf numFmtId="176" fontId="175" fillId="0" borderId="3" xfId="7" applyNumberFormat="1" applyFont="1" applyFill="1" applyBorder="1" applyAlignment="1" applyProtection="1">
      <alignment horizontal="center" vertical="center" wrapText="1"/>
      <protection locked="0"/>
    </xf>
    <xf numFmtId="176" fontId="175" fillId="6" borderId="5" xfId="7" applyNumberFormat="1" applyFont="1" applyFill="1" applyBorder="1" applyAlignment="1" applyProtection="1">
      <alignment horizontal="center" vertical="center" wrapText="1"/>
      <protection locked="0"/>
    </xf>
    <xf numFmtId="176" fontId="175" fillId="0" borderId="13" xfId="7" applyNumberFormat="1" applyFont="1" applyFill="1" applyBorder="1" applyAlignment="1" applyProtection="1">
      <alignment horizontal="center" vertical="center" wrapText="1"/>
      <protection locked="0"/>
    </xf>
    <xf numFmtId="176" fontId="175" fillId="0" borderId="37" xfId="7" applyNumberFormat="1" applyFont="1" applyFill="1" applyBorder="1" applyAlignment="1">
      <alignment horizontal="center" vertical="center" wrapText="1"/>
    </xf>
    <xf numFmtId="176" fontId="175" fillId="0" borderId="98" xfId="7" applyNumberFormat="1" applyFont="1" applyFill="1" applyBorder="1" applyAlignment="1">
      <alignment horizontal="center" vertical="center" wrapText="1"/>
    </xf>
    <xf numFmtId="176" fontId="175" fillId="6" borderId="99" xfId="7" applyNumberFormat="1" applyFont="1" applyFill="1" applyBorder="1" applyAlignment="1">
      <alignment horizontal="center" vertical="center" wrapText="1"/>
    </xf>
    <xf numFmtId="1" fontId="175" fillId="4" borderId="120" xfId="1357" applyNumberFormat="1" applyFont="1" applyFill="1" applyBorder="1" applyAlignment="1" applyProtection="1">
      <alignment horizontal="center" vertical="center" wrapText="1"/>
      <protection locked="0"/>
    </xf>
    <xf numFmtId="1" fontId="175" fillId="4" borderId="127" xfId="1357" applyNumberFormat="1" applyFont="1" applyFill="1" applyBorder="1" applyAlignment="1" applyProtection="1">
      <alignment horizontal="center" vertical="center" wrapText="1"/>
      <protection locked="0"/>
    </xf>
    <xf numFmtId="1" fontId="175" fillId="6" borderId="99" xfId="1357" applyNumberFormat="1" applyFont="1" applyFill="1" applyBorder="1" applyAlignment="1">
      <alignment horizontal="center" vertical="center" wrapText="1"/>
    </xf>
    <xf numFmtId="1" fontId="175" fillId="4" borderId="121" xfId="1357" applyNumberFormat="1" applyFont="1" applyFill="1" applyBorder="1" applyAlignment="1" applyProtection="1">
      <alignment horizontal="center" vertical="center" wrapText="1"/>
      <protection locked="0"/>
    </xf>
    <xf numFmtId="1" fontId="175" fillId="0" borderId="13" xfId="1357" applyNumberFormat="1" applyFont="1" applyFill="1" applyBorder="1" applyAlignment="1" applyProtection="1">
      <alignment horizontal="center" vertical="center" wrapText="1"/>
      <protection locked="0"/>
    </xf>
    <xf numFmtId="1" fontId="175" fillId="4" borderId="123" xfId="1357" applyNumberFormat="1" applyFont="1" applyFill="1" applyBorder="1" applyAlignment="1" applyProtection="1">
      <alignment horizontal="center" vertical="center" wrapText="1"/>
      <protection locked="0"/>
    </xf>
    <xf numFmtId="1" fontId="175" fillId="0" borderId="37" xfId="1357" applyNumberFormat="1" applyFont="1" applyFill="1" applyBorder="1" applyAlignment="1">
      <alignment horizontal="center" vertical="center" wrapText="1"/>
    </xf>
    <xf numFmtId="0" fontId="221" fillId="4" borderId="4" xfId="59472" applyFill="1" applyBorder="1" applyAlignment="1" applyProtection="1">
      <alignment horizontal="center" vertical="center" wrapText="1"/>
      <protection locked="0"/>
    </xf>
    <xf numFmtId="9" fontId="222" fillId="3" borderId="36" xfId="0" applyNumberFormat="1" applyFont="1" applyFill="1" applyBorder="1" applyAlignment="1">
      <alignment horizontal="center" vertical="center" wrapText="1"/>
    </xf>
    <xf numFmtId="0" fontId="18" fillId="0" borderId="36" xfId="0" applyFont="1" applyBorder="1" applyAlignment="1">
      <alignment vertical="center" wrapText="1"/>
    </xf>
    <xf numFmtId="9" fontId="175" fillId="80" borderId="5" xfId="7" applyFont="1" applyFill="1" applyBorder="1" applyAlignment="1" applyProtection="1">
      <alignment horizontal="center" vertical="center" wrapText="1"/>
    </xf>
    <xf numFmtId="0" fontId="18" fillId="78" borderId="0" xfId="0" applyFont="1" applyFill="1" applyAlignment="1">
      <alignment horizontal="center" vertical="center"/>
    </xf>
    <xf numFmtId="0" fontId="223" fillId="0" borderId="0" xfId="0" applyFont="1"/>
    <xf numFmtId="0" fontId="224" fillId="0" borderId="0" xfId="0" applyFont="1" applyAlignment="1">
      <alignment vertical="center"/>
    </xf>
    <xf numFmtId="0" fontId="225" fillId="3" borderId="36" xfId="0" applyFont="1" applyFill="1" applyBorder="1" applyAlignment="1">
      <alignment horizontal="center" wrapText="1"/>
    </xf>
    <xf numFmtId="0" fontId="223" fillId="3" borderId="36" xfId="0" applyFont="1" applyFill="1" applyBorder="1" applyAlignment="1">
      <alignment horizontal="center" vertical="center" wrapText="1"/>
    </xf>
    <xf numFmtId="0" fontId="223" fillId="0" borderId="0" xfId="0" applyFont="1" applyAlignment="1">
      <alignment wrapText="1"/>
    </xf>
    <xf numFmtId="0" fontId="223" fillId="0" borderId="36" xfId="0" applyFont="1" applyBorder="1" applyAlignment="1">
      <alignment vertical="center" wrapText="1"/>
    </xf>
    <xf numFmtId="0" fontId="226" fillId="6" borderId="36" xfId="0" applyFont="1" applyFill="1" applyBorder="1" applyAlignment="1" applyProtection="1">
      <alignment horizontal="center" vertical="center" wrapText="1"/>
      <protection locked="0"/>
    </xf>
    <xf numFmtId="9" fontId="223" fillId="3" borderId="36" xfId="0" applyNumberFormat="1" applyFont="1" applyFill="1" applyBorder="1" applyAlignment="1">
      <alignment horizontal="center" vertical="center" wrapText="1"/>
    </xf>
    <xf numFmtId="9" fontId="229" fillId="3" borderId="36" xfId="0" applyNumberFormat="1" applyFont="1" applyFill="1" applyBorder="1" applyAlignment="1">
      <alignment horizontal="center" vertical="center" wrapText="1"/>
    </xf>
    <xf numFmtId="0" fontId="56" fillId="3" borderId="22" xfId="0" applyFont="1" applyFill="1" applyBorder="1" applyAlignment="1">
      <alignment horizontal="center" vertical="center"/>
    </xf>
    <xf numFmtId="0" fontId="221" fillId="3" borderId="105" xfId="59472" applyFill="1" applyBorder="1" applyAlignment="1">
      <alignment horizontal="center" vertical="center"/>
    </xf>
    <xf numFmtId="176" fontId="175" fillId="4" borderId="120" xfId="7" applyNumberFormat="1" applyFont="1" applyFill="1" applyBorder="1" applyAlignment="1" applyProtection="1">
      <alignment horizontal="center" vertical="center" wrapText="1"/>
      <protection locked="0"/>
    </xf>
    <xf numFmtId="0" fontId="198" fillId="0" borderId="0" xfId="0" applyFont="1"/>
    <xf numFmtId="0" fontId="230" fillId="0" borderId="0" xfId="0" applyFont="1"/>
    <xf numFmtId="0" fontId="230" fillId="0" borderId="0" xfId="0" applyFont="1" applyAlignment="1">
      <alignment wrapText="1"/>
    </xf>
    <xf numFmtId="0" fontId="18" fillId="0" borderId="0" xfId="0" applyFont="1" applyFill="1" applyBorder="1" applyAlignment="1">
      <alignment horizontal="center"/>
    </xf>
    <xf numFmtId="0" fontId="227" fillId="81" borderId="36" xfId="0" applyFont="1" applyFill="1" applyBorder="1" applyAlignment="1" applyProtection="1">
      <alignment horizontal="center" wrapText="1"/>
      <protection locked="0"/>
    </xf>
    <xf numFmtId="0" fontId="18" fillId="78" borderId="36" xfId="0" applyFont="1" applyFill="1" applyBorder="1" applyAlignment="1">
      <alignment horizontal="center" vertical="center" wrapText="1"/>
    </xf>
    <xf numFmtId="0" fontId="223" fillId="0" borderId="0" xfId="0" applyFont="1" applyAlignment="1">
      <alignment vertical="center" wrapText="1"/>
    </xf>
    <xf numFmtId="0" fontId="226" fillId="81" borderId="36" xfId="0" applyFont="1" applyFill="1" applyBorder="1" applyAlignment="1" applyProtection="1">
      <alignment horizontal="center" vertical="center" wrapText="1"/>
      <protection locked="0"/>
    </xf>
    <xf numFmtId="0" fontId="231" fillId="81" borderId="36" xfId="0" applyFont="1" applyFill="1" applyBorder="1" applyAlignment="1" applyProtection="1">
      <alignment horizontal="center" vertical="center" wrapText="1"/>
      <protection locked="0"/>
    </xf>
    <xf numFmtId="0" fontId="221" fillId="0" borderId="0" xfId="59472" applyAlignment="1">
      <alignment horizontal="center"/>
    </xf>
    <xf numFmtId="0" fontId="189" fillId="4" borderId="0" xfId="0" applyFont="1" applyFill="1" applyBorder="1" applyAlignment="1">
      <alignment horizontal="center" vertical="center" wrapText="1"/>
    </xf>
    <xf numFmtId="0" fontId="176" fillId="0" borderId="181" xfId="0" applyFont="1" applyFill="1" applyBorder="1" applyAlignment="1">
      <alignment horizontal="center" vertical="center" wrapText="1"/>
    </xf>
    <xf numFmtId="0" fontId="176" fillId="0" borderId="111" xfId="0" applyFont="1" applyFill="1" applyBorder="1" applyAlignment="1">
      <alignment horizontal="center" vertical="center" wrapText="1"/>
    </xf>
    <xf numFmtId="0" fontId="176" fillId="0" borderId="112" xfId="0" applyFont="1" applyFill="1" applyBorder="1" applyAlignment="1">
      <alignment horizontal="center" vertical="center" wrapText="1"/>
    </xf>
    <xf numFmtId="0" fontId="18" fillId="0" borderId="0" xfId="0" applyFont="1" applyBorder="1" applyAlignment="1">
      <alignment horizontal="center"/>
    </xf>
    <xf numFmtId="0" fontId="176" fillId="0" borderId="0" xfId="0" applyFont="1" applyFill="1" applyBorder="1" applyAlignment="1">
      <alignment horizontal="center" vertical="center" wrapText="1"/>
    </xf>
    <xf numFmtId="0" fontId="219" fillId="0" borderId="0" xfId="0" applyFont="1" applyFill="1" applyBorder="1" applyAlignment="1">
      <alignment horizontal="center" vertical="center" wrapText="1"/>
    </xf>
    <xf numFmtId="0" fontId="18" fillId="0" borderId="0" xfId="0" applyFont="1" applyBorder="1"/>
    <xf numFmtId="0" fontId="54" fillId="75" borderId="182" xfId="0" applyFont="1" applyFill="1" applyBorder="1" applyAlignment="1">
      <alignment horizontal="center" vertical="center" wrapText="1"/>
    </xf>
    <xf numFmtId="0" fontId="175" fillId="0" borderId="186" xfId="0" applyFont="1" applyFill="1" applyBorder="1" applyAlignment="1">
      <alignment horizontal="center" vertical="center" wrapText="1"/>
    </xf>
    <xf numFmtId="1" fontId="175" fillId="0" borderId="93" xfId="7" applyNumberFormat="1" applyFont="1" applyFill="1" applyBorder="1" applyAlignment="1" applyProtection="1">
      <alignment horizontal="center" vertical="center" wrapText="1"/>
      <protection locked="0"/>
    </xf>
    <xf numFmtId="1" fontId="175" fillId="6" borderId="92" xfId="7" applyNumberFormat="1" applyFont="1" applyFill="1" applyBorder="1" applyAlignment="1" applyProtection="1">
      <alignment horizontal="center" vertical="center" wrapText="1"/>
      <protection locked="0"/>
    </xf>
    <xf numFmtId="1" fontId="175" fillId="0" borderId="96" xfId="7" applyNumberFormat="1" applyFont="1" applyFill="1" applyBorder="1" applyAlignment="1">
      <alignment horizontal="center" vertical="center" wrapText="1"/>
    </xf>
    <xf numFmtId="1" fontId="175" fillId="6" borderId="97" xfId="7" applyNumberFormat="1" applyFont="1" applyFill="1" applyBorder="1" applyAlignment="1">
      <alignment horizontal="center" vertical="center" wrapText="1"/>
    </xf>
    <xf numFmtId="0" fontId="221" fillId="5" borderId="4" xfId="59472" applyFill="1" applyBorder="1" applyAlignment="1" applyProtection="1">
      <alignment horizontal="center" vertical="center" wrapText="1"/>
      <protection locked="0"/>
    </xf>
    <xf numFmtId="0" fontId="181" fillId="4" borderId="90" xfId="0" applyFont="1" applyFill="1" applyBorder="1" applyAlignment="1">
      <alignment horizontal="center" vertical="center" wrapText="1"/>
    </xf>
    <xf numFmtId="0" fontId="181" fillId="5" borderId="185" xfId="0" applyFont="1" applyFill="1" applyBorder="1" applyAlignment="1">
      <alignment horizontal="center" vertical="center" wrapText="1"/>
    </xf>
    <xf numFmtId="0" fontId="181" fillId="5" borderId="183" xfId="0" applyFont="1" applyFill="1" applyBorder="1" applyAlignment="1">
      <alignment horizontal="center" vertical="center" wrapText="1"/>
    </xf>
    <xf numFmtId="0" fontId="186" fillId="5" borderId="183" xfId="0" applyFont="1" applyFill="1" applyBorder="1" applyAlignment="1">
      <alignment horizontal="center" vertical="center" wrapText="1"/>
    </xf>
    <xf numFmtId="0" fontId="186" fillId="5" borderId="183" xfId="0" applyFont="1" applyFill="1" applyBorder="1" applyAlignment="1" applyProtection="1">
      <alignment horizontal="center" vertical="center" wrapText="1"/>
      <protection locked="0"/>
    </xf>
    <xf numFmtId="0" fontId="186" fillId="5" borderId="184" xfId="0" applyFont="1" applyFill="1" applyBorder="1" applyAlignment="1">
      <alignment horizontal="center" vertical="center" wrapText="1"/>
    </xf>
    <xf numFmtId="0" fontId="34" fillId="5" borderId="183" xfId="0" applyFont="1" applyFill="1" applyBorder="1" applyAlignment="1">
      <alignment horizontal="center" vertical="center" wrapText="1"/>
    </xf>
    <xf numFmtId="0" fontId="19" fillId="5" borderId="183" xfId="0" applyFont="1" applyFill="1" applyBorder="1" applyAlignment="1">
      <alignment horizontal="center" vertical="center" wrapText="1"/>
    </xf>
    <xf numFmtId="0" fontId="186" fillId="5" borderId="187" xfId="0" applyFont="1" applyFill="1" applyBorder="1" applyAlignment="1">
      <alignment horizontal="center" vertical="center" wrapText="1"/>
    </xf>
    <xf numFmtId="0" fontId="189" fillId="4" borderId="92" xfId="0" applyFont="1" applyFill="1" applyBorder="1" applyAlignment="1">
      <alignment horizontal="center" vertical="center" wrapText="1"/>
    </xf>
    <xf numFmtId="0" fontId="187" fillId="4" borderId="5" xfId="0" applyFont="1" applyFill="1" applyBorder="1" applyAlignment="1">
      <alignment horizontal="center" vertical="center" wrapText="1"/>
    </xf>
    <xf numFmtId="0" fontId="179" fillId="38" borderId="42" xfId="7" applyNumberFormat="1" applyFont="1" applyFill="1" applyBorder="1" applyAlignment="1">
      <alignment horizontal="center" vertical="center"/>
    </xf>
    <xf numFmtId="0" fontId="179" fillId="38" borderId="135" xfId="7" applyNumberFormat="1" applyFont="1" applyFill="1" applyBorder="1" applyAlignment="1">
      <alignment horizontal="center" vertical="center"/>
    </xf>
    <xf numFmtId="0" fontId="178" fillId="6" borderId="158" xfId="0" applyFont="1" applyFill="1" applyBorder="1"/>
    <xf numFmtId="0" fontId="26" fillId="6" borderId="158" xfId="0" applyFont="1" applyFill="1" applyBorder="1"/>
    <xf numFmtId="9" fontId="175" fillId="6" borderId="155" xfId="7" applyFont="1" applyFill="1" applyBorder="1" applyAlignment="1" applyProtection="1">
      <alignment horizontal="center" vertical="center" wrapText="1"/>
      <protection locked="0"/>
    </xf>
    <xf numFmtId="0" fontId="178" fillId="6" borderId="156" xfId="0" applyFont="1" applyFill="1" applyBorder="1"/>
    <xf numFmtId="0" fontId="26" fillId="6" borderId="156" xfId="0" applyFont="1" applyFill="1" applyBorder="1"/>
    <xf numFmtId="9" fontId="175" fillId="6" borderId="156" xfId="7" applyFont="1" applyFill="1" applyBorder="1" applyAlignment="1" applyProtection="1">
      <alignment horizontal="center" vertical="center" wrapText="1"/>
      <protection locked="0"/>
    </xf>
    <xf numFmtId="0" fontId="178" fillId="4" borderId="156" xfId="0" applyFont="1" applyFill="1" applyBorder="1"/>
    <xf numFmtId="0" fontId="26" fillId="4" borderId="156" xfId="0" applyFont="1" applyFill="1" applyBorder="1"/>
    <xf numFmtId="9" fontId="175" fillId="4" borderId="156" xfId="7" applyFont="1" applyFill="1" applyBorder="1" applyAlignment="1" applyProtection="1">
      <alignment horizontal="center" vertical="center" wrapText="1"/>
      <protection locked="0"/>
    </xf>
    <xf numFmtId="9" fontId="175" fillId="4" borderId="121" xfId="7" applyNumberFormat="1" applyFont="1" applyFill="1" applyBorder="1" applyAlignment="1" applyProtection="1">
      <alignment horizontal="center" vertical="center" wrapText="1"/>
      <protection locked="0"/>
    </xf>
    <xf numFmtId="9" fontId="175" fillId="0" borderId="3" xfId="1357" applyNumberFormat="1" applyFont="1" applyFill="1" applyBorder="1" applyAlignment="1" applyProtection="1">
      <alignment horizontal="center" vertical="center" wrapText="1"/>
      <protection locked="0"/>
    </xf>
    <xf numFmtId="9" fontId="175" fillId="0" borderId="98" xfId="1357" applyNumberFormat="1" applyFont="1" applyFill="1" applyBorder="1" applyAlignment="1">
      <alignment horizontal="center" vertical="center" wrapText="1"/>
    </xf>
    <xf numFmtId="9" fontId="175" fillId="6" borderId="99" xfId="1357" applyNumberFormat="1" applyFont="1" applyFill="1" applyBorder="1" applyAlignment="1">
      <alignment horizontal="center" vertical="center" wrapText="1"/>
    </xf>
    <xf numFmtId="1" fontId="175" fillId="0" borderId="98" xfId="1357" applyNumberFormat="1" applyFont="1" applyFill="1" applyBorder="1" applyAlignment="1">
      <alignment horizontal="center" vertical="center" wrapText="1"/>
    </xf>
    <xf numFmtId="9" fontId="175" fillId="6" borderId="5" xfId="1357" applyFont="1" applyFill="1" applyBorder="1" applyAlignment="1" applyProtection="1">
      <alignment horizontal="center" vertical="center" wrapText="1"/>
      <protection locked="0"/>
    </xf>
    <xf numFmtId="9" fontId="175" fillId="0" borderId="98" xfId="1357" applyFont="1" applyFill="1" applyBorder="1" applyAlignment="1">
      <alignment horizontal="center" vertical="center" wrapText="1"/>
    </xf>
    <xf numFmtId="9" fontId="175" fillId="6" borderId="99" xfId="1357" applyFont="1" applyFill="1" applyBorder="1" applyAlignment="1">
      <alignment horizontal="center" vertical="center" wrapText="1"/>
    </xf>
    <xf numFmtId="1" fontId="175" fillId="4" borderId="142" xfId="1357" applyNumberFormat="1" applyFont="1" applyFill="1" applyBorder="1" applyAlignment="1" applyProtection="1">
      <alignment horizontal="center" vertical="center" wrapText="1"/>
      <protection locked="0"/>
    </xf>
    <xf numFmtId="1" fontId="175" fillId="0" borderId="90" xfId="1357" applyNumberFormat="1" applyFont="1" applyFill="1" applyBorder="1" applyAlignment="1" applyProtection="1">
      <alignment horizontal="center" vertical="center" wrapText="1"/>
      <protection locked="0"/>
    </xf>
    <xf numFmtId="1" fontId="175" fillId="6" borderId="88" xfId="1357" applyNumberFormat="1" applyFont="1" applyFill="1" applyBorder="1" applyAlignment="1" applyProtection="1">
      <alignment horizontal="center" vertical="center" wrapText="1"/>
      <protection locked="0"/>
    </xf>
    <xf numFmtId="1" fontId="175" fillId="0" borderId="94" xfId="1357" applyNumberFormat="1" applyFont="1" applyFill="1" applyBorder="1" applyAlignment="1" applyProtection="1">
      <alignment horizontal="center" vertical="center" wrapText="1"/>
      <protection locked="0"/>
    </xf>
    <xf numFmtId="1" fontId="175" fillId="0" borderId="119" xfId="1357" applyNumberFormat="1" applyFont="1" applyFill="1" applyBorder="1" applyAlignment="1">
      <alignment horizontal="center" vertical="center" wrapText="1"/>
    </xf>
    <xf numFmtId="1" fontId="175" fillId="0" borderId="100" xfId="1357" applyNumberFormat="1" applyFont="1" applyFill="1" applyBorder="1" applyAlignment="1">
      <alignment horizontal="center" vertical="center" wrapText="1"/>
    </xf>
    <xf numFmtId="1" fontId="175" fillId="6" borderId="101" xfId="1357" applyNumberFormat="1" applyFont="1" applyFill="1" applyBorder="1" applyAlignment="1">
      <alignment horizontal="center" vertical="center" wrapText="1"/>
    </xf>
    <xf numFmtId="9" fontId="175" fillId="4" borderId="120" xfId="7" applyFont="1" applyFill="1" applyBorder="1" applyAlignment="1" applyProtection="1">
      <alignment horizontal="center" vertical="center" wrapText="1"/>
      <protection locked="0"/>
    </xf>
    <xf numFmtId="9" fontId="175" fillId="4" borderId="123" xfId="7" applyFont="1" applyFill="1" applyBorder="1" applyAlignment="1" applyProtection="1">
      <alignment horizontal="center" vertical="center" wrapText="1"/>
      <protection locked="0"/>
    </xf>
    <xf numFmtId="10" fontId="175" fillId="4" borderId="120" xfId="7" applyNumberFormat="1" applyFont="1" applyFill="1" applyBorder="1" applyAlignment="1" applyProtection="1">
      <alignment horizontal="center" vertical="center" wrapText="1"/>
      <protection locked="0"/>
    </xf>
    <xf numFmtId="9" fontId="175" fillId="4" borderId="123" xfId="7" applyNumberFormat="1" applyFont="1" applyFill="1" applyBorder="1" applyAlignment="1" applyProtection="1">
      <alignment horizontal="center" vertical="center" wrapText="1"/>
      <protection locked="0"/>
    </xf>
    <xf numFmtId="10" fontId="175" fillId="4" borderId="127" xfId="7" applyNumberFormat="1" applyFont="1" applyFill="1" applyBorder="1" applyAlignment="1" applyProtection="1">
      <alignment horizontal="center" vertical="center" wrapText="1"/>
      <protection locked="0"/>
    </xf>
    <xf numFmtId="233" fontId="175" fillId="4" borderId="127" xfId="7" applyNumberFormat="1" applyFont="1" applyFill="1" applyBorder="1" applyAlignment="1" applyProtection="1">
      <alignment horizontal="center" vertical="center" wrapText="1"/>
      <protection locked="0"/>
    </xf>
    <xf numFmtId="0" fontId="178" fillId="6" borderId="156" xfId="0" applyFont="1" applyFill="1" applyBorder="1" applyAlignment="1">
      <alignment vertical="center" wrapText="1"/>
    </xf>
    <xf numFmtId="0" fontId="176" fillId="3" borderId="102" xfId="0" applyFont="1" applyFill="1" applyBorder="1" applyAlignment="1">
      <alignment horizontal="center" vertical="center"/>
    </xf>
    <xf numFmtId="9" fontId="26" fillId="4" borderId="85" xfId="1765" applyFont="1" applyFill="1" applyBorder="1" applyAlignment="1" applyProtection="1">
      <alignment horizontal="center" vertical="center"/>
    </xf>
    <xf numFmtId="9" fontId="26" fillId="4" borderId="86" xfId="1765" applyFont="1" applyFill="1" applyBorder="1" applyAlignment="1" applyProtection="1">
      <alignment horizontal="center" vertical="center"/>
    </xf>
    <xf numFmtId="0" fontId="176" fillId="0" borderId="16" xfId="0" applyFont="1" applyFill="1" applyBorder="1" applyAlignment="1">
      <alignment horizontal="center" vertical="center" wrapText="1"/>
    </xf>
    <xf numFmtId="0" fontId="176" fillId="3" borderId="102" xfId="0" applyFont="1" applyFill="1" applyBorder="1" applyAlignment="1">
      <alignment horizontal="center" vertical="center"/>
    </xf>
    <xf numFmtId="0" fontId="176" fillId="3" borderId="27" xfId="0" applyFont="1" applyFill="1" applyBorder="1" applyAlignment="1">
      <alignment horizontal="center" vertical="center"/>
    </xf>
    <xf numFmtId="0" fontId="176" fillId="3" borderId="117" xfId="0" applyFont="1" applyFill="1" applyBorder="1" applyAlignment="1">
      <alignment horizontal="center" vertical="center"/>
    </xf>
    <xf numFmtId="0" fontId="176" fillId="3" borderId="180" xfId="0" applyFont="1" applyFill="1" applyBorder="1" applyAlignment="1">
      <alignment horizontal="center" vertical="center"/>
    </xf>
    <xf numFmtId="0" fontId="176" fillId="3" borderId="22" xfId="0" applyFont="1" applyFill="1" applyBorder="1" applyAlignment="1">
      <alignment horizontal="center" vertical="center"/>
    </xf>
    <xf numFmtId="0" fontId="176" fillId="3" borderId="24" xfId="0" applyFont="1" applyFill="1" applyBorder="1" applyAlignment="1">
      <alignment horizontal="center" vertical="center"/>
    </xf>
    <xf numFmtId="0" fontId="176" fillId="3" borderId="117" xfId="0" applyFont="1" applyFill="1" applyBorder="1" applyAlignment="1">
      <alignment horizontal="center" vertical="center" wrapText="1"/>
    </xf>
    <xf numFmtId="0" fontId="176" fillId="3" borderId="118" xfId="0" applyFont="1" applyFill="1" applyBorder="1" applyAlignment="1">
      <alignment horizontal="center" vertical="center" wrapText="1"/>
    </xf>
    <xf numFmtId="0" fontId="189" fillId="3" borderId="117" xfId="0" applyFont="1" applyFill="1" applyBorder="1" applyAlignment="1">
      <alignment horizontal="center" vertical="center" wrapText="1"/>
    </xf>
    <xf numFmtId="0" fontId="189" fillId="3" borderId="118" xfId="0" applyFont="1" applyFill="1" applyBorder="1" applyAlignment="1">
      <alignment horizontal="center" vertical="center" wrapText="1"/>
    </xf>
    <xf numFmtId="0" fontId="176" fillId="3" borderId="118" xfId="0" applyFont="1" applyFill="1" applyBorder="1" applyAlignment="1">
      <alignment horizontal="center" vertical="center"/>
    </xf>
    <xf numFmtId="0" fontId="176" fillId="3" borderId="180" xfId="0" applyFont="1" applyFill="1" applyBorder="1" applyAlignment="1">
      <alignment horizontal="center" vertical="center" wrapText="1"/>
    </xf>
    <xf numFmtId="0" fontId="203" fillId="4" borderId="85" xfId="1764" applyFont="1" applyFill="1" applyBorder="1" applyAlignment="1" applyProtection="1">
      <alignment horizontal="center" vertical="center"/>
    </xf>
    <xf numFmtId="0" fontId="203" fillId="4" borderId="84" xfId="1764" applyFont="1" applyFill="1" applyBorder="1" applyAlignment="1" applyProtection="1">
      <alignment horizontal="center" vertical="center"/>
    </xf>
    <xf numFmtId="0" fontId="203" fillId="4" borderId="86" xfId="1764" applyFont="1" applyFill="1" applyBorder="1" applyAlignment="1" applyProtection="1">
      <alignment horizontal="center" vertical="center"/>
    </xf>
    <xf numFmtId="0" fontId="211" fillId="3" borderId="85" xfId="1764" applyFont="1" applyFill="1" applyBorder="1" applyAlignment="1" applyProtection="1">
      <alignment vertical="center"/>
    </xf>
    <xf numFmtId="0" fontId="211" fillId="3" borderId="84" xfId="1764" applyFont="1" applyFill="1" applyBorder="1" applyAlignment="1" applyProtection="1">
      <alignment vertical="center"/>
    </xf>
    <xf numFmtId="9" fontId="164" fillId="4" borderId="85" xfId="1765" applyNumberFormat="1" applyFont="1" applyFill="1" applyBorder="1" applyAlignment="1" applyProtection="1">
      <alignment horizontal="center" vertical="center"/>
    </xf>
    <xf numFmtId="9" fontId="164" fillId="4" borderId="84" xfId="1765" applyNumberFormat="1" applyFont="1" applyFill="1" applyBorder="1" applyAlignment="1" applyProtection="1">
      <alignment horizontal="center" vertical="center"/>
    </xf>
    <xf numFmtId="9" fontId="164" fillId="4" borderId="86" xfId="1765" applyNumberFormat="1" applyFont="1" applyFill="1" applyBorder="1" applyAlignment="1" applyProtection="1">
      <alignment horizontal="center" vertical="center"/>
    </xf>
    <xf numFmtId="9" fontId="26" fillId="4" borderId="85" xfId="1765" applyFont="1" applyFill="1" applyBorder="1" applyAlignment="1" applyProtection="1">
      <alignment horizontal="center" vertical="center"/>
    </xf>
    <xf numFmtId="9" fontId="26" fillId="4" borderId="86" xfId="1765" applyFont="1" applyFill="1" applyBorder="1" applyAlignment="1" applyProtection="1">
      <alignment horizontal="center" vertical="center"/>
    </xf>
    <xf numFmtId="9" fontId="26" fillId="4" borderId="85" xfId="1765" applyNumberFormat="1" applyFont="1" applyFill="1" applyBorder="1" applyAlignment="1" applyProtection="1">
      <alignment horizontal="center" vertical="center"/>
    </xf>
    <xf numFmtId="9" fontId="26" fillId="4" borderId="86" xfId="1765" applyNumberFormat="1" applyFont="1" applyFill="1" applyBorder="1" applyAlignment="1" applyProtection="1">
      <alignment horizontal="center" vertical="center"/>
    </xf>
    <xf numFmtId="0" fontId="169" fillId="74" borderId="85" xfId="1764" applyFont="1" applyFill="1" applyBorder="1" applyAlignment="1" applyProtection="1">
      <alignment horizontal="center" vertical="center"/>
    </xf>
    <xf numFmtId="0" fontId="169" fillId="74" borderId="84" xfId="1764" applyFont="1" applyFill="1" applyBorder="1" applyAlignment="1" applyProtection="1">
      <alignment horizontal="center" vertical="center"/>
    </xf>
    <xf numFmtId="0" fontId="169" fillId="74" borderId="86" xfId="1764" applyFont="1" applyFill="1" applyBorder="1" applyAlignment="1" applyProtection="1">
      <alignment horizontal="center" vertical="center"/>
    </xf>
    <xf numFmtId="0" fontId="182" fillId="4" borderId="40" xfId="0" applyFont="1" applyFill="1" applyBorder="1" applyAlignment="1">
      <alignment horizontal="center" vertical="center"/>
    </xf>
    <xf numFmtId="0" fontId="182" fillId="4" borderId="109" xfId="0" applyFont="1" applyFill="1" applyBorder="1" applyAlignment="1">
      <alignment horizontal="center" vertical="center"/>
    </xf>
    <xf numFmtId="0" fontId="185" fillId="6" borderId="102" xfId="2434" applyFont="1" applyFill="1" applyBorder="1" applyAlignment="1" applyProtection="1">
      <alignment horizontal="center" vertical="center" wrapText="1"/>
      <protection locked="0"/>
    </xf>
    <xf numFmtId="0" fontId="185" fillId="6" borderId="42" xfId="2434" applyFont="1" applyFill="1" applyBorder="1" applyAlignment="1" applyProtection="1">
      <alignment horizontal="center" vertical="center" wrapText="1"/>
      <protection locked="0"/>
    </xf>
    <xf numFmtId="0" fontId="175" fillId="4" borderId="2" xfId="0" applyFont="1" applyFill="1" applyBorder="1" applyAlignment="1" applyProtection="1">
      <alignment horizontal="center" vertical="center"/>
      <protection locked="0"/>
    </xf>
    <xf numFmtId="0" fontId="175" fillId="4" borderId="7" xfId="0" applyFont="1" applyFill="1" applyBorder="1" applyAlignment="1" applyProtection="1">
      <alignment horizontal="center" vertical="center"/>
      <protection locked="0"/>
    </xf>
    <xf numFmtId="0" fontId="31" fillId="4" borderId="2" xfId="0" applyFont="1" applyFill="1" applyBorder="1" applyAlignment="1" applyProtection="1">
      <alignment horizontal="center" vertical="center" wrapText="1"/>
      <protection locked="0"/>
    </xf>
    <xf numFmtId="0" fontId="31" fillId="4" borderId="7" xfId="0" applyFont="1" applyFill="1" applyBorder="1" applyAlignment="1" applyProtection="1">
      <alignment horizontal="center" vertical="center" wrapText="1"/>
      <protection locked="0"/>
    </xf>
    <xf numFmtId="0" fontId="54" fillId="75" borderId="140" xfId="0" applyFont="1" applyFill="1" applyBorder="1" applyAlignment="1">
      <alignment horizontal="center" vertical="center" wrapText="1"/>
    </xf>
    <xf numFmtId="0" fontId="54" fillId="75" borderId="0" xfId="0" applyFont="1" applyFill="1" applyBorder="1" applyAlignment="1">
      <alignment horizontal="center" vertical="center" wrapText="1"/>
    </xf>
    <xf numFmtId="0" fontId="162" fillId="5" borderId="4" xfId="0" applyFont="1" applyFill="1" applyBorder="1" applyAlignment="1">
      <alignment horizontal="center" vertical="center" wrapText="1"/>
    </xf>
    <xf numFmtId="0" fontId="162" fillId="5" borderId="87" xfId="0" applyFont="1" applyFill="1" applyBorder="1" applyAlignment="1">
      <alignment horizontal="center" vertical="center" wrapText="1"/>
    </xf>
    <xf numFmtId="0" fontId="189" fillId="5" borderId="5" xfId="0" applyFont="1" applyFill="1" applyBorder="1" applyAlignment="1">
      <alignment horizontal="center" vertical="center" wrapText="1"/>
    </xf>
    <xf numFmtId="0" fontId="176" fillId="5" borderId="5" xfId="0" applyFont="1" applyFill="1" applyBorder="1" applyAlignment="1">
      <alignment horizontal="center" vertical="center" wrapText="1"/>
    </xf>
    <xf numFmtId="0" fontId="176" fillId="5" borderId="88" xfId="0" applyFont="1" applyFill="1" applyBorder="1" applyAlignment="1">
      <alignment horizontal="center" vertical="center" wrapText="1"/>
    </xf>
    <xf numFmtId="0" fontId="176" fillId="5" borderId="4" xfId="0" applyFont="1" applyFill="1" applyBorder="1" applyAlignment="1">
      <alignment horizontal="center" vertical="center" wrapText="1"/>
    </xf>
    <xf numFmtId="0" fontId="176" fillId="5" borderId="87" xfId="0" applyFont="1" applyFill="1" applyBorder="1" applyAlignment="1">
      <alignment horizontal="center" vertical="center" wrapText="1"/>
    </xf>
    <xf numFmtId="0" fontId="162" fillId="4" borderId="104" xfId="0" applyFont="1" applyFill="1" applyBorder="1" applyAlignment="1">
      <alignment horizontal="center" vertical="center" wrapText="1"/>
    </xf>
    <xf numFmtId="0" fontId="162" fillId="4" borderId="16" xfId="0" applyFont="1" applyFill="1" applyBorder="1" applyAlignment="1">
      <alignment horizontal="center" vertical="center" wrapText="1"/>
    </xf>
    <xf numFmtId="0" fontId="176" fillId="4" borderId="104" xfId="0" applyFont="1" applyFill="1" applyBorder="1" applyAlignment="1">
      <alignment horizontal="center" vertical="center" wrapText="1"/>
    </xf>
    <xf numFmtId="0" fontId="176" fillId="4" borderId="16" xfId="0" applyFont="1" applyFill="1" applyBorder="1" applyAlignment="1">
      <alignment horizontal="center" vertical="center" wrapText="1"/>
    </xf>
    <xf numFmtId="0" fontId="185" fillId="6" borderId="22" xfId="2434" applyFont="1" applyFill="1" applyBorder="1" applyAlignment="1" applyProtection="1">
      <alignment horizontal="center" vertical="center" wrapText="1"/>
      <protection locked="0"/>
    </xf>
    <xf numFmtId="0" fontId="185" fillId="6" borderId="129" xfId="2434" applyFont="1" applyFill="1" applyBorder="1" applyAlignment="1" applyProtection="1">
      <alignment horizontal="center" vertical="center" wrapText="1"/>
      <protection locked="0"/>
    </xf>
    <xf numFmtId="0" fontId="162" fillId="0" borderId="18" xfId="0" applyFont="1" applyFill="1" applyBorder="1" applyAlignment="1">
      <alignment horizontal="center" vertical="center" wrapText="1"/>
    </xf>
    <xf numFmtId="0" fontId="162" fillId="0" borderId="24" xfId="0" applyFont="1" applyFill="1" applyBorder="1" applyAlignment="1">
      <alignment horizontal="center" vertical="center" wrapText="1"/>
    </xf>
    <xf numFmtId="0" fontId="162" fillId="0" borderId="16" xfId="0" applyFont="1" applyFill="1" applyBorder="1" applyAlignment="1">
      <alignment horizontal="center" vertical="center" wrapText="1"/>
    </xf>
    <xf numFmtId="0" fontId="176" fillId="0" borderId="18" xfId="0" applyFont="1" applyFill="1" applyBorder="1" applyAlignment="1">
      <alignment horizontal="center" vertical="center" wrapText="1"/>
    </xf>
    <xf numFmtId="0" fontId="176" fillId="0" borderId="24" xfId="0" applyFont="1" applyFill="1" applyBorder="1" applyAlignment="1">
      <alignment horizontal="center" vertical="center" wrapText="1"/>
    </xf>
    <xf numFmtId="0" fontId="176" fillId="0" borderId="16" xfId="0" applyFont="1" applyFill="1" applyBorder="1" applyAlignment="1">
      <alignment horizontal="center" vertical="center" wrapText="1"/>
    </xf>
    <xf numFmtId="0" fontId="176" fillId="4" borderId="18" xfId="0" applyFont="1" applyFill="1" applyBorder="1" applyAlignment="1">
      <alignment horizontal="center" vertical="center" wrapText="1"/>
    </xf>
    <xf numFmtId="0" fontId="176" fillId="4" borderId="24" xfId="0" applyFont="1" applyFill="1" applyBorder="1" applyAlignment="1">
      <alignment horizontal="center" vertical="center" wrapText="1"/>
    </xf>
    <xf numFmtId="0" fontId="176" fillId="4" borderId="105" xfId="0" applyFont="1" applyFill="1" applyBorder="1" applyAlignment="1">
      <alignment horizontal="center" vertical="center" wrapText="1"/>
    </xf>
    <xf numFmtId="0" fontId="162" fillId="4" borderId="179" xfId="0" applyFont="1" applyFill="1" applyBorder="1" applyAlignment="1">
      <alignment horizontal="center" vertical="center" wrapText="1"/>
    </xf>
    <xf numFmtId="0" fontId="162" fillId="4" borderId="180" xfId="0" applyFont="1" applyFill="1" applyBorder="1" applyAlignment="1">
      <alignment horizontal="center" vertical="center" wrapText="1"/>
    </xf>
    <xf numFmtId="0" fontId="176" fillId="5" borderId="18" xfId="0" applyFont="1" applyFill="1" applyBorder="1" applyAlignment="1">
      <alignment horizontal="center" vertical="center" wrapText="1"/>
    </xf>
    <xf numFmtId="0" fontId="176" fillId="5" borderId="16" xfId="0" applyFont="1" applyFill="1" applyBorder="1" applyAlignment="1">
      <alignment horizontal="center" vertical="center" wrapText="1"/>
    </xf>
    <xf numFmtId="0" fontId="33" fillId="5" borderId="174" xfId="0" applyFont="1" applyFill="1" applyBorder="1" applyAlignment="1">
      <alignment horizontal="center" vertical="center" wrapText="1"/>
    </xf>
    <xf numFmtId="0" fontId="33" fillId="5" borderId="175" xfId="0" applyFont="1" applyFill="1" applyBorder="1" applyAlignment="1">
      <alignment horizontal="center" vertical="center" wrapText="1"/>
    </xf>
    <xf numFmtId="0" fontId="176" fillId="4" borderId="19" xfId="0" applyFont="1" applyFill="1" applyBorder="1" applyAlignment="1">
      <alignment horizontal="center" vertical="center" wrapText="1"/>
    </xf>
    <xf numFmtId="0" fontId="176" fillId="4" borderId="28" xfId="0" applyFont="1" applyFill="1" applyBorder="1" applyAlignment="1">
      <alignment horizontal="center" vertical="center" wrapText="1"/>
    </xf>
    <xf numFmtId="0" fontId="176" fillId="4" borderId="17" xfId="0" applyFont="1" applyFill="1" applyBorder="1" applyAlignment="1">
      <alignment horizontal="center" vertical="center" wrapText="1"/>
    </xf>
    <xf numFmtId="0" fontId="162" fillId="0" borderId="104" xfId="0" applyFont="1" applyFill="1" applyBorder="1" applyAlignment="1">
      <alignment horizontal="center" vertical="center" wrapText="1"/>
    </xf>
    <xf numFmtId="0" fontId="176" fillId="0" borderId="104" xfId="0" applyFont="1" applyFill="1" applyBorder="1" applyAlignment="1">
      <alignment horizontal="center" vertical="center" wrapText="1"/>
    </xf>
    <xf numFmtId="0" fontId="162" fillId="4" borderId="18" xfId="0" applyFont="1" applyFill="1" applyBorder="1" applyAlignment="1">
      <alignment horizontal="center" vertical="center" wrapText="1"/>
    </xf>
    <xf numFmtId="0" fontId="162" fillId="4" borderId="24" xfId="0" applyFont="1" applyFill="1" applyBorder="1" applyAlignment="1">
      <alignment horizontal="center" vertical="center" wrapText="1"/>
    </xf>
    <xf numFmtId="0" fontId="189" fillId="4" borderId="19" xfId="0" applyFont="1" applyFill="1" applyBorder="1" applyAlignment="1">
      <alignment horizontal="center" vertical="center" wrapText="1"/>
    </xf>
    <xf numFmtId="0" fontId="189" fillId="4" borderId="28" xfId="0" applyFont="1" applyFill="1" applyBorder="1" applyAlignment="1">
      <alignment horizontal="center" vertical="center" wrapText="1"/>
    </xf>
    <xf numFmtId="0" fontId="189" fillId="4" borderId="109" xfId="0" applyFont="1" applyFill="1" applyBorder="1" applyAlignment="1">
      <alignment horizontal="center" vertical="center" wrapText="1"/>
    </xf>
    <xf numFmtId="0" fontId="162" fillId="4" borderId="91" xfId="0" applyFont="1" applyFill="1" applyBorder="1" applyAlignment="1">
      <alignment horizontal="center" vertical="center" wrapText="1"/>
    </xf>
    <xf numFmtId="0" fontId="162" fillId="4" borderId="4" xfId="0" applyFont="1" applyFill="1" applyBorder="1" applyAlignment="1">
      <alignment horizontal="center" vertical="center" wrapText="1"/>
    </xf>
    <xf numFmtId="0" fontId="176" fillId="4" borderId="91" xfId="0" applyFont="1" applyFill="1" applyBorder="1" applyAlignment="1">
      <alignment horizontal="center" vertical="center" wrapText="1"/>
    </xf>
    <xf numFmtId="0" fontId="176" fillId="4" borderId="4" xfId="0" applyFont="1" applyFill="1" applyBorder="1" applyAlignment="1">
      <alignment horizontal="center" vertical="center" wrapText="1"/>
    </xf>
    <xf numFmtId="0" fontId="176" fillId="4" borderId="2" xfId="0" applyFont="1" applyFill="1" applyBorder="1" applyAlignment="1">
      <alignment horizontal="center" vertical="center"/>
    </xf>
    <xf numFmtId="0" fontId="176" fillId="4" borderId="18" xfId="0" applyFont="1" applyFill="1" applyBorder="1" applyAlignment="1">
      <alignment horizontal="center" vertical="center"/>
    </xf>
    <xf numFmtId="0" fontId="31" fillId="4" borderId="2" xfId="0" applyFont="1" applyFill="1" applyBorder="1" applyAlignment="1">
      <alignment horizontal="center" vertical="center" wrapText="1"/>
    </xf>
    <xf numFmtId="0" fontId="31" fillId="4" borderId="18" xfId="0" applyFont="1" applyFill="1" applyBorder="1" applyAlignment="1">
      <alignment horizontal="center" vertical="center" wrapText="1"/>
    </xf>
    <xf numFmtId="0" fontId="189" fillId="4" borderId="17" xfId="0" applyFont="1" applyFill="1" applyBorder="1" applyAlignment="1">
      <alignment horizontal="center" vertical="center" wrapText="1"/>
    </xf>
    <xf numFmtId="0" fontId="21" fillId="4" borderId="1" xfId="0" applyFont="1" applyFill="1" applyBorder="1" applyAlignment="1">
      <alignment horizontal="center" vertical="center" wrapText="1"/>
    </xf>
    <xf numFmtId="0" fontId="178" fillId="4" borderId="19" xfId="0" applyFont="1" applyFill="1" applyBorder="1" applyAlignment="1">
      <alignment horizontal="center" vertical="center" wrapText="1"/>
    </xf>
    <xf numFmtId="0" fontId="56" fillId="3" borderId="159" xfId="0" applyFont="1" applyFill="1" applyBorder="1" applyAlignment="1" applyProtection="1">
      <alignment horizontal="center" vertical="center"/>
      <protection locked="0"/>
    </xf>
    <xf numFmtId="0" fontId="56" fillId="3" borderId="10" xfId="0" applyFont="1" applyFill="1" applyBorder="1" applyAlignment="1" applyProtection="1">
      <alignment horizontal="center" vertical="center"/>
      <protection locked="0"/>
    </xf>
    <xf numFmtId="0" fontId="56" fillId="3" borderId="11" xfId="0" applyFont="1" applyFill="1" applyBorder="1" applyAlignment="1" applyProtection="1">
      <alignment horizontal="center" vertical="center"/>
      <protection locked="0"/>
    </xf>
    <xf numFmtId="0" fontId="56" fillId="3" borderId="131" xfId="0" applyFont="1" applyFill="1" applyBorder="1" applyAlignment="1" applyProtection="1">
      <alignment horizontal="center" vertical="center"/>
      <protection locked="0"/>
    </xf>
    <xf numFmtId="0" fontId="56" fillId="3" borderId="21" xfId="0" applyFont="1" applyFill="1" applyBorder="1" applyAlignment="1" applyProtection="1">
      <alignment horizontal="center" vertical="center"/>
      <protection locked="0"/>
    </xf>
    <xf numFmtId="0" fontId="56" fillId="3" borderId="39" xfId="0" applyFont="1" applyFill="1" applyBorder="1" applyAlignment="1" applyProtection="1">
      <alignment horizontal="center" vertical="center"/>
      <protection locked="0"/>
    </xf>
    <xf numFmtId="0" fontId="186" fillId="0" borderId="167" xfId="0" applyFont="1" applyFill="1" applyBorder="1" applyAlignment="1" applyProtection="1">
      <alignment horizontal="center" vertical="center" wrapText="1"/>
      <protection locked="0"/>
    </xf>
    <xf numFmtId="0" fontId="186" fillId="0" borderId="168" xfId="0" applyFont="1" applyFill="1" applyBorder="1" applyAlignment="1" applyProtection="1">
      <alignment horizontal="center" vertical="center" wrapText="1"/>
      <protection locked="0"/>
    </xf>
    <xf numFmtId="0" fontId="186" fillId="0" borderId="169" xfId="0" applyFont="1" applyFill="1" applyBorder="1" applyAlignment="1" applyProtection="1">
      <alignment horizontal="center" vertical="center" wrapText="1"/>
      <protection locked="0"/>
    </xf>
    <xf numFmtId="172" fontId="162" fillId="3" borderId="20" xfId="0" applyNumberFormat="1" applyFont="1" applyFill="1" applyBorder="1" applyAlignment="1" applyProtection="1">
      <alignment horizontal="center" vertical="center" wrapText="1"/>
      <protection locked="0"/>
    </xf>
    <xf numFmtId="172" fontId="162" fillId="3" borderId="135" xfId="0" applyNumberFormat="1" applyFont="1" applyFill="1" applyBorder="1" applyAlignment="1" applyProtection="1">
      <alignment horizontal="center" vertical="center" wrapText="1"/>
      <protection locked="0"/>
    </xf>
    <xf numFmtId="172" fontId="162" fillId="3" borderId="1" xfId="0" applyNumberFormat="1" applyFont="1" applyFill="1" applyBorder="1" applyAlignment="1" applyProtection="1">
      <alignment horizontal="center" vertical="center"/>
      <protection locked="0"/>
    </xf>
    <xf numFmtId="172" fontId="162" fillId="3" borderId="8" xfId="0" applyNumberFormat="1" applyFont="1" applyFill="1" applyBorder="1" applyAlignment="1" applyProtection="1">
      <alignment horizontal="center" vertical="center"/>
      <protection locked="0"/>
    </xf>
    <xf numFmtId="172" fontId="162" fillId="3" borderId="161" xfId="0" applyNumberFormat="1" applyFont="1" applyFill="1" applyBorder="1" applyAlignment="1" applyProtection="1">
      <alignment horizontal="center" vertical="center"/>
      <protection locked="0"/>
    </xf>
    <xf numFmtId="172" fontId="162" fillId="3" borderId="162" xfId="0" applyNumberFormat="1" applyFont="1" applyFill="1" applyBorder="1" applyAlignment="1" applyProtection="1">
      <alignment horizontal="center" vertical="center"/>
      <protection locked="0"/>
    </xf>
    <xf numFmtId="172" fontId="162" fillId="3" borderId="160" xfId="0" applyNumberFormat="1" applyFont="1" applyFill="1" applyBorder="1" applyAlignment="1" applyProtection="1">
      <alignment horizontal="center" vertical="center"/>
      <protection locked="0"/>
    </xf>
    <xf numFmtId="172" fontId="162" fillId="3" borderId="6" xfId="0" applyNumberFormat="1" applyFont="1" applyFill="1" applyBorder="1" applyAlignment="1" applyProtection="1">
      <alignment horizontal="center" vertical="center"/>
      <protection locked="0"/>
    </xf>
    <xf numFmtId="0" fontId="182" fillId="3" borderId="85" xfId="0" applyFont="1" applyFill="1" applyBorder="1" applyAlignment="1" applyProtection="1">
      <alignment horizontal="center" vertical="center"/>
      <protection locked="0"/>
    </xf>
    <xf numFmtId="0" fontId="182" fillId="3" borderId="84" xfId="0" applyFont="1" applyFill="1" applyBorder="1" applyAlignment="1" applyProtection="1">
      <alignment horizontal="center" vertical="center"/>
      <protection locked="0"/>
    </xf>
    <xf numFmtId="0" fontId="182" fillId="3" borderId="86" xfId="0" applyFont="1" applyFill="1" applyBorder="1" applyAlignment="1" applyProtection="1">
      <alignment horizontal="center" vertical="center"/>
      <protection locked="0"/>
    </xf>
    <xf numFmtId="0" fontId="176" fillId="3" borderId="22" xfId="0" applyFont="1" applyFill="1" applyBorder="1" applyAlignment="1" applyProtection="1">
      <alignment horizontal="center" vertical="center"/>
      <protection locked="0"/>
    </xf>
    <xf numFmtId="0" fontId="176" fillId="3" borderId="129" xfId="0" applyFont="1" applyFill="1" applyBorder="1" applyAlignment="1" applyProtection="1">
      <alignment horizontal="center" vertical="center"/>
      <protection locked="0"/>
    </xf>
    <xf numFmtId="0" fontId="56" fillId="3" borderId="117" xfId="0" applyFont="1" applyFill="1" applyBorder="1" applyAlignment="1" applyProtection="1">
      <alignment horizontal="center" vertical="center"/>
      <protection locked="0"/>
    </xf>
    <xf numFmtId="0" fontId="56" fillId="3" borderId="130" xfId="0" applyFont="1" applyFill="1" applyBorder="1" applyAlignment="1" applyProtection="1">
      <alignment horizontal="center" vertical="center"/>
      <protection locked="0"/>
    </xf>
    <xf numFmtId="0" fontId="176" fillId="4" borderId="5" xfId="0" applyFont="1" applyFill="1" applyBorder="1" applyAlignment="1">
      <alignment horizontal="center" vertical="center" wrapText="1"/>
    </xf>
    <xf numFmtId="0" fontId="176" fillId="4" borderId="88" xfId="0" applyFont="1" applyFill="1" applyBorder="1" applyAlignment="1">
      <alignment horizontal="center" vertical="center" wrapText="1"/>
    </xf>
    <xf numFmtId="0" fontId="21" fillId="4" borderId="1" xfId="0" applyFont="1" applyFill="1" applyBorder="1" applyAlignment="1" applyProtection="1">
      <alignment horizontal="center" vertical="center" wrapText="1"/>
      <protection locked="0"/>
    </xf>
    <xf numFmtId="0" fontId="178" fillId="4" borderId="8" xfId="0" applyFont="1" applyFill="1" applyBorder="1" applyAlignment="1" applyProtection="1">
      <alignment horizontal="center" vertical="center" wrapText="1"/>
      <protection locked="0"/>
    </xf>
    <xf numFmtId="0" fontId="162" fillId="3" borderId="102" xfId="0" applyFont="1" applyFill="1" applyBorder="1" applyAlignment="1" applyProtection="1">
      <alignment horizontal="center" vertical="center"/>
      <protection locked="0"/>
    </xf>
    <xf numFmtId="0" fontId="162" fillId="3" borderId="42" xfId="0" applyFont="1" applyFill="1" applyBorder="1" applyAlignment="1" applyProtection="1">
      <alignment horizontal="center" vertical="center"/>
      <protection locked="0"/>
    </xf>
    <xf numFmtId="0" fontId="186" fillId="0" borderId="170" xfId="0" applyFont="1" applyFill="1" applyBorder="1" applyAlignment="1" applyProtection="1">
      <alignment horizontal="center" vertical="center" wrapText="1"/>
      <protection locked="0"/>
    </xf>
    <xf numFmtId="0" fontId="186" fillId="0" borderId="171" xfId="0" applyFont="1" applyFill="1" applyBorder="1" applyAlignment="1" applyProtection="1">
      <alignment horizontal="center" vertical="center" wrapText="1"/>
      <protection locked="0"/>
    </xf>
    <xf numFmtId="0" fontId="186" fillId="0" borderId="162" xfId="0" applyFont="1" applyFill="1" applyBorder="1" applyAlignment="1" applyProtection="1">
      <alignment horizontal="center" vertical="center" wrapText="1"/>
      <protection locked="0"/>
    </xf>
    <xf numFmtId="0" fontId="54" fillId="74" borderId="182" xfId="0" applyFont="1" applyFill="1" applyBorder="1" applyAlignment="1">
      <alignment horizontal="center" vertical="center" wrapText="1"/>
    </xf>
    <xf numFmtId="0" fontId="176" fillId="4" borderId="107" xfId="0" applyFont="1" applyFill="1" applyBorder="1" applyAlignment="1">
      <alignment horizontal="center" vertical="center" wrapText="1"/>
    </xf>
    <xf numFmtId="0" fontId="176" fillId="0" borderId="19" xfId="0" applyFont="1" applyFill="1" applyBorder="1" applyAlignment="1">
      <alignment horizontal="center" vertical="center" wrapText="1"/>
    </xf>
    <xf numFmtId="0" fontId="176" fillId="0" borderId="28" xfId="0" applyFont="1" applyFill="1" applyBorder="1" applyAlignment="1">
      <alignment horizontal="center" vertical="center" wrapText="1"/>
    </xf>
    <xf numFmtId="0" fontId="176" fillId="0" borderId="17" xfId="0" applyFont="1" applyFill="1" applyBorder="1" applyAlignment="1">
      <alignment horizontal="center" vertical="center" wrapText="1"/>
    </xf>
    <xf numFmtId="0" fontId="186" fillId="0" borderId="163" xfId="0" applyFont="1" applyFill="1" applyBorder="1" applyAlignment="1" applyProtection="1">
      <alignment horizontal="center" vertical="center" wrapText="1"/>
      <protection locked="0"/>
    </xf>
    <xf numFmtId="0" fontId="186" fillId="0" borderId="10" xfId="0" applyFont="1" applyFill="1" applyBorder="1" applyAlignment="1" applyProtection="1">
      <alignment horizontal="center" vertical="center" wrapText="1"/>
      <protection locked="0"/>
    </xf>
    <xf numFmtId="0" fontId="186" fillId="0" borderId="11" xfId="0" applyFont="1" applyFill="1" applyBorder="1" applyAlignment="1" applyProtection="1">
      <alignment horizontal="center" vertical="center" wrapText="1"/>
      <protection locked="0"/>
    </xf>
    <xf numFmtId="0" fontId="183" fillId="74" borderId="114" xfId="0" applyFont="1" applyFill="1" applyBorder="1" applyAlignment="1">
      <alignment horizontal="center" vertical="center" wrapText="1"/>
    </xf>
    <xf numFmtId="0" fontId="183" fillId="74" borderId="106" xfId="0" applyFont="1" applyFill="1" applyBorder="1" applyAlignment="1">
      <alignment horizontal="center" vertical="center" wrapText="1"/>
    </xf>
    <xf numFmtId="0" fontId="183" fillId="74" borderId="116" xfId="0" applyFont="1" applyFill="1" applyBorder="1" applyAlignment="1">
      <alignment horizontal="center" vertical="center" wrapText="1"/>
    </xf>
    <xf numFmtId="0" fontId="182" fillId="3" borderId="85" xfId="0" applyFont="1" applyFill="1" applyBorder="1" applyAlignment="1">
      <alignment horizontal="center" vertical="center"/>
    </xf>
    <xf numFmtId="0" fontId="182" fillId="3" borderId="84" xfId="0" applyFont="1" applyFill="1" applyBorder="1" applyAlignment="1">
      <alignment horizontal="center" vertical="center"/>
    </xf>
    <xf numFmtId="0" fontId="182" fillId="3" borderId="86" xfId="0" applyFont="1" applyFill="1" applyBorder="1" applyAlignment="1">
      <alignment horizontal="center" vertical="center"/>
    </xf>
    <xf numFmtId="0" fontId="176" fillId="3" borderId="20" xfId="0" applyFont="1" applyFill="1" applyBorder="1" applyAlignment="1">
      <alignment horizontal="center" vertical="center" wrapText="1"/>
    </xf>
    <xf numFmtId="0" fontId="176" fillId="3" borderId="94" xfId="0" applyFont="1" applyFill="1" applyBorder="1" applyAlignment="1">
      <alignment horizontal="center" vertical="center" wrapText="1"/>
    </xf>
    <xf numFmtId="0" fontId="162" fillId="3" borderId="102" xfId="0" applyFont="1" applyFill="1" applyBorder="1" applyAlignment="1">
      <alignment horizontal="center" vertical="center"/>
    </xf>
    <xf numFmtId="0" fontId="162" fillId="3" borderId="110" xfId="0" applyFont="1" applyFill="1" applyBorder="1" applyAlignment="1">
      <alignment horizontal="center" vertical="center"/>
    </xf>
    <xf numFmtId="0" fontId="56" fillId="3" borderId="22" xfId="0" applyFont="1" applyFill="1" applyBorder="1" applyAlignment="1" applyProtection="1">
      <alignment horizontal="center" vertical="center"/>
      <protection locked="0"/>
    </xf>
    <xf numFmtId="0" fontId="56" fillId="3" borderId="105" xfId="0" applyFont="1" applyFill="1" applyBorder="1" applyAlignment="1" applyProtection="1">
      <alignment horizontal="center" vertical="center"/>
      <protection locked="0"/>
    </xf>
    <xf numFmtId="0" fontId="176" fillId="3" borderId="105" xfId="0" applyFont="1" applyFill="1" applyBorder="1" applyAlignment="1">
      <alignment horizontal="center" vertical="center"/>
    </xf>
    <xf numFmtId="0" fontId="176" fillId="0" borderId="107" xfId="0" applyFont="1" applyFill="1" applyBorder="1" applyAlignment="1">
      <alignment horizontal="center" vertical="center" wrapText="1"/>
    </xf>
    <xf numFmtId="0" fontId="162" fillId="4" borderId="105" xfId="0" applyFont="1" applyFill="1" applyBorder="1" applyAlignment="1">
      <alignment horizontal="center" vertical="center" wrapText="1"/>
    </xf>
    <xf numFmtId="0" fontId="185" fillId="4" borderId="102" xfId="2434" applyFont="1" applyFill="1" applyBorder="1" applyAlignment="1">
      <alignment horizontal="center" vertical="center" wrapText="1"/>
    </xf>
    <xf numFmtId="0" fontId="185" fillId="4" borderId="27" xfId="2434" applyFont="1" applyFill="1" applyBorder="1" applyAlignment="1">
      <alignment horizontal="center" vertical="center" wrapText="1"/>
    </xf>
    <xf numFmtId="0" fontId="182" fillId="3" borderId="20" xfId="0" applyFont="1" applyFill="1" applyBorder="1" applyAlignment="1">
      <alignment horizontal="center" vertical="center"/>
    </xf>
    <xf numFmtId="0" fontId="182" fillId="3" borderId="94" xfId="0" applyFont="1" applyFill="1" applyBorder="1" applyAlignment="1">
      <alignment horizontal="center" vertical="center"/>
    </xf>
    <xf numFmtId="0" fontId="182" fillId="3" borderId="9" xfId="0" applyFont="1" applyFill="1" applyBorder="1" applyAlignment="1">
      <alignment horizontal="center" vertical="center"/>
    </xf>
    <xf numFmtId="0" fontId="182" fillId="3" borderId="10" xfId="0" applyFont="1" applyFill="1" applyBorder="1" applyAlignment="1">
      <alignment horizontal="center" vertical="center"/>
    </xf>
    <xf numFmtId="0" fontId="182" fillId="3" borderId="11" xfId="0" applyFont="1" applyFill="1" applyBorder="1" applyAlignment="1">
      <alignment horizontal="center" vertical="center"/>
    </xf>
    <xf numFmtId="0" fontId="162" fillId="5" borderId="18" xfId="0" applyFont="1" applyFill="1" applyBorder="1" applyAlignment="1">
      <alignment horizontal="center" vertical="center" wrapText="1"/>
    </xf>
    <xf numFmtId="0" fontId="162" fillId="5" borderId="16" xfId="0" applyFont="1" applyFill="1" applyBorder="1" applyAlignment="1">
      <alignment horizontal="center" vertical="center" wrapText="1"/>
    </xf>
    <xf numFmtId="0" fontId="225" fillId="3" borderId="176" xfId="0" applyFont="1" applyFill="1" applyBorder="1" applyAlignment="1">
      <alignment horizontal="center" wrapText="1"/>
    </xf>
    <xf numFmtId="0" fontId="225" fillId="3" borderId="177" xfId="0" applyFont="1" applyFill="1" applyBorder="1" applyAlignment="1">
      <alignment horizontal="center" wrapText="1"/>
    </xf>
    <xf numFmtId="0" fontId="225" fillId="3" borderId="178" xfId="0" applyFont="1" applyFill="1" applyBorder="1" applyAlignment="1">
      <alignment horizontal="center" wrapText="1"/>
    </xf>
    <xf numFmtId="0" fontId="228" fillId="3" borderId="176" xfId="0" applyFont="1" applyFill="1" applyBorder="1" applyAlignment="1">
      <alignment horizontal="right" vertical="center" wrapText="1"/>
    </xf>
    <xf numFmtId="0" fontId="228" fillId="3" borderId="177" xfId="0" applyFont="1" applyFill="1" applyBorder="1" applyAlignment="1">
      <alignment horizontal="right" vertical="center" wrapText="1"/>
    </xf>
    <xf numFmtId="0" fontId="228" fillId="3" borderId="178" xfId="0" applyFont="1" applyFill="1" applyBorder="1" applyAlignment="1">
      <alignment horizontal="right" vertical="center" wrapText="1"/>
    </xf>
    <xf numFmtId="9" fontId="223" fillId="3" borderId="176" xfId="0" applyNumberFormat="1" applyFont="1" applyFill="1" applyBorder="1" applyAlignment="1">
      <alignment horizontal="center" vertical="center" wrapText="1"/>
    </xf>
    <xf numFmtId="9" fontId="223" fillId="3" borderId="177" xfId="0" applyNumberFormat="1" applyFont="1" applyFill="1" applyBorder="1" applyAlignment="1">
      <alignment horizontal="center" vertical="center" wrapText="1"/>
    </xf>
    <xf numFmtId="9" fontId="223" fillId="3" borderId="178" xfId="0" applyNumberFormat="1" applyFont="1" applyFill="1" applyBorder="1" applyAlignment="1">
      <alignment horizontal="center" vertical="center" wrapText="1"/>
    </xf>
    <xf numFmtId="0" fontId="232" fillId="3" borderId="176" xfId="0" applyFont="1" applyFill="1" applyBorder="1" applyAlignment="1">
      <alignment horizontal="center" vertical="center" wrapText="1"/>
    </xf>
    <xf numFmtId="0" fontId="232" fillId="3" borderId="177" xfId="0" applyFont="1" applyFill="1" applyBorder="1" applyAlignment="1">
      <alignment horizontal="center" vertical="center" wrapText="1"/>
    </xf>
    <xf numFmtId="0" fontId="232" fillId="3" borderId="178" xfId="0" applyFont="1" applyFill="1" applyBorder="1" applyAlignment="1">
      <alignment horizontal="center" vertical="center" wrapText="1"/>
    </xf>
    <xf numFmtId="0" fontId="225" fillId="81" borderId="176" xfId="0" applyFont="1" applyFill="1" applyBorder="1" applyAlignment="1">
      <alignment horizontal="center" vertical="center" wrapText="1"/>
    </xf>
    <xf numFmtId="0" fontId="225" fillId="81" borderId="177" xfId="0" applyFont="1" applyFill="1" applyBorder="1" applyAlignment="1">
      <alignment horizontal="center" vertical="center" wrapText="1"/>
    </xf>
    <xf numFmtId="0" fontId="225" fillId="81" borderId="178" xfId="0" applyFont="1" applyFill="1" applyBorder="1" applyAlignment="1">
      <alignment horizontal="center" vertical="center" wrapText="1"/>
    </xf>
  </cellXfs>
  <cellStyles count="59473">
    <cellStyle name="_x0002_" xfId="131"/>
    <cellStyle name=" 1" xfId="132"/>
    <cellStyle name="_x000a__x000a_JournalTemplate=C:\COMFO\CTALK\JOURSTD.TPL_x000a__x000a_LbStateAddress=3 3 0 251 1 89 2 311_x000a__x000a_LbStateJou" xfId="133"/>
    <cellStyle name="_x000d__x000a_JournalTemplate=C:\COMFO\CTALK\JOURSTD.TPL_x000d__x000a_LbStateAddress=3 3 0 251 1 89 2 311_x000d__x000a_LbStateJou" xfId="134"/>
    <cellStyle name="$1000s (0)" xfId="135"/>
    <cellStyle name="$K" xfId="136"/>
    <cellStyle name="$M" xfId="137"/>
    <cellStyle name="%" xfId="138"/>
    <cellStyle name="% 2" xfId="139"/>
    <cellStyle name="% 3" xfId="140"/>
    <cellStyle name="% 4" xfId="141"/>
    <cellStyle name="% 5" xfId="142"/>
    <cellStyle name="%_Attach B_Supplier Pricing Template (HUD FHA Risk  Fraud)_Barquinver2" xfId="143"/>
    <cellStyle name="%_Attach B_Supplier Pricing Template (HUD FHA Risk  Fraud)_Barquinver2_Compare" xfId="144"/>
    <cellStyle name="%_Attach B_Supplier Pricing Template (HUD FHA Risk  Fraud)_Barquinver2_IDB pricing 3.1.13.v1" xfId="145"/>
    <cellStyle name="%_Attach B_Supplier Pricing Template (HUD FHA Risk  Fraud)_Barquinver2_NewInput 2.11.13" xfId="146"/>
    <cellStyle name="%_Attach B_Supplier Pricing Template (HUD FHA Risk  Fraud)_Barquinver2_PB Eligibility Support BOM 12212012_v4" xfId="147"/>
    <cellStyle name="%_Attach B_Supplier Pricing Template (HUD FHA Risk  Fraud)_Barquinver2_PB Eligibility Support BOM 12212012_v4_Compare" xfId="148"/>
    <cellStyle name="%_Attach B_Supplier Pricing Template (HUD FHA Risk  Fraud)_Barquinver2_PB Eligibility Support BOM 12212012_v4_IDB pricing 3.1.13.v1" xfId="149"/>
    <cellStyle name="%_Attach B_Supplier Pricing Template (HUD FHA Risk  Fraud)_Barquinver2_PB Eligibility Support BOM 12212012_v4_NewInput 2.11.13" xfId="150"/>
    <cellStyle name="%_Attach B_Supplier Pricing Template (HUD FHA Risk  Fraud)_Barquinver2_PB Eligibility Support BOM 12212012_v4_Trave V2l" xfId="151"/>
    <cellStyle name="%_Attach B_Supplier Pricing Template (HUD FHA Risk  Fraud)_Barquinver2_Trave V2l" xfId="152"/>
    <cellStyle name="%_CC Pace Pricing_v2" xfId="153"/>
    <cellStyle name="%_CC Pace Pricing_v2_Compare" xfId="154"/>
    <cellStyle name="%_CC Pace Pricing_v2_IDB pricing 3.1.13.v1" xfId="155"/>
    <cellStyle name="%_CC Pace Pricing_v2_NewInput 2.11.13" xfId="156"/>
    <cellStyle name="%_CC Pace Pricing_v2_PB Eligibility Support BOM 12212012_v4" xfId="157"/>
    <cellStyle name="%_CC Pace Pricing_v2_PB Eligibility Support BOM 12212012_v4_Compare" xfId="158"/>
    <cellStyle name="%_CC Pace Pricing_v2_PB Eligibility Support BOM 12212012_v4_IDB pricing 3.1.13.v1" xfId="159"/>
    <cellStyle name="%_CC Pace Pricing_v2_PB Eligibility Support BOM 12212012_v4_NewInput 2.11.13" xfId="160"/>
    <cellStyle name="%_CC Pace Pricing_v2_PB Eligibility Support BOM 12212012_v4_Trave V2l" xfId="161"/>
    <cellStyle name="%_CC Pace Pricing_v2_Trave V2l" xfId="162"/>
    <cellStyle name="%_CC Pace Pricing_v3" xfId="163"/>
    <cellStyle name="%_CC Pace Pricing_v3_Compare" xfId="164"/>
    <cellStyle name="%_CC Pace Pricing_v3_IDB pricing 3.1.13.v1" xfId="165"/>
    <cellStyle name="%_CC Pace Pricing_v3_NewInput 2.11.13" xfId="166"/>
    <cellStyle name="%_CC Pace Pricing_v3_PB Eligibility Support BOM 12212012_v4" xfId="167"/>
    <cellStyle name="%_CC Pace Pricing_v3_PB Eligibility Support BOM 12212012_v4_Compare" xfId="168"/>
    <cellStyle name="%_CC Pace Pricing_v3_PB Eligibility Support BOM 12212012_v4_IDB pricing 3.1.13.v1" xfId="169"/>
    <cellStyle name="%_CC Pace Pricing_v3_PB Eligibility Support BOM 12212012_v4_NewInput 2.11.13" xfId="170"/>
    <cellStyle name="%_CC Pace Pricing_v3_PB Eligibility Support BOM 12212012_v4_Trave V2l" xfId="171"/>
    <cellStyle name="%_CC Pace Pricing_v3_Trave V2l" xfId="172"/>
    <cellStyle name="%_Compare" xfId="173"/>
    <cellStyle name="%_Copy of Rates - IDB Optima - Sierra Infosys" xfId="174"/>
    <cellStyle name="%_DRAFT PRICING WB for BUMED SEAPORTe v5 050710" xfId="175"/>
    <cellStyle name="%_DRAFT PRICING WB for BUMED SEAPORTe v5 050710_Compare" xfId="176"/>
    <cellStyle name="%_DRAFT PRICING WB for BUMED SEAPORTe v5 050710_IBM_Appendix F - People Plan_Proposal Revision" xfId="177"/>
    <cellStyle name="%_DRAFT PRICING WB for BUMED SEAPORTe v5 050710_IDB pricing 3.1.13.v1" xfId="178"/>
    <cellStyle name="%_DRAFT PRICING WB for BUMED SEAPORTe v5 050710_NewInput 2.11.13" xfId="179"/>
    <cellStyle name="%_DRAFT PRICING WB for BUMED SEAPORTe v5 050710_Trave V2l" xfId="180"/>
    <cellStyle name="%_DREW 053010_mlh earlier version of excel dm (jb) dm (jb)" xfId="181"/>
    <cellStyle name="%_DREW 053010_mlh earlier version of excel dm (jb) dm (jb)_Compare" xfId="182"/>
    <cellStyle name="%_DREW 053010_mlh earlier version of excel dm (jb) dm (jb)_IDB pricing 3.1.13.v1" xfId="183"/>
    <cellStyle name="%_DREW 053010_mlh earlier version of excel dm (jb) dm (jb)_NewInput 2.11.13" xfId="184"/>
    <cellStyle name="%_DREW 053010_mlh earlier version of excel dm (jb) dm (jb)_Trave V2l" xfId="185"/>
    <cellStyle name="%_GSSM - IDB 2012 RFP v19" xfId="186"/>
    <cellStyle name="%_GSSM - IDB 2012 RFP v19_Compare" xfId="187"/>
    <cellStyle name="%_GSSM - IDB 2012 RFP v19_IBM_Appendix F - People Plan_Proposal Revision" xfId="188"/>
    <cellStyle name="%_GSSM - IDB 2012 RFP v19_IDB pricing 3.1.13.v1" xfId="189"/>
    <cellStyle name="%_GSSM - IDB 2012 RFP v19_NewInput 2.11.13" xfId="190"/>
    <cellStyle name="%_GSSM - IDB 2012 RFP v19_Sheet7" xfId="191"/>
    <cellStyle name="%_GSSM - IDB 2012 RFP v19_Trave V2l" xfId="192"/>
    <cellStyle name="%_GSSM - IDB 2012 RFP v20" xfId="193"/>
    <cellStyle name="%_GSSM - IDB 2012 RFP v20_Compare" xfId="194"/>
    <cellStyle name="%_GSSM - IDB 2012 RFP v20_IBM_Appendix F - People Plan_Proposal Revision" xfId="195"/>
    <cellStyle name="%_GSSM - IDB 2012 RFP v20_IDB pricing 3.1.13.v1" xfId="196"/>
    <cellStyle name="%_GSSM - IDB 2012 RFP v20_NewInput 2.11.13" xfId="197"/>
    <cellStyle name="%_GSSM - IDB 2012 RFP v20_Sheet7" xfId="198"/>
    <cellStyle name="%_GSSM - IDB 2012 RFP v20_Trave V2l" xfId="199"/>
    <cellStyle name="%_IBM RFP Pricing Schedule" xfId="200"/>
    <cellStyle name="%_IBM RFP Pricing Schedule_Compare" xfId="201"/>
    <cellStyle name="%_IBM RFP Pricing Schedule_IDB pricing 3.1.13.v1" xfId="202"/>
    <cellStyle name="%_IBM RFP Pricing Schedule_NewInput 2.11.13" xfId="203"/>
    <cellStyle name="%_IBM RFP Pricing Schedule_PB Eligibility Support BOM 12212012_v4" xfId="204"/>
    <cellStyle name="%_IBM RFP Pricing Schedule_PB Eligibility Support BOM 12212012_v4_Compare" xfId="205"/>
    <cellStyle name="%_IBM RFP Pricing Schedule_PB Eligibility Support BOM 12212012_v4_IDB pricing 3.1.13.v1" xfId="206"/>
    <cellStyle name="%_IBM RFP Pricing Schedule_PB Eligibility Support BOM 12212012_v4_NewInput 2.11.13" xfId="207"/>
    <cellStyle name="%_IBM RFP Pricing Schedule_PB Eligibility Support BOM 12212012_v4_Trave V2l" xfId="208"/>
    <cellStyle name="%_IBM RFP Pricing Schedule_Trave V2l" xfId="209"/>
    <cellStyle name="%_IBM_Appendix F - People Plan_Proposal Revision" xfId="210"/>
    <cellStyle name="%_IBM_IDB_RFP #10-012_Appendix D_RFP Appendix F (Implementation) &amp; Appendix F (Suppoer ROM)" xfId="211"/>
    <cellStyle name="%_IDB ABL costing_V2_2-11-13" xfId="212"/>
    <cellStyle name="%_IDB pricing 3.1.13.v1" xfId="213"/>
    <cellStyle name="%_IDB Revised Timelines V1_0210" xfId="214"/>
    <cellStyle name="%_IDB Revised Timelines V1_0210_Compare" xfId="215"/>
    <cellStyle name="%_IDB Revised Timelines V1_0210_IDB pricing 3.1.13.v1" xfId="216"/>
    <cellStyle name="%_IDB Revised Timelines V1_0210_NewInput 2.11.13" xfId="217"/>
    <cellStyle name="%_IDB Revised Timelines V1_0210_Trave V2l" xfId="218"/>
    <cellStyle name="%_Labor rate template - DoS CLASS - 05_03_2010 Primescape" xfId="219"/>
    <cellStyle name="%_Labor rate template - DoS CLASS - 05_03_2010 Primescape_Compare" xfId="220"/>
    <cellStyle name="%_Labor rate template - DoS CLASS - 05_03_2010 Primescape_IBM_Appendix F - People Plan_Proposal Revision" xfId="221"/>
    <cellStyle name="%_Labor rate template - DoS CLASS - 05_03_2010 Primescape_IDB pricing 3.1.13.v1" xfId="222"/>
    <cellStyle name="%_Labor rate template - DoS CLASS - 05_03_2010 Primescape_NewInput 2.11.13" xfId="223"/>
    <cellStyle name="%_Labor rate template - DoS CLASS - 05_03_2010 Primescape_Trave V2l" xfId="224"/>
    <cellStyle name="%_LOE HAC LOE Capture Template V2" xfId="225"/>
    <cellStyle name="%_LOE HAC LOE Capture Template V2_Compare" xfId="226"/>
    <cellStyle name="%_LOE HAC LOE Capture Template V2_IDB pricing 3.1.13.v1" xfId="227"/>
    <cellStyle name="%_LOE HAC LOE Capture Template V2_NewInput 2.11.13" xfId="228"/>
    <cellStyle name="%_LOE HAC LOE Capture Template V2_Trave V2l" xfId="229"/>
    <cellStyle name="%_Mainstreet IBM DoS Class 5.12.10 (3) update" xfId="230"/>
    <cellStyle name="%_Mainstreet IBM DoS Class 5.12.10 (3) update_Compare" xfId="231"/>
    <cellStyle name="%_Mainstreet IBM DoS Class 5.12.10 (3) update_DREW 053010_mlh earlier version of excel dm (jb) dm (jb)" xfId="232"/>
    <cellStyle name="%_Mainstreet IBM DoS Class 5.12.10 (3) update_DREW 053010_mlh earlier version of excel dm (jb) dm (jb)_Compare" xfId="233"/>
    <cellStyle name="%_Mainstreet IBM DoS Class 5.12.10 (3) update_DREW 053010_mlh earlier version of excel dm (jb) dm (jb)_IDB pricing 3.1.13.v1" xfId="234"/>
    <cellStyle name="%_Mainstreet IBM DoS Class 5.12.10 (3) update_DREW 053010_mlh earlier version of excel dm (jb) dm (jb)_NewInput 2.11.13" xfId="235"/>
    <cellStyle name="%_Mainstreet IBM DoS Class 5.12.10 (3) update_DREW 053010_mlh earlier version of excel dm (jb) dm (jb)_Trave V2l" xfId="236"/>
    <cellStyle name="%_Mainstreet IBM DoS Class 5.12.10 (3) update_IBM_Appendix F - People Plan_Proposal Revision" xfId="237"/>
    <cellStyle name="%_Mainstreet IBM DoS Class 5.12.10 (3) update_IDB pricing 3.1.13.v1" xfId="238"/>
    <cellStyle name="%_Mainstreet IBM DoS Class 5.12.10 (3) update_LOE HAC LOE Capture Template V2" xfId="239"/>
    <cellStyle name="%_Mainstreet IBM DoS Class 5.12.10 (3) update_LOE HAC LOE Capture Template V2_Compare" xfId="240"/>
    <cellStyle name="%_Mainstreet IBM DoS Class 5.12.10 (3) update_LOE HAC LOE Capture Template V2_IDB pricing 3.1.13.v1" xfId="241"/>
    <cellStyle name="%_Mainstreet IBM DoS Class 5.12.10 (3) update_LOE HAC LOE Capture Template V2_NewInput 2.11.13" xfId="242"/>
    <cellStyle name="%_Mainstreet IBM DoS Class 5.12.10 (3) update_LOE HAC LOE Capture Template V2_Trave V2l" xfId="243"/>
    <cellStyle name="%_Mainstreet IBM DoS Class 5.12.10 (3) update_NewInput 2.11.13" xfId="244"/>
    <cellStyle name="%_Mainstreet IBM DoS Class 5.12.10 (3) update_Trave V2l" xfId="245"/>
    <cellStyle name="%_Mainstreet Labor rate - DoS CLASS - 05_03_2010 IBM FORMATTED" xfId="246"/>
    <cellStyle name="%_Mainstreet Labor rate - DoS CLASS - 05_03_2010 IBM FORMATTED_Compare" xfId="247"/>
    <cellStyle name="%_Mainstreet Labor rate - DoS CLASS - 05_03_2010 IBM FORMATTED_IBM_Appendix F - People Plan_Proposal Revision" xfId="248"/>
    <cellStyle name="%_Mainstreet Labor rate - DoS CLASS - 05_03_2010 IBM FORMATTED_IDB pricing 3.1.13.v1" xfId="249"/>
    <cellStyle name="%_Mainstreet Labor rate - DoS CLASS - 05_03_2010 IBM FORMATTED_NewInput 2.11.13" xfId="250"/>
    <cellStyle name="%_Mainstreet Labor rate - DoS CLASS - 05_03_2010 IBM FORMATTED_Trave V2l" xfId="251"/>
    <cellStyle name="%_NewInput 2.11.13" xfId="252"/>
    <cellStyle name="%_OJ5246 - CMS HIX - Deloitte - Pricing v2" xfId="253"/>
    <cellStyle name="%_OJ5246 - CMS HIX - Deloitte - Pricing v2_Compare" xfId="254"/>
    <cellStyle name="%_OJ5246 - CMS HIX - Deloitte - Pricing v2_IDB pricing 3.1.13.v1" xfId="255"/>
    <cellStyle name="%_OJ5246 - CMS HIX - Deloitte - Pricing v2_NewInput 2.11.13" xfId="256"/>
    <cellStyle name="%_OJ5246 - CMS HIX - Deloitte - Pricing v2_PB Eligibility Support BOM 12212012_v4" xfId="257"/>
    <cellStyle name="%_OJ5246 - CMS HIX - Deloitte - Pricing v2_PB Eligibility Support BOM 12212012_v4_Compare" xfId="258"/>
    <cellStyle name="%_OJ5246 - CMS HIX - Deloitte - Pricing v2_PB Eligibility Support BOM 12212012_v4_IDB pricing 3.1.13.v1" xfId="259"/>
    <cellStyle name="%_OJ5246 - CMS HIX - Deloitte - Pricing v2_PB Eligibility Support BOM 12212012_v4_NewInput 2.11.13" xfId="260"/>
    <cellStyle name="%_OJ5246 - CMS HIX - Deloitte - Pricing v2_PB Eligibility Support BOM 12212012_v4_Trave V2l" xfId="261"/>
    <cellStyle name="%_OJ5246 - CMS HIX - Deloitte - Pricing v2_Trave V2l" xfId="262"/>
    <cellStyle name="%_OJ5246 - CMS HIX - Deloitte - Pricing_Revised 8-24-11" xfId="263"/>
    <cellStyle name="%_OJ5246 - CMS HIX - Deloitte - Pricing_Revised 8-24-11_Compare" xfId="264"/>
    <cellStyle name="%_OJ5246 - CMS HIX - Deloitte - Pricing_Revised 8-24-11_IDB pricing 3.1.13.v1" xfId="265"/>
    <cellStyle name="%_OJ5246 - CMS HIX - Deloitte - Pricing_Revised 8-24-11_NewInput 2.11.13" xfId="266"/>
    <cellStyle name="%_OJ5246 - CMS HIX - Deloitte - Pricing_Revised 8-24-11_Trave V2l" xfId="267"/>
    <cellStyle name="%_OJ5246 - CMS HIX - Getinsured - Labor Rate Sheet" xfId="268"/>
    <cellStyle name="%_OJ5246 - CMS HIX - Getinsured - Labor Rate Sheet_Compare" xfId="269"/>
    <cellStyle name="%_OJ5246 - CMS HIX - Getinsured - Labor Rate Sheet_IDB pricing 3.1.13.v1" xfId="270"/>
    <cellStyle name="%_OJ5246 - CMS HIX - Getinsured - Labor Rate Sheet_NewInput 2.11.13" xfId="271"/>
    <cellStyle name="%_OJ5246 - CMS HIX - Getinsured - Labor Rate Sheet_PB Eligibility Support BOM 12212012_v4" xfId="272"/>
    <cellStyle name="%_OJ5246 - CMS HIX - Getinsured - Labor Rate Sheet_PB Eligibility Support BOM 12212012_v4_Compare" xfId="273"/>
    <cellStyle name="%_OJ5246 - CMS HIX - Getinsured - Labor Rate Sheet_PB Eligibility Support BOM 12212012_v4_IDB pricing 3.1.13.v1" xfId="274"/>
    <cellStyle name="%_OJ5246 - CMS HIX - Getinsured - Labor Rate Sheet_PB Eligibility Support BOM 12212012_v4_NewInput 2.11.13" xfId="275"/>
    <cellStyle name="%_OJ5246 - CMS HIX - Getinsured - Labor Rate Sheet_PB Eligibility Support BOM 12212012_v4_Trave V2l" xfId="276"/>
    <cellStyle name="%_OJ5246 - CMS HIX - Getinsured - Labor Rate Sheet_Trave V2l" xfId="277"/>
    <cellStyle name="%_OJ5246 - CMS HIX - Maricom - Pricing v1" xfId="278"/>
    <cellStyle name="%_OJ5246 - CMS HIX - Maricom - Pricing v1_Compare" xfId="279"/>
    <cellStyle name="%_OJ5246 - CMS HIX - Maricom - Pricing v1_IDB pricing 3.1.13.v1" xfId="280"/>
    <cellStyle name="%_OJ5246 - CMS HIX - Maricom - Pricing v1_NewInput 2.11.13" xfId="281"/>
    <cellStyle name="%_OJ5246 - CMS HIX - Maricom - Pricing v1_PB Eligibility Support BOM 12212012_v4" xfId="282"/>
    <cellStyle name="%_OJ5246 - CMS HIX - Maricom - Pricing v1_PB Eligibility Support BOM 12212012_v4_Compare" xfId="283"/>
    <cellStyle name="%_OJ5246 - CMS HIX - Maricom - Pricing v1_PB Eligibility Support BOM 12212012_v4_IDB pricing 3.1.13.v1" xfId="284"/>
    <cellStyle name="%_OJ5246 - CMS HIX - Maricom - Pricing v1_PB Eligibility Support BOM 12212012_v4_NewInput 2.11.13" xfId="285"/>
    <cellStyle name="%_OJ5246 - CMS HIX - Maricom - Pricing v1_PB Eligibility Support BOM 12212012_v4_Trave V2l" xfId="286"/>
    <cellStyle name="%_OJ5246 - CMS HIX - Maricom - Pricing v1_Trave V2l" xfId="287"/>
    <cellStyle name="%_OJ5246 - CMS HIX - PCG - Labor Rate Template (2)" xfId="288"/>
    <cellStyle name="%_OJ5246 - CMS HIX - PCG - Labor Rate Template (2)_Compare" xfId="289"/>
    <cellStyle name="%_OJ5246 - CMS HIX - PCG - Labor Rate Template (2)_IDB pricing 3.1.13.v1" xfId="290"/>
    <cellStyle name="%_OJ5246 - CMS HIX - PCG - Labor Rate Template (2)_NewInput 2.11.13" xfId="291"/>
    <cellStyle name="%_OJ5246 - CMS HIX - PCG - Labor Rate Template (2)_PB Eligibility Support BOM 12212012_v4" xfId="292"/>
    <cellStyle name="%_OJ5246 - CMS HIX - PCG - Labor Rate Template (2)_PB Eligibility Support BOM 12212012_v4_Compare" xfId="293"/>
    <cellStyle name="%_OJ5246 - CMS HIX - PCG - Labor Rate Template (2)_PB Eligibility Support BOM 12212012_v4_IDB pricing 3.1.13.v1" xfId="294"/>
    <cellStyle name="%_OJ5246 - CMS HIX - PCG - Labor Rate Template (2)_PB Eligibility Support BOM 12212012_v4_NewInput 2.11.13" xfId="295"/>
    <cellStyle name="%_OJ5246 - CMS HIX - PCG - Labor Rate Template (2)_PB Eligibility Support BOM 12212012_v4_Trave V2l" xfId="296"/>
    <cellStyle name="%_OJ5246 - CMS HIX - PCG - Labor Rate Template (2)_Trave V2l" xfId="297"/>
    <cellStyle name="%_PB Eligibility Support BOM 12212012_v4" xfId="298"/>
    <cellStyle name="%_Pragmatics CLASS Rates 5-11-10 Sanitized" xfId="299"/>
    <cellStyle name="%_Pragmatics CLASS Rates 5-11-10 Sanitized_Compare" xfId="300"/>
    <cellStyle name="%_Pragmatics CLASS Rates 5-11-10 Sanitized_DREW 053010_mlh earlier version of excel dm (jb) dm (jb)" xfId="301"/>
    <cellStyle name="%_Pragmatics CLASS Rates 5-11-10 Sanitized_DREW 053010_mlh earlier version of excel dm (jb) dm (jb)_Compare" xfId="302"/>
    <cellStyle name="%_Pragmatics CLASS Rates 5-11-10 Sanitized_DREW 053010_mlh earlier version of excel dm (jb) dm (jb)_IDB pricing 3.1.13.v1" xfId="303"/>
    <cellStyle name="%_Pragmatics CLASS Rates 5-11-10 Sanitized_DREW 053010_mlh earlier version of excel dm (jb) dm (jb)_NewInput 2.11.13" xfId="304"/>
    <cellStyle name="%_Pragmatics CLASS Rates 5-11-10 Sanitized_DREW 053010_mlh earlier version of excel dm (jb) dm (jb)_Trave V2l" xfId="305"/>
    <cellStyle name="%_Pragmatics CLASS Rates 5-11-10 Sanitized_IBM_Appendix F - People Plan_Proposal Revision" xfId="306"/>
    <cellStyle name="%_Pragmatics CLASS Rates 5-11-10 Sanitized_IDB pricing 3.1.13.v1" xfId="307"/>
    <cellStyle name="%_Pragmatics CLASS Rates 5-11-10 Sanitized_LOE HAC LOE Capture Template V2" xfId="308"/>
    <cellStyle name="%_Pragmatics CLASS Rates 5-11-10 Sanitized_LOE HAC LOE Capture Template V2_Compare" xfId="309"/>
    <cellStyle name="%_Pragmatics CLASS Rates 5-11-10 Sanitized_LOE HAC LOE Capture Template V2_IDB pricing 3.1.13.v1" xfId="310"/>
    <cellStyle name="%_Pragmatics CLASS Rates 5-11-10 Sanitized_LOE HAC LOE Capture Template V2_NewInput 2.11.13" xfId="311"/>
    <cellStyle name="%_Pragmatics CLASS Rates 5-11-10 Sanitized_LOE HAC LOE Capture Template V2_Trave V2l" xfId="312"/>
    <cellStyle name="%_Pragmatics CLASS Rates 5-11-10 Sanitized_NewInput 2.11.13" xfId="313"/>
    <cellStyle name="%_Pragmatics CLASS Rates 5-11-10 Sanitized_Trave V2l" xfId="314"/>
    <cellStyle name="%_PRICING WB for BUMED SEAPORTe v9 0501110" xfId="315"/>
    <cellStyle name="%_PRICING WB for BUMED SEAPORTe v9 0501110_Compare" xfId="316"/>
    <cellStyle name="%_PRICING WB for BUMED SEAPORTe v9 0501110_IDB pricing 3.1.13.v1" xfId="317"/>
    <cellStyle name="%_PRICING WB for BUMED SEAPORTe v9 0501110_NewInput 2.11.13" xfId="318"/>
    <cellStyle name="%_PRICING WB for BUMED SEAPORTe v9 0501110_Trave V2l" xfId="319"/>
    <cellStyle name="%_Primescape Rates Template - CLASS - v2 - 05_11_2010" xfId="320"/>
    <cellStyle name="%_Primescape Rates Template - CLASS - v2 - 05_11_2010_Compare" xfId="321"/>
    <cellStyle name="%_Primescape Rates Template - CLASS - v2 - 05_11_2010_DREW 053010_mlh earlier version of excel dm (jb) dm (jb)" xfId="322"/>
    <cellStyle name="%_Primescape Rates Template - CLASS - v2 - 05_11_2010_DREW 053010_mlh earlier version of excel dm (jb) dm (jb)_Compare" xfId="323"/>
    <cellStyle name="%_Primescape Rates Template - CLASS - v2 - 05_11_2010_DREW 053010_mlh earlier version of excel dm (jb) dm (jb)_IDB pricing 3.1.13.v1" xfId="324"/>
    <cellStyle name="%_Primescape Rates Template - CLASS - v2 - 05_11_2010_DREW 053010_mlh earlier version of excel dm (jb) dm (jb)_NewInput 2.11.13" xfId="325"/>
    <cellStyle name="%_Primescape Rates Template - CLASS - v2 - 05_11_2010_DREW 053010_mlh earlier version of excel dm (jb) dm (jb)_Trave V2l" xfId="326"/>
    <cellStyle name="%_Primescape Rates Template - CLASS - v2 - 05_11_2010_IBM_Appendix F - People Plan_Proposal Revision" xfId="327"/>
    <cellStyle name="%_Primescape Rates Template - CLASS - v2 - 05_11_2010_IDB pricing 3.1.13.v1" xfId="328"/>
    <cellStyle name="%_Primescape Rates Template - CLASS - v2 - 05_11_2010_LOE HAC LOE Capture Template V2" xfId="329"/>
    <cellStyle name="%_Primescape Rates Template - CLASS - v2 - 05_11_2010_LOE HAC LOE Capture Template V2_Compare" xfId="330"/>
    <cellStyle name="%_Primescape Rates Template - CLASS - v2 - 05_11_2010_LOE HAC LOE Capture Template V2_IDB pricing 3.1.13.v1" xfId="331"/>
    <cellStyle name="%_Primescape Rates Template - CLASS - v2 - 05_11_2010_LOE HAC LOE Capture Template V2_NewInput 2.11.13" xfId="332"/>
    <cellStyle name="%_Primescape Rates Template - CLASS - v2 - 05_11_2010_LOE HAC LOE Capture Template V2_Trave V2l" xfId="333"/>
    <cellStyle name="%_Primescape Rates Template - CLASS - v2 - 05_11_2010_NewInput 2.11.13" xfId="334"/>
    <cellStyle name="%_Primescape Rates Template - CLASS - v2 - 05_11_2010_Trave V2l" xfId="335"/>
    <cellStyle name="%_Rates Template - CLASS - v2(Sycamore.US) - 051110" xfId="336"/>
    <cellStyle name="%_Rates Template - CLASS - v2(Sycamore.US) - 051110_Compare" xfId="337"/>
    <cellStyle name="%_Rates Template - CLASS - v2(Sycamore.US) - 051110_DREW 053010_mlh earlier version of excel dm (jb) dm (jb)" xfId="338"/>
    <cellStyle name="%_Rates Template - CLASS - v2(Sycamore.US) - 051110_DREW 053010_mlh earlier version of excel dm (jb) dm (jb)_Compare" xfId="339"/>
    <cellStyle name="%_Rates Template - CLASS - v2(Sycamore.US) - 051110_DREW 053010_mlh earlier version of excel dm (jb) dm (jb)_IDB pricing 3.1.13.v1" xfId="340"/>
    <cellStyle name="%_Rates Template - CLASS - v2(Sycamore.US) - 051110_DREW 053010_mlh earlier version of excel dm (jb) dm (jb)_NewInput 2.11.13" xfId="341"/>
    <cellStyle name="%_Rates Template - CLASS - v2(Sycamore.US) - 051110_DREW 053010_mlh earlier version of excel dm (jb) dm (jb)_Trave V2l" xfId="342"/>
    <cellStyle name="%_Rates Template - CLASS - v2(Sycamore.US) - 051110_IBM_Appendix F - People Plan_Proposal Revision" xfId="343"/>
    <cellStyle name="%_Rates Template - CLASS - v2(Sycamore.US) - 051110_IDB pricing 3.1.13.v1" xfId="344"/>
    <cellStyle name="%_Rates Template - CLASS - v2(Sycamore.US) - 051110_LOE HAC LOE Capture Template V2" xfId="345"/>
    <cellStyle name="%_Rates Template - CLASS - v2(Sycamore.US) - 051110_LOE HAC LOE Capture Template V2_Compare" xfId="346"/>
    <cellStyle name="%_Rates Template - CLASS - v2(Sycamore.US) - 051110_LOE HAC LOE Capture Template V2_IDB pricing 3.1.13.v1" xfId="347"/>
    <cellStyle name="%_Rates Template - CLASS - v2(Sycamore.US) - 051110_LOE HAC LOE Capture Template V2_NewInput 2.11.13" xfId="348"/>
    <cellStyle name="%_Rates Template - CLASS - v2(Sycamore.US) - 051110_LOE HAC LOE Capture Template V2_Trave V2l" xfId="349"/>
    <cellStyle name="%_Rates Template - CLASS - v2(Sycamore.US) - 051110_NewInput 2.11.13" xfId="350"/>
    <cellStyle name="%_Rates Template - CLASS - v2(Sycamore.US) - 051110_Trave V2l" xfId="351"/>
    <cellStyle name="%_Rates_Template_-_CLASS_-_v2_-_CTC - Submitted" xfId="352"/>
    <cellStyle name="%_Rates_Template_-_CLASS_-_v2_-_CTC - Submitted_Compare" xfId="353"/>
    <cellStyle name="%_Rates_Template_-_CLASS_-_v2_-_CTC - Submitted_DREW 053010_mlh earlier version of excel dm (jb) dm (jb)" xfId="354"/>
    <cellStyle name="%_Rates_Template_-_CLASS_-_v2_-_CTC - Submitted_DREW 053010_mlh earlier version of excel dm (jb) dm (jb)_Compare" xfId="355"/>
    <cellStyle name="%_Rates_Template_-_CLASS_-_v2_-_CTC - Submitted_DREW 053010_mlh earlier version of excel dm (jb) dm (jb)_IDB pricing 3.1.13.v1" xfId="356"/>
    <cellStyle name="%_Rates_Template_-_CLASS_-_v2_-_CTC - Submitted_DREW 053010_mlh earlier version of excel dm (jb) dm (jb)_NewInput 2.11.13" xfId="357"/>
    <cellStyle name="%_Rates_Template_-_CLASS_-_v2_-_CTC - Submitted_DREW 053010_mlh earlier version of excel dm (jb) dm (jb)_Trave V2l" xfId="358"/>
    <cellStyle name="%_Rates_Template_-_CLASS_-_v2_-_CTC - Submitted_IBM_Appendix F - People Plan_Proposal Revision" xfId="359"/>
    <cellStyle name="%_Rates_Template_-_CLASS_-_v2_-_CTC - Submitted_IDB pricing 3.1.13.v1" xfId="360"/>
    <cellStyle name="%_Rates_Template_-_CLASS_-_v2_-_CTC - Submitted_LOE HAC LOE Capture Template V2" xfId="361"/>
    <cellStyle name="%_Rates_Template_-_CLASS_-_v2_-_CTC - Submitted_LOE HAC LOE Capture Template V2_Compare" xfId="362"/>
    <cellStyle name="%_Rates_Template_-_CLASS_-_v2_-_CTC - Submitted_LOE HAC LOE Capture Template V2_IDB pricing 3.1.13.v1" xfId="363"/>
    <cellStyle name="%_Rates_Template_-_CLASS_-_v2_-_CTC - Submitted_LOE HAC LOE Capture Template V2_NewInput 2.11.13" xfId="364"/>
    <cellStyle name="%_Rates_Template_-_CLASS_-_v2_-_CTC - Submitted_LOE HAC LOE Capture Template V2_Trave V2l" xfId="365"/>
    <cellStyle name="%_Rates_Template_-_CLASS_-_v2_-_CTC - Submitted_NewInput 2.11.13" xfId="366"/>
    <cellStyle name="%_Rates_Template_-_CLASS_-_v2_-_CTC - Submitted_Trave V2l" xfId="367"/>
    <cellStyle name="%_SEC Lee OCONUS ODC's" xfId="368"/>
    <cellStyle name="%_SEC Lee OCONUS ODC's_Compare" xfId="369"/>
    <cellStyle name="%_SEC Lee OCONUS ODC's_IDB pricing 3.1.13.v1" xfId="370"/>
    <cellStyle name="%_SEC Lee OCONUS ODC's_NewInput 2.11.13" xfId="371"/>
    <cellStyle name="%_SEC Lee OCONUS ODC's_Trave V2l" xfId="372"/>
    <cellStyle name="%_Sheet7" xfId="373"/>
    <cellStyle name="%_Template for Deployment Metrics_v0.4" xfId="374"/>
    <cellStyle name="%_Template for Deployment Metrics_v0.4_Compare" xfId="375"/>
    <cellStyle name="%_Template for Deployment Metrics_v0.4_IBM_Appendix F - People Plan_Proposal Revision" xfId="376"/>
    <cellStyle name="%_Template for Deployment Metrics_v0.4_IDB pricing 3.1.13.v1" xfId="377"/>
    <cellStyle name="%_Template for Deployment Metrics_v0.4_NewInput 2.11.13" xfId="378"/>
    <cellStyle name="%_Template for Deployment Metrics_v0.4_Sheet7" xfId="379"/>
    <cellStyle name="%_Template for Deployment Metrics_v0.4_Trave V2l" xfId="380"/>
    <cellStyle name="%_Trave V2l" xfId="381"/>
    <cellStyle name="%_VA Agent Orange EIM Input v0 4" xfId="382"/>
    <cellStyle name="%_VA Agent Orange EIM Input v0 4_Compare" xfId="383"/>
    <cellStyle name="%_VA Agent Orange EIM Input v0 4_IDB pricing 3.1.13.v1" xfId="384"/>
    <cellStyle name="%_VA Agent Orange EIM Input v0 4_NewInput 2.11.13" xfId="385"/>
    <cellStyle name="%_VA Agent Orange EIM Input v0 4_PB Eligibility Support BOM 12212012_v4" xfId="386"/>
    <cellStyle name="%_VA Agent Orange EIM Input v0 4_PB Eligibility Support BOM 12212012_v4_Compare" xfId="387"/>
    <cellStyle name="%_VA Agent Orange EIM Input v0 4_PB Eligibility Support BOM 12212012_v4_IDB pricing 3.1.13.v1" xfId="388"/>
    <cellStyle name="%_VA Agent Orange EIM Input v0 4_PB Eligibility Support BOM 12212012_v4_NewInput 2.11.13" xfId="389"/>
    <cellStyle name="%_VA Agent Orange EIM Input v0 4_PB Eligibility Support BOM 12212012_v4_Trave V2l" xfId="390"/>
    <cellStyle name="%_VA Agent Orange EIM Input v0 4_Trave V2l" xfId="391"/>
    <cellStyle name="??" xfId="392"/>
    <cellStyle name="?? [0]_??" xfId="393"/>
    <cellStyle name="??_?.????" xfId="394"/>
    <cellStyle name="_~1782733" xfId="395"/>
    <cellStyle name="_~2776914" xfId="396"/>
    <cellStyle name="_~2776914_Compare" xfId="397"/>
    <cellStyle name="_~2776914_IBM_Appendix F - People Plan_Proposal Revision" xfId="398"/>
    <cellStyle name="_~2776914_IDB pricing 3.1.13.v1" xfId="399"/>
    <cellStyle name="_~2776914_NewInput 2.11.13" xfId="400"/>
    <cellStyle name="_~2776914_OJ5246 - CMS HIX - Deloitte - Pricing_Revised 8-24-11" xfId="401"/>
    <cellStyle name="_~2776914_OJ5246 - CMS HIX - Deloitte - Pricing_Revised 8-24-11_Compare" xfId="402"/>
    <cellStyle name="_~2776914_OJ5246 - CMS HIX - Deloitte - Pricing_Revised 8-24-11_IDB pricing 3.1.13.v1" xfId="403"/>
    <cellStyle name="_~2776914_OJ5246 - CMS HIX - Deloitte - Pricing_Revised 8-24-11_NewInput 2.11.13" xfId="404"/>
    <cellStyle name="_~2776914_PB Eligibility Support BOM 12212012_v4" xfId="405"/>
    <cellStyle name="_~2776914_PB Eligibility Support BOM 12212012_v4_Compare" xfId="406"/>
    <cellStyle name="_~2776914_PB Eligibility Support BOM 12212012_v4_IDB pricing 3.1.13.v1" xfId="407"/>
    <cellStyle name="_~2776914_PB Eligibility Support BOM 12212012_v4_NewInput 2.11.13" xfId="408"/>
    <cellStyle name="_~2793916" xfId="409"/>
    <cellStyle name="_~3114583" xfId="410"/>
    <cellStyle name="_~5185431" xfId="411"/>
    <cellStyle name="_~8334089" xfId="412"/>
    <cellStyle name="_~8586807" xfId="413"/>
    <cellStyle name="_~8586807_Compare" xfId="414"/>
    <cellStyle name="_~8586807_IBM_Appendix F - People Plan_Proposal Revision" xfId="415"/>
    <cellStyle name="_~8586807_IDB pricing 3.1.13.v1" xfId="416"/>
    <cellStyle name="_~8586807_NewInput 2.11.13" xfId="417"/>
    <cellStyle name="_~8586807_OJ5246 - CMS HIX - Deloitte - Pricing_Revised 8-24-11" xfId="418"/>
    <cellStyle name="_~8586807_OJ5246 - CMS HIX - Deloitte - Pricing_Revised 8-24-11_Compare" xfId="419"/>
    <cellStyle name="_~8586807_OJ5246 - CMS HIX - Deloitte - Pricing_Revised 8-24-11_IDB pricing 3.1.13.v1" xfId="420"/>
    <cellStyle name="_~8586807_OJ5246 - CMS HIX - Deloitte - Pricing_Revised 8-24-11_NewInput 2.11.13" xfId="421"/>
    <cellStyle name="_~8586807_PB Eligibility Support BOM 12212012_v4" xfId="422"/>
    <cellStyle name="_~8586807_PB Eligibility Support BOM 12212012_v4_Compare" xfId="423"/>
    <cellStyle name="_~8586807_PB Eligibility Support BOM 12212012_v4_IDB pricing 3.1.13.v1" xfId="424"/>
    <cellStyle name="_~8586807_PB Eligibility Support BOM 12212012_v4_NewInput 2.11.13" xfId="425"/>
    <cellStyle name="_1411_package" xfId="426"/>
    <cellStyle name="_1411_package_GLC Federal Rate Matrix_Dec 1 2012" xfId="427"/>
    <cellStyle name="_1411_package_IBM_Appendix F - People Plan_Proposal Revision" xfId="428"/>
    <cellStyle name="_1411_package_IDB ABL costing_V2_2-11-13" xfId="429"/>
    <cellStyle name="_1411_package_IDB ABL costing_V2_2-11-13_Compare" xfId="430"/>
    <cellStyle name="_1411_package_IDB ABL costing_V2_2-11-13_IDB pricing 3.1.13.v1" xfId="431"/>
    <cellStyle name="_1411_package_IDB ABL costing_V2_2-11-13_NewInput 2.11.13" xfId="432"/>
    <cellStyle name="_1411_package_IDB pricing 3.1.13.v1" xfId="433"/>
    <cellStyle name="_1411_package_OJ5246 - CMS HIX - Deloitte - Pricing_Revised 8-24-11" xfId="434"/>
    <cellStyle name="_1411_package_OJ5246 - CMS HIX - Deloitte - Pricing_Revised 8-24-11_Compare" xfId="435"/>
    <cellStyle name="_1411_package_OJ5246 - CMS HIX - Deloitte - Pricing_Revised 8-24-11_IDB pricing 3.1.13.v1" xfId="436"/>
    <cellStyle name="_1411_package_OJ5246 - CMS HIX - Deloitte - Pricing_Revised 8-24-11_NewInput 2.11.13" xfId="437"/>
    <cellStyle name="_1411_package_PB Eligibility Support BOM 12212012_v4" xfId="438"/>
    <cellStyle name="_1411_package_PB Eligibility Support BOM 12212012_v4_Compare" xfId="439"/>
    <cellStyle name="_1411_package_PB Eligibility Support BOM 12212012_v4_IDB pricing 3.1.13.v1" xfId="440"/>
    <cellStyle name="_1411_package_PB Eligibility Support BOM 12212012_v4_NewInput 2.11.13" xfId="441"/>
    <cellStyle name="_2004 BCS AG Cadence File Template - 4Q120604" xfId="442"/>
    <cellStyle name="_2004 BCS AG Cadence File Template - 4Q121304" xfId="443"/>
    <cellStyle name="_2004 BCS Amer Key Transactions 3Q 0713" xfId="444"/>
    <cellStyle name="_2004 BCS Amer Key Transactions 3Q 0809" xfId="445"/>
    <cellStyle name="_2004 BCS Amer Key Transactions 3Q Federal 091404" xfId="446"/>
    <cellStyle name="_2004 BCS Amer Key Transactions 3Q Federal 101204" xfId="447"/>
    <cellStyle name="_2004 BCS Amer Key Transactions 4Q Federal 101204" xfId="448"/>
    <cellStyle name="_2004 BCS Amer Key Transactions 4Q Federal 101904" xfId="449"/>
    <cellStyle name="_20070401 RAS Pricing v1.8(JB) FINAL" xfId="450"/>
    <cellStyle name="_4Q08 Met 3yr 2008 BAU for Natalie Dec030808" xfId="451"/>
    <cellStyle name="_4Q08 Met 3yr 2008 BAU for Natalie Dec030808_CMS HIX pricing 7.17.11.v9.FX and DSH" xfId="452"/>
    <cellStyle name="_4Q08 Met 3yr 2008 BAU for Natalie Dec030808_CMS HIX pricing 7.18.11 combined v4" xfId="453"/>
    <cellStyle name="_4Q08 Met 3yr 2008 BAU for Natalie Dec030808_CMS HIX pricing 9.18.11.v24" xfId="454"/>
    <cellStyle name="_4Q08 Met 3yr 2008 BAU for Natalie Dec030808_CMS HIX pricing v5 updated 8.21.11.v1" xfId="455"/>
    <cellStyle name="_4Q08 Met 3yr 2008 BAU for Natalie Dec030808_CMS Plan Finder_Final Revised Price Quote_GBS_05062011" xfId="456"/>
    <cellStyle name="_4Q08 Met 3yr 2008 BAU for Natalie Dec030808_CMS PlanFinder pricing 4.4.11.v1" xfId="457"/>
    <cellStyle name="_4Q08 Met 3yr 2008 BAU for Natalie Dec030808_CMS PlanFinder pricing 4.4.11.v1_CMS HIX pricing 7.17.11.v9.FX and DSH" xfId="458"/>
    <cellStyle name="_4Q08 Met 3yr 2008 BAU for Natalie Dec030808_CMS PlanFinder pricing 4.4.11.v1_CMS HIX pricing 7.18.11 combined v4" xfId="459"/>
    <cellStyle name="_4Q08 Met 3yr 2008 BAU for Natalie Dec030808_CMS PlanFinder pricing 4.4.11.v1_CMS HIX pricing 9.18.11.v24" xfId="460"/>
    <cellStyle name="_4Q08 Met 3yr 2008 BAU for Natalie Dec030808_CMS PlanFinder pricing 4.4.11.v1_CMS HIX pricing v5 updated 8.21.11.v1" xfId="461"/>
    <cellStyle name="_4Q08 Met 3yr 2008 BAU for Natalie Dec030808_CMS PlanFinder pricing 4.4.11.v1_HIX - Section B - Schedule of Service Price_Costs.IBM drt bom v4" xfId="462"/>
    <cellStyle name="_4Q08 Met 3yr 2008 BAU for Natalie Dec030808_CMS PlanFinder pricing 4.4.11.v1_Terremark  " xfId="463"/>
    <cellStyle name="_4Q08 Met 3yr 2008 BAU for Natalie Dec030808_CMS PlanFinder pricing 4.4.11.v2" xfId="464"/>
    <cellStyle name="_4Q08 Met 3yr 2008 BAU for Natalie Dec030808_CMS PlanFinder pricing 4.4.11.v2_CMS HIX pricing 7.17.11.v9.FX and DSH" xfId="465"/>
    <cellStyle name="_4Q08 Met 3yr 2008 BAU for Natalie Dec030808_CMS PlanFinder pricing 4.4.11.v2_CMS HIX pricing 7.18.11 combined v4" xfId="466"/>
    <cellStyle name="_4Q08 Met 3yr 2008 BAU for Natalie Dec030808_CMS PlanFinder pricing 4.4.11.v2_CMS HIX pricing 9.18.11.v24" xfId="467"/>
    <cellStyle name="_4Q08 Met 3yr 2008 BAU for Natalie Dec030808_CMS PlanFinder pricing 4.4.11.v2_CMS HIX pricing v5 updated 8.21.11.v1" xfId="468"/>
    <cellStyle name="_4Q08 Met 3yr 2008 BAU for Natalie Dec030808_CMS PlanFinder pricing 4.4.11.v2_HIX - Section B - Schedule of Service Price_Costs.IBM drt bom v4" xfId="469"/>
    <cellStyle name="_4Q08 Met 3yr 2008 BAU for Natalie Dec030808_CMS PlanFinder pricing 4.4.11.v2_Terremark  " xfId="470"/>
    <cellStyle name="_4Q08 Met 3yr 2008 BAU for Natalie Dec030808_CMS PlanFinder pricing 4.4.11.v2-gs" xfId="471"/>
    <cellStyle name="_4Q08 Met 3yr 2008 BAU for Natalie Dec030808_CMS PlanFinder pricing 4.4.11.v2-gs_CMS HIX pricing 7.17.11.v9.FX and DSH" xfId="472"/>
    <cellStyle name="_4Q08 Met 3yr 2008 BAU for Natalie Dec030808_CMS PlanFinder pricing 4.4.11.v2-gs_CMS HIX pricing 7.18.11 combined v4" xfId="473"/>
    <cellStyle name="_4Q08 Met 3yr 2008 BAU for Natalie Dec030808_CMS PlanFinder pricing 4.4.11.v2-gs_CMS HIX pricing 9.18.11.v24" xfId="474"/>
    <cellStyle name="_4Q08 Met 3yr 2008 BAU for Natalie Dec030808_CMS PlanFinder pricing 4.4.11.v2-gs_CMS HIX pricing v5 updated 8.21.11.v1" xfId="475"/>
    <cellStyle name="_4Q08 Met 3yr 2008 BAU for Natalie Dec030808_CMS PlanFinder pricing 4.4.11.v2-gs_HIX - Section B - Schedule of Service Price_Costs.IBM drt bom v4" xfId="476"/>
    <cellStyle name="_4Q08 Met 3yr 2008 BAU for Natalie Dec030808_CMS PlanFinder pricing 4.4.11.v2-gs_Terremark  " xfId="477"/>
    <cellStyle name="_4Q08 Met 3yr 2008 BAU for Natalie Dec030808_CMS PlanFinder pricing 4.4.11.v3" xfId="478"/>
    <cellStyle name="_4Q08 Met 3yr 2008 BAU for Natalie Dec030808_CMS PlanFinder pricing 4.4.11.v3_CMS HIX pricing 7.17.11.v9.FX and DSH" xfId="479"/>
    <cellStyle name="_4Q08 Met 3yr 2008 BAU for Natalie Dec030808_CMS PlanFinder pricing 4.4.11.v3_CMS HIX pricing 7.18.11 combined v4" xfId="480"/>
    <cellStyle name="_4Q08 Met 3yr 2008 BAU for Natalie Dec030808_CMS PlanFinder pricing 4.4.11.v3_CMS HIX pricing 9.18.11.v24" xfId="481"/>
    <cellStyle name="_4Q08 Met 3yr 2008 BAU for Natalie Dec030808_CMS PlanFinder pricing 4.4.11.v3_CMS HIX pricing v5 updated 8.21.11.v1" xfId="482"/>
    <cellStyle name="_4Q08 Met 3yr 2008 BAU for Natalie Dec030808_CMS PlanFinder pricing 4.4.11.v3_HIX - Section B - Schedule of Service Price_Costs.IBM drt bom v4" xfId="483"/>
    <cellStyle name="_4Q08 Met 3yr 2008 BAU for Natalie Dec030808_CMS PlanFinder pricing 4.4.11.v3_Terremark  " xfId="484"/>
    <cellStyle name="_4Q08 Met 3yr 2008 BAU for Natalie Dec030808_CMS PlanFinder pricing 5.16.11.v4" xfId="485"/>
    <cellStyle name="_4Q08 Met 3yr 2008 BAU for Natalie Dec030808_CMS PlanFinder pricing 5.16.11.v4_CMS HIX pricing 7.17.11.v9.FX and DSH" xfId="486"/>
    <cellStyle name="_4Q08 Met 3yr 2008 BAU for Natalie Dec030808_CMS PlanFinder pricing 5.16.11.v4_CMS HIX pricing 7.18.11 combined v4" xfId="487"/>
    <cellStyle name="_4Q08 Met 3yr 2008 BAU for Natalie Dec030808_CMS PlanFinder pricing 5.16.11.v4_CMS HIX pricing 9.18.11.v24" xfId="488"/>
    <cellStyle name="_4Q08 Met 3yr 2008 BAU for Natalie Dec030808_CMS PlanFinder pricing 5.16.11.v4_CMS HIX pricing v5 updated 8.21.11.v1" xfId="489"/>
    <cellStyle name="_4Q08 Met 3yr 2008 BAU for Natalie Dec030808_CMS PlanFinder pricing 5.16.11.v4_HIX - Section B - Schedule of Service Price_Costs.IBM drt bom v4" xfId="490"/>
    <cellStyle name="_4Q08 Met 3yr 2008 BAU for Natalie Dec030808_CMS PlanFinder pricing 5.16.11.v4_Terremark  " xfId="491"/>
    <cellStyle name="_4Q08 Met 3yr 2008 BAU for Natalie Dec030808_HIX - Section B - Schedule of Service Price_Costs.IBM drt bom v4" xfId="492"/>
    <cellStyle name="_4Q08 Met 3yr 2008 BAU for Natalie Dec030808_Terremark  " xfId="493"/>
    <cellStyle name="_6A OEM Switch Catalog" xfId="494"/>
    <cellStyle name="_6B OEM Switch Catalog" xfId="495"/>
    <cellStyle name="_Agilent - STS RFP Pricing Workbook Template" xfId="496"/>
    <cellStyle name="_Agilent-STS RFP_Pricing Detail Template" xfId="497"/>
    <cellStyle name="_AJ Facilities Submission for MDP with Back Up (Tied to previous BOE submission) V3(06232008)" xfId="498"/>
    <cellStyle name="_AJ Facilities Submission for MDP with Back Up (Tied to previous BOE submission) V3(06232008)_Compare" xfId="499"/>
    <cellStyle name="_AJ Facilities Submission for MDP with Back Up (Tied to previous BOE submission) V3(06232008)_IBM_Appendix F - People Plan_Proposal Revision" xfId="500"/>
    <cellStyle name="_AJ Facilities Submission for MDP with Back Up (Tied to previous BOE submission) V3(06232008)_IDB pricing 3.1.13.v1" xfId="501"/>
    <cellStyle name="_AJ Facilities Submission for MDP with Back Up (Tied to previous BOE submission) V3(06232008)_NewInput 2.11.13" xfId="502"/>
    <cellStyle name="_AJ Facilities Submission for MDP with Back Up (Tied to previous BOE submission) V3(06232008)_OJ5246 - CMS HIX - Deloitte - Pricing_Revised 8-24-11" xfId="503"/>
    <cellStyle name="_AJ Facilities Submission for MDP with Back Up (Tied to previous BOE submission) V3(06232008)_OJ5246 - CMS HIX - Deloitte - Pricing_Revised 8-24-11_Compare" xfId="504"/>
    <cellStyle name="_AJ Facilities Submission for MDP with Back Up (Tied to previous BOE submission) V3(06232008)_OJ5246 - CMS HIX - Deloitte - Pricing_Revised 8-24-11_IDB pricing 3.1.13.v1" xfId="505"/>
    <cellStyle name="_AJ Facilities Submission for MDP with Back Up (Tied to previous BOE submission) V3(06232008)_OJ5246 - CMS HIX - Deloitte - Pricing_Revised 8-24-11_NewInput 2.11.13" xfId="506"/>
    <cellStyle name="_AJ Facilities Submission for MDP with Back Up (Tied to previous BOE submission) V3(06232008)_PB Eligibility Support BOM 12212012_v4" xfId="507"/>
    <cellStyle name="_AJ Facilities Submission for MDP with Back Up (Tied to previous BOE submission) V3(06232008)_PB Eligibility Support BOM 12212012_v4_Compare" xfId="508"/>
    <cellStyle name="_AJ Facilities Submission for MDP with Back Up (Tied to previous BOE submission) V3(06232008)_PB Eligibility Support BOM 12212012_v4_IDB pricing 3.1.13.v1" xfId="509"/>
    <cellStyle name="_AJ Facilities Submission for MDP with Back Up (Tied to previous BOE submission) V3(06232008)_PB Eligibility Support BOM 12212012_v4_NewInput 2.11.13" xfId="510"/>
    <cellStyle name="_AMC RTEP under S3  Pricing FINAL v2" xfId="511"/>
    <cellStyle name="_API" xfId="512"/>
    <cellStyle name="_Assets" xfId="513"/>
    <cellStyle name="_Atch J-1 Sec B CLIN Listing" xfId="514"/>
    <cellStyle name="_Atch J-1 Sec B CLIN Listing Rev 1" xfId="515"/>
    <cellStyle name="_BOE 1.2.3" xfId="516"/>
    <cellStyle name="_BOE 1.4.3_daf" xfId="517"/>
    <cellStyle name="_BOE for 1.2.3 v.1" xfId="518"/>
    <cellStyle name="_BOE for 1.2.3 v.1_Compare" xfId="519"/>
    <cellStyle name="_BOE for 1.2.3 v.1_IBM_Appendix F - People Plan_Proposal Revision" xfId="520"/>
    <cellStyle name="_BOE for 1.2.3 v.1_IDB pricing 3.1.13.v1" xfId="521"/>
    <cellStyle name="_BOE for 1.2.3 v.1_NewInput 2.11.13" xfId="522"/>
    <cellStyle name="_BOE for 1.2.3 v.1_OJ5246 - CMS HIX - Deloitte - Pricing_Revised 8-24-11" xfId="523"/>
    <cellStyle name="_BOE for 1.2.3 v.1_OJ5246 - CMS HIX - Deloitte - Pricing_Revised 8-24-11_Compare" xfId="524"/>
    <cellStyle name="_BOE for 1.2.3 v.1_OJ5246 - CMS HIX - Deloitte - Pricing_Revised 8-24-11_IDB pricing 3.1.13.v1" xfId="525"/>
    <cellStyle name="_BOE for 1.2.3 v.1_OJ5246 - CMS HIX - Deloitte - Pricing_Revised 8-24-11_NewInput 2.11.13" xfId="526"/>
    <cellStyle name="_BOE for 1.2.3 v.1_PB Eligibility Support BOM 12212012_v4" xfId="527"/>
    <cellStyle name="_BOE for 1.2.3 v.1_PB Eligibility Support BOM 12212012_v4_Compare" xfId="528"/>
    <cellStyle name="_BOE for 1.2.3 v.1_PB Eligibility Support BOM 12212012_v4_IDB pricing 3.1.13.v1" xfId="529"/>
    <cellStyle name="_BOE for 1.2.3 v.1_PB Eligibility Support BOM 12212012_v4_NewInput 2.11.13" xfId="530"/>
    <cellStyle name="_Book3" xfId="531"/>
    <cellStyle name="_Brazil UNIX  NTProductivity metrics" xfId="532"/>
    <cellStyle name="_Brazil UNIX  NTProductivity metrics_CMS HIX pricing 7.17.11.v9.FX and DSH" xfId="533"/>
    <cellStyle name="_Brazil UNIX  NTProductivity metrics_CMS HIX pricing 7.18.11 combined v4" xfId="534"/>
    <cellStyle name="_Brazil UNIX  NTProductivity metrics_CMS HIX pricing 9.18.11.v24" xfId="535"/>
    <cellStyle name="_Brazil UNIX  NTProductivity metrics_CMS HIX pricing v5 updated 8.21.11.v1" xfId="536"/>
    <cellStyle name="_Brazil UNIX  NTProductivity metrics_HIX - Section B - Schedule of Service Price_Costs.IBM drt bom v4" xfId="537"/>
    <cellStyle name="_Brazil UNIX  NTProductivity metrics_OJ5246 - CMS HIX - Deloitte - Pricing_Revised 8-24-11" xfId="538"/>
    <cellStyle name="_Brazil UNIX  NTProductivity metrics_Terremark  " xfId="539"/>
    <cellStyle name="_Briggs" xfId="540"/>
    <cellStyle name="_Briggs_CMS HIX pricing 7.17.11.v9.FX and DSH" xfId="541"/>
    <cellStyle name="_Briggs_CMS HIX pricing 7.18.11 combined v4" xfId="542"/>
    <cellStyle name="_Briggs_CMS HIX pricing 9.18.11.v24" xfId="543"/>
    <cellStyle name="_Briggs_CMS HIX pricing v5 updated 8.21.11.v1" xfId="544"/>
    <cellStyle name="_Briggs_HIX - Section B - Schedule of Service Price_Costs.IBM drt bom v4" xfId="545"/>
    <cellStyle name="_Briggs_OJ5246 - CMS HIX - Deloitte - Pricing_Revised 8-24-11" xfId="546"/>
    <cellStyle name="_Briggs_Terremark  " xfId="547"/>
    <cellStyle name="_CDE SDE Rates Cost INTERNAL 12-29-05 (2)" xfId="548"/>
    <cellStyle name="_CDE SDE Rates Cost INTERNAL 12-29-05 (2)_CMS HIX pricing 7.17.11.v9.FX and DSH" xfId="549"/>
    <cellStyle name="_CDE SDE Rates Cost INTERNAL 12-29-05 (2)_CMS HIX pricing 7.18.11 combined v4" xfId="550"/>
    <cellStyle name="_CDE SDE Rates Cost INTERNAL 12-29-05 (2)_CMS HIX pricing 9.18.11.v24" xfId="551"/>
    <cellStyle name="_CDE SDE Rates Cost INTERNAL 12-29-05 (2)_CMS HIX pricing v5 updated 8.21.11.v1" xfId="552"/>
    <cellStyle name="_CDE SDE Rates Cost INTERNAL 12-29-05 (2)_HIX - Section B - Schedule of Service Price_Costs.IBM drt bom v4" xfId="553"/>
    <cellStyle name="_CDE SDE Rates Cost INTERNAL 12-29-05 (2)_OJ5246 - CMS HIX - Deloitte - Pricing_Revised 8-24-11" xfId="554"/>
    <cellStyle name="_CDE SDE Rates Cost INTERNAL 12-29-05 (2)_Terremark  " xfId="555"/>
    <cellStyle name="_Charge Codes Federal Deals v5.2" xfId="556"/>
    <cellStyle name="_CMS ESD labor categories" xfId="557"/>
    <cellStyle name="_CMS SubLabor Lookup 2.12.07.v1" xfId="558"/>
    <cellStyle name="_Combined GPEs" xfId="559"/>
    <cellStyle name="_Combined GPEs_Compare" xfId="560"/>
    <cellStyle name="_Combined GPEs_IBM_Appendix F - People Plan_Proposal Revision" xfId="561"/>
    <cellStyle name="_Combined GPEs_IDB pricing 3.1.13.v1" xfId="562"/>
    <cellStyle name="_Combined GPEs_NewInput 2.11.13" xfId="563"/>
    <cellStyle name="_Combined GPEs_Sheet7" xfId="564"/>
    <cellStyle name="_Common" xfId="565"/>
    <cellStyle name="_x0002__Compare" xfId="566"/>
    <cellStyle name="_Configuration" xfId="567"/>
    <cellStyle name="_CUST EXHIBITS - SW Depot" xfId="568"/>
    <cellStyle name="_Cust Exhibits @13% Discount Off Total Labor Printer Version" xfId="569"/>
    <cellStyle name="_DAI Position Descriptions v3" xfId="570"/>
    <cellStyle name="_DIV 16 STANDARD P&amp;L  5.1.04 v1" xfId="571"/>
    <cellStyle name="_Draft PRICING - MVM MPO 052808 Rate Build Up.r7.31.08.v1" xfId="572"/>
    <cellStyle name="_DRAFT Rates for Discussion - AMC RTEP under S3  v2" xfId="573"/>
    <cellStyle name="_EDS Agilent - STS RFP Pricing Workbook 11-15-05" xfId="574"/>
    <cellStyle name="_EDS Agilent - STS RFP Pricing Workbook 11-29-05" xfId="575"/>
    <cellStyle name="_EDS Agilent-STS RFP_Pricing Detail 12-15-05" xfId="576"/>
    <cellStyle name="_Employee Listing_Sanitized_051712 - CK" xfId="577"/>
    <cellStyle name="_Example" xfId="578"/>
    <cellStyle name="_FAA ACEP Pricing 01.09.08 v10.1" xfId="579"/>
    <cellStyle name="_FEPTv.2.0" xfId="580"/>
    <cellStyle name="_FINAL PRICING - MVM MPO (Due 3-21) 052708 New Pricing with Rate Build Up (122)" xfId="581"/>
    <cellStyle name="_FINAL Pricing CWFR V3 07-27-07" xfId="582"/>
    <cellStyle name="_FSA TASS Price case 8.15.07.v1" xfId="583"/>
    <cellStyle name="_GLC Federal Rate Matrix_Dec 1 2012" xfId="584"/>
    <cellStyle name="_GSA Map to Onsite DOD and SCIF Staffing 04-14-09" xfId="585"/>
    <cellStyle name="_GSSM - IDB 2012 RFP v19" xfId="586"/>
    <cellStyle name="_GSSM - IDB 2012 RFP v19_IBM_Appendix F - People Plan_Proposal Revision" xfId="587"/>
    <cellStyle name="_GSSM - IDB 2012 RFP v19_IDB pricing 3.1.13.v1" xfId="588"/>
    <cellStyle name="_GSSM - IDB 2012 RFP v20" xfId="589"/>
    <cellStyle name="_GSSM - IDB 2012 RFP v20_IBM_Appendix F - People Plan_Proposal Revision" xfId="590"/>
    <cellStyle name="_GSSM - IDB 2012 RFP v20_IDB pricing 3.1.13.v1" xfId="591"/>
    <cellStyle name="_Hardware BOM V11-Final 120106" xfId="592"/>
    <cellStyle name="_HPSS for SDSC 2008 Pricing 1.08.08 v5" xfId="593"/>
    <cellStyle name="_IBM Navy RTLS Volume IV Pricing Guide v2" xfId="594"/>
    <cellStyle name="_IBM Response T3-2025-RTCP Price Proposal 03-30-2006" xfId="595"/>
    <cellStyle name="_x0002__IBM_Appendix F - People Plan_Proposal Revision" xfId="596"/>
    <cellStyle name="_IBM_IDB_RFP #10-012_Appendix D_RFP Appendix F (Implementation) &amp; Appendix F (Suppoer ROM)" xfId="597"/>
    <cellStyle name="_IDB ABL costing_V2_2-11-13" xfId="598"/>
    <cellStyle name="_IDB Cost Rates" xfId="599"/>
    <cellStyle name="_IDB Job category rates" xfId="600"/>
    <cellStyle name="_x0002__IDB pricing 3.1.13.v1" xfId="601"/>
    <cellStyle name="_IDB Pricing VA" xfId="602"/>
    <cellStyle name="_IDB Revised Timelines V1_0210" xfId="603"/>
    <cellStyle name="_Indust" xfId="604"/>
    <cellStyle name="_Indust_GLC Federal Rate Matrix_Dec 1 2012" xfId="605"/>
    <cellStyle name="_Indust_IBM_Appendix F - People Plan_Proposal Revision" xfId="606"/>
    <cellStyle name="_Indust_IDB ABL costing_V2_2-11-13" xfId="607"/>
    <cellStyle name="_Indust_IDB ABL costing_V2_2-11-13_Compare" xfId="608"/>
    <cellStyle name="_Indust_IDB ABL costing_V2_2-11-13_IDB pricing 3.1.13.v1" xfId="609"/>
    <cellStyle name="_Indust_IDB ABL costing_V2_2-11-13_NewInput 2.11.13" xfId="610"/>
    <cellStyle name="_Indust_IDB pricing 3.1.13.v1" xfId="611"/>
    <cellStyle name="_Indust_PB Eligibility Support BOM 12212012_v4" xfId="612"/>
    <cellStyle name="_Indust_PB Eligibility Support BOM 12212012_v4_Compare" xfId="613"/>
    <cellStyle name="_Indust_PB Eligibility Support BOM 12212012_v4_IDB pricing 3.1.13.v1" xfId="614"/>
    <cellStyle name="_Indust_PB Eligibility Support BOM 12212012_v4_NewInput 2.11.13" xfId="615"/>
    <cellStyle name="_Janus Phase 2 Extension  Price Case 24Oct2007 v6" xfId="616"/>
    <cellStyle name="_Janus Phase 2 Extension  Price Case 24Oct2007 v6_Compare" xfId="617"/>
    <cellStyle name="_Janus Phase 2 Extension  Price Case 24Oct2007 v6_IBM_Appendix F - People Plan_Proposal Revision" xfId="618"/>
    <cellStyle name="_Janus Phase 2 Extension  Price Case 24Oct2007 v6_IDB pricing 3.1.13.v1" xfId="619"/>
    <cellStyle name="_Janus Phase 2 Extension  Price Case 24Oct2007 v6_NewInput 2.11.13" xfId="620"/>
    <cellStyle name="_Janus Phase 2 Extension  Price Case 24Oct2007 v6_OJ5246 - CMS HIX - Deloitte - Pricing_Revised 8-24-11" xfId="621"/>
    <cellStyle name="_Janus Phase 2 Extension  Price Case 24Oct2007 v6_OJ5246 - CMS HIX - Deloitte - Pricing_Revised 8-24-11_Compare" xfId="622"/>
    <cellStyle name="_Janus Phase 2 Extension  Price Case 24Oct2007 v6_OJ5246 - CMS HIX - Deloitte - Pricing_Revised 8-24-11_IDB pricing 3.1.13.v1" xfId="623"/>
    <cellStyle name="_Janus Phase 2 Extension  Price Case 24Oct2007 v6_OJ5246 - CMS HIX - Deloitte - Pricing_Revised 8-24-11_NewInput 2.11.13" xfId="624"/>
    <cellStyle name="_Janus Phase 2 Extension  Price Case 24Oct2007 v6_PB Eligibility Support BOM 12212012_v4" xfId="625"/>
    <cellStyle name="_Janus Phase 2 Extension  Price Case 24Oct2007 v6_PB Eligibility Support BOM 12212012_v4_Compare" xfId="626"/>
    <cellStyle name="_Janus Phase 2 Extension  Price Case 24Oct2007 v6_PB Eligibility Support BOM 12212012_v4_IDB pricing 3.1.13.v1" xfId="627"/>
    <cellStyle name="_Janus Phase 2 Extension  Price Case 24Oct2007 v6_PB Eligibility Support BOM 12212012_v4_NewInput 2.11.13" xfId="628"/>
    <cellStyle name="_Labor Category RFQ_V2_02.28.12" xfId="629"/>
    <cellStyle name="_Master" xfId="630"/>
    <cellStyle name="_Maximo Army 03-19-08 V1" xfId="631"/>
    <cellStyle name="_Misc" xfId="632"/>
    <cellStyle name="_mpo due march 14 j barnes 03 18 08 v5 FINAL" xfId="633"/>
    <cellStyle name="_MVM MPO Due 3-21 with Research Div 03-14-08 V2" xfId="634"/>
    <cellStyle name="_MVM MPO Due 3-21 with Research Div 03-18-08 V4 (157 rate)" xfId="635"/>
    <cellStyle name="_NDW" xfId="636"/>
    <cellStyle name="_New Logistics CPM Pricing Proposal Spreadsheet 091608 V5 Final" xfId="637"/>
    <cellStyle name="_x0002__NewInput 2.11.13" xfId="638"/>
    <cellStyle name="_NMUD Customer Exhibits (NEW RATES)" xfId="639"/>
    <cellStyle name="_Occupancy" xfId="640"/>
    <cellStyle name="_OCrush Hosting v1.0_Draft2" xfId="641"/>
    <cellStyle name="_OCrush Hosting v1.0_Draft2_CMS HIX pricing 7.17.11.v9.FX and DSH" xfId="642"/>
    <cellStyle name="_OCrush Hosting v1.0_Draft2_CMS HIX pricing 7.18.11 combined v4" xfId="643"/>
    <cellStyle name="_OCrush Hosting v1.0_Draft2_CMS HIX pricing 9.18.11.v24" xfId="644"/>
    <cellStyle name="_OCrush Hosting v1.0_Draft2_CMS HIX pricing v5 updated 8.21.11.v1" xfId="645"/>
    <cellStyle name="_OCrush Hosting v1.0_Draft2_HIX - Section B - Schedule of Service Price_Costs.IBM drt bom v4" xfId="646"/>
    <cellStyle name="_OCrush Hosting v1.0_Draft2_OJ5246 - CMS HIX - Deloitte - Pricing_Revised 8-24-11" xfId="647"/>
    <cellStyle name="_OCrush Hosting v1.0_Draft2_Terremark  " xfId="648"/>
    <cellStyle name="_OEM-Master-list" xfId="649"/>
    <cellStyle name="_Orange Crush" xfId="650"/>
    <cellStyle name="_Orange Crush Cross Functional Consolidated Model v1.1" xfId="651"/>
    <cellStyle name="_Orange Crush Cross Functional Consolidated Model v1.1_CMS HIX pricing 7.17.11.v9.FX and DSH" xfId="652"/>
    <cellStyle name="_Orange Crush Cross Functional Consolidated Model v1.1_CMS HIX pricing 7.18.11 combined v4" xfId="653"/>
    <cellStyle name="_Orange Crush Cross Functional Consolidated Model v1.1_CMS HIX pricing 9.18.11.v24" xfId="654"/>
    <cellStyle name="_Orange Crush Cross Functional Consolidated Model v1.1_CMS HIX pricing v5 updated 8.21.11.v1" xfId="655"/>
    <cellStyle name="_Orange Crush Cross Functional Consolidated Model v1.1_HIX - Section B - Schedule of Service Price_Costs.IBM drt bom v4" xfId="656"/>
    <cellStyle name="_Orange Crush Cross Functional Consolidated Model v1.1_OJ5246 - CMS HIX - Deloitte - Pricing_Revised 8-24-11" xfId="657"/>
    <cellStyle name="_Orange Crush Cross Functional Consolidated Model v1.1_Terremark  " xfId="658"/>
    <cellStyle name="_Plan Finder Price Request 3312011_v2" xfId="659"/>
    <cellStyle name="_Pricing EIDS File V6 09-06-07" xfId="660"/>
    <cellStyle name="_Pricing EIDS File V6 09-06-07_Compare" xfId="661"/>
    <cellStyle name="_Pricing EIDS File V6 09-06-07_IBM_Appendix F - People Plan_Proposal Revision" xfId="662"/>
    <cellStyle name="_Pricing EIDS File V6 09-06-07_IDB pricing 3.1.13.v1" xfId="663"/>
    <cellStyle name="_Pricing EIDS File V6 09-06-07_NewInput 2.11.13" xfId="664"/>
    <cellStyle name="_Pricing EIDS File V6 09-06-07_OJ5246 - CMS HIX - Deloitte - Pricing_Revised 8-24-11" xfId="665"/>
    <cellStyle name="_Pricing EIDS File V6 09-06-07_OJ5246 - CMS HIX - Deloitte - Pricing_Revised 8-24-11_Compare" xfId="666"/>
    <cellStyle name="_Pricing EIDS File V6 09-06-07_OJ5246 - CMS HIX - Deloitte - Pricing_Revised 8-24-11_IDB pricing 3.1.13.v1" xfId="667"/>
    <cellStyle name="_Pricing EIDS File V6 09-06-07_OJ5246 - CMS HIX - Deloitte - Pricing_Revised 8-24-11_NewInput 2.11.13" xfId="668"/>
    <cellStyle name="_Pricing EIDS File V6 09-06-07_PB Eligibility Support BOM 12212012_v4" xfId="669"/>
    <cellStyle name="_Pricing EIDS File V6 09-06-07_PB Eligibility Support BOM 12212012_v4_Compare" xfId="670"/>
    <cellStyle name="_Pricing EIDS File V6 09-06-07_PB Eligibility Support BOM 12212012_v4_IDB pricing 3.1.13.v1" xfId="671"/>
    <cellStyle name="_Pricing EIDS File V6 09-06-07_PB Eligibility Support BOM 12212012_v4_NewInput 2.11.13" xfId="672"/>
    <cellStyle name="_Product Check" xfId="673"/>
    <cellStyle name="_PS HC Summary 20080428" xfId="674"/>
    <cellStyle name="_PS HC Summary 20080428_GLC Federal Rate Matrix_Dec 1 2012" xfId="675"/>
    <cellStyle name="_PS HC Summary 20080428_IBM_Appendix F - People Plan_Proposal Revision" xfId="676"/>
    <cellStyle name="_PS HC Summary 20080428_IDB ABL costing_V2_2-11-13" xfId="677"/>
    <cellStyle name="_PS HC Summary 20080428_IDB ABL costing_V2_2-11-13_Compare" xfId="678"/>
    <cellStyle name="_PS HC Summary 20080428_IDB ABL costing_V2_2-11-13_IDB pricing 3.1.13.v1" xfId="679"/>
    <cellStyle name="_PS HC Summary 20080428_IDB ABL costing_V2_2-11-13_NewInput 2.11.13" xfId="680"/>
    <cellStyle name="_PS HC Summary 20080428_IDB pricing 3.1.13.v1" xfId="681"/>
    <cellStyle name="_PS HC Summary 20080428_PB Eligibility Support BOM 12212012_v4" xfId="682"/>
    <cellStyle name="_PS HC Summary 20080428_PB Eligibility Support BOM 12212012_v4_Compare" xfId="683"/>
    <cellStyle name="_PS HC Summary 20080428_PB Eligibility Support BOM 12212012_v4_IDB pricing 3.1.13.v1" xfId="684"/>
    <cellStyle name="_PS HC Summary 20080428_PB Eligibility Support BOM 12212012_v4_NewInput 2.11.13" xfId="685"/>
    <cellStyle name="_PS P&amp;L" xfId="686"/>
    <cellStyle name="_Public Sector 2008 monthly capacity plan FINAL 12-10-07 v3" xfId="687"/>
    <cellStyle name="_Public Sector 2008 monthly capacity plan FINAL 12-10-07 v3_GLC Federal Rate Matrix_Dec 1 2012" xfId="688"/>
    <cellStyle name="_Public Sector 2008 monthly capacity plan FINAL 12-10-07 v3_IBM_Appendix F - People Plan_Proposal Revision" xfId="689"/>
    <cellStyle name="_Public Sector 2008 monthly capacity plan FINAL 12-10-07 v3_IDB ABL costing_V2_2-11-13" xfId="690"/>
    <cellStyle name="_Public Sector 2008 monthly capacity plan FINAL 12-10-07 v3_IDB ABL costing_V2_2-11-13_Compare" xfId="691"/>
    <cellStyle name="_Public Sector 2008 monthly capacity plan FINAL 12-10-07 v3_IDB ABL costing_V2_2-11-13_IDB pricing 3.1.13.v1" xfId="692"/>
    <cellStyle name="_Public Sector 2008 monthly capacity plan FINAL 12-10-07 v3_IDB ABL costing_V2_2-11-13_NewInput 2.11.13" xfId="693"/>
    <cellStyle name="_Public Sector 2008 monthly capacity plan FINAL 12-10-07 v3_IDB pricing 3.1.13.v1" xfId="694"/>
    <cellStyle name="_Public Sector 2008 monthly capacity plan FINAL 12-10-07 v3_PB Eligibility Support BOM 12212012_v4" xfId="695"/>
    <cellStyle name="_Public Sector 2008 monthly capacity plan FINAL 12-10-07 v3_PB Eligibility Support BOM 12212012_v4_Compare" xfId="696"/>
    <cellStyle name="_Public Sector 2008 monthly capacity plan FINAL 12-10-07 v3_PB Eligibility Support BOM 12212012_v4_IDB pricing 3.1.13.v1" xfId="697"/>
    <cellStyle name="_Public Sector 2008 monthly capacity plan FINAL 12-10-07 v3_PB Eligibility Support BOM 12212012_v4_NewInput 2.11.13" xfId="698"/>
    <cellStyle name="_Public Sector Headcount October 2011" xfId="699"/>
    <cellStyle name="_Public Sector Headcount October 2011_GLC Federal Rate Matrix_Dec 1 2012" xfId="700"/>
    <cellStyle name="_Public Sector Headcount October 2011_IBM_Appendix F - People Plan_Proposal Revision" xfId="701"/>
    <cellStyle name="_Public Sector Headcount October 2011_IDB ABL costing_V2_2-11-13" xfId="702"/>
    <cellStyle name="_Public Sector Headcount October 2011_IDB ABL costing_V2_2-11-13_Compare" xfId="703"/>
    <cellStyle name="_Public Sector Headcount October 2011_IDB ABL costing_V2_2-11-13_IDB pricing 3.1.13.v1" xfId="704"/>
    <cellStyle name="_Public Sector Headcount October 2011_IDB ABL costing_V2_2-11-13_NewInput 2.11.13" xfId="705"/>
    <cellStyle name="_Public Sector Headcount October 2011_IDB pricing 3.1.13.v1" xfId="706"/>
    <cellStyle name="_Public Sector Headcount October 2011_PB Eligibility Support BOM 12212012_v4" xfId="707"/>
    <cellStyle name="_Public Sector Headcount October 2011_PB Eligibility Support BOM 12212012_v4_Compare" xfId="708"/>
    <cellStyle name="_Public Sector Headcount October 2011_PB Eligibility Support BOM 12212012_v4_IDB pricing 3.1.13.v1" xfId="709"/>
    <cellStyle name="_Public Sector Headcount October 2011_PB Eligibility Support BOM 12212012_v4_NewInput 2.11.13" xfId="710"/>
    <cellStyle name="_RAS HIPPA V2" xfId="711"/>
    <cellStyle name="_RAS Recompete Pricing 08-16-07 FINAL V3" xfId="712"/>
    <cellStyle name="_RAS RTA OY1" xfId="713"/>
    <cellStyle name="_RAVEN BOE Labor 1.0, 2.0, 4.0 030909 V7c" xfId="714"/>
    <cellStyle name="_Regina OJP pricing v2" xfId="715"/>
    <cellStyle name="_Royalty" xfId="716"/>
    <cellStyle name="_royalty worksheet May" xfId="717"/>
    <cellStyle name="_royalty worksheet may08" xfId="718"/>
    <cellStyle name="_Royalty_CMS HIX pricing 7.17.11.v9.FX and DSH" xfId="719"/>
    <cellStyle name="_Royalty_CMS HIX pricing 7.18.11 combined v4" xfId="720"/>
    <cellStyle name="_Royalty_CMS HIX pricing 9.18.11.v24" xfId="721"/>
    <cellStyle name="_Royalty_CMS HIX pricing v5 updated 8.21.11.v1" xfId="722"/>
    <cellStyle name="_Royalty_CMS Plan Finder_Final Revised Price Quote_GBS_05062011" xfId="723"/>
    <cellStyle name="_Royalty_CMS PlanFinder pricing 4.4.11.v1" xfId="724"/>
    <cellStyle name="_Royalty_CMS PlanFinder pricing 4.4.11.v1_CMS HIX pricing 7.17.11.v9.FX and DSH" xfId="725"/>
    <cellStyle name="_Royalty_CMS PlanFinder pricing 4.4.11.v1_CMS HIX pricing 7.18.11 combined v4" xfId="726"/>
    <cellStyle name="_Royalty_CMS PlanFinder pricing 4.4.11.v1_CMS HIX pricing 9.18.11.v24" xfId="727"/>
    <cellStyle name="_Royalty_CMS PlanFinder pricing 4.4.11.v1_CMS HIX pricing v5 updated 8.21.11.v1" xfId="728"/>
    <cellStyle name="_Royalty_CMS PlanFinder pricing 4.4.11.v1_HIX - Section B - Schedule of Service Price_Costs.IBM drt bom v4" xfId="729"/>
    <cellStyle name="_Royalty_CMS PlanFinder pricing 4.4.11.v1_Terremark  " xfId="730"/>
    <cellStyle name="_Royalty_CMS PlanFinder pricing 4.4.11.v2" xfId="731"/>
    <cellStyle name="_Royalty_CMS PlanFinder pricing 4.4.11.v2_CMS HIX pricing 7.17.11.v9.FX and DSH" xfId="732"/>
    <cellStyle name="_Royalty_CMS PlanFinder pricing 4.4.11.v2_CMS HIX pricing 7.18.11 combined v4" xfId="733"/>
    <cellStyle name="_Royalty_CMS PlanFinder pricing 4.4.11.v2_CMS HIX pricing 9.18.11.v24" xfId="734"/>
    <cellStyle name="_Royalty_CMS PlanFinder pricing 4.4.11.v2_CMS HIX pricing v5 updated 8.21.11.v1" xfId="735"/>
    <cellStyle name="_Royalty_CMS PlanFinder pricing 4.4.11.v2_HIX - Section B - Schedule of Service Price_Costs.IBM drt bom v4" xfId="736"/>
    <cellStyle name="_Royalty_CMS PlanFinder pricing 4.4.11.v2_Terremark  " xfId="737"/>
    <cellStyle name="_Royalty_CMS PlanFinder pricing 4.4.11.v2-gs" xfId="738"/>
    <cellStyle name="_Royalty_CMS PlanFinder pricing 4.4.11.v2-gs_CMS HIX pricing 7.17.11.v9.FX and DSH" xfId="739"/>
    <cellStyle name="_Royalty_CMS PlanFinder pricing 4.4.11.v2-gs_CMS HIX pricing 7.18.11 combined v4" xfId="740"/>
    <cellStyle name="_Royalty_CMS PlanFinder pricing 4.4.11.v2-gs_CMS HIX pricing 9.18.11.v24" xfId="741"/>
    <cellStyle name="_Royalty_CMS PlanFinder pricing 4.4.11.v2-gs_CMS HIX pricing v5 updated 8.21.11.v1" xfId="742"/>
    <cellStyle name="_Royalty_CMS PlanFinder pricing 4.4.11.v2-gs_HIX - Section B - Schedule of Service Price_Costs.IBM drt bom v4" xfId="743"/>
    <cellStyle name="_Royalty_CMS PlanFinder pricing 4.4.11.v2-gs_Terremark  " xfId="744"/>
    <cellStyle name="_Royalty_CMS PlanFinder pricing 4.4.11.v3" xfId="745"/>
    <cellStyle name="_Royalty_CMS PlanFinder pricing 4.4.11.v3_CMS HIX pricing 7.17.11.v9.FX and DSH" xfId="746"/>
    <cellStyle name="_Royalty_CMS PlanFinder pricing 4.4.11.v3_CMS HIX pricing 7.18.11 combined v4" xfId="747"/>
    <cellStyle name="_Royalty_CMS PlanFinder pricing 4.4.11.v3_CMS HIX pricing 9.18.11.v24" xfId="748"/>
    <cellStyle name="_Royalty_CMS PlanFinder pricing 4.4.11.v3_CMS HIX pricing v5 updated 8.21.11.v1" xfId="749"/>
    <cellStyle name="_Royalty_CMS PlanFinder pricing 4.4.11.v3_HIX - Section B - Schedule of Service Price_Costs.IBM drt bom v4" xfId="750"/>
    <cellStyle name="_Royalty_CMS PlanFinder pricing 4.4.11.v3_Terremark  " xfId="751"/>
    <cellStyle name="_Royalty_CMS PlanFinder pricing 5.16.11.v4" xfId="752"/>
    <cellStyle name="_Royalty_CMS PlanFinder pricing 5.16.11.v4_CMS HIX pricing 7.17.11.v9.FX and DSH" xfId="753"/>
    <cellStyle name="_Royalty_CMS PlanFinder pricing 5.16.11.v4_CMS HIX pricing 7.18.11 combined v4" xfId="754"/>
    <cellStyle name="_Royalty_CMS PlanFinder pricing 5.16.11.v4_CMS HIX pricing 9.18.11.v24" xfId="755"/>
    <cellStyle name="_Royalty_CMS PlanFinder pricing 5.16.11.v4_CMS HIX pricing v5 updated 8.21.11.v1" xfId="756"/>
    <cellStyle name="_Royalty_CMS PlanFinder pricing 5.16.11.v4_HIX - Section B - Schedule of Service Price_Costs.IBM drt bom v4" xfId="757"/>
    <cellStyle name="_Royalty_CMS PlanFinder pricing 5.16.11.v4_Terremark  " xfId="758"/>
    <cellStyle name="_Royalty_HIX - Section B - Schedule of Service Price_Costs.IBM drt bom v4" xfId="759"/>
    <cellStyle name="_Royalty_Terremark  " xfId="760"/>
    <cellStyle name="_SAP TT Estimating Model - IDB - 2010-04-22 v9" xfId="761"/>
    <cellStyle name="_SAP TT Estimating Model - IDB - 2010-04-22 v9_Compare" xfId="762"/>
    <cellStyle name="_SAP TT Estimating Model - IDB - 2010-04-22 v9_IBM_Appendix F - People Plan_Proposal Revision" xfId="763"/>
    <cellStyle name="_SAP TT Estimating Model - IDB - 2010-04-22 v9_IDB pricing 3.1.13.v1" xfId="764"/>
    <cellStyle name="_SAP TT Estimating Model - IDB - 2010-04-22 v9_NewInput 2.11.13" xfId="765"/>
    <cellStyle name="_SAP TT Estimating Model - IDB - 2010-04-22 v9_OJ5246 - CMS HIX - Deloitte - Pricing_Revised 8-24-11" xfId="766"/>
    <cellStyle name="_SAP TT Estimating Model - IDB - 2010-04-22 v9_OJ5246 - CMS HIX - Deloitte - Pricing_Revised 8-24-11_Compare" xfId="767"/>
    <cellStyle name="_SAP TT Estimating Model - IDB - 2010-04-22 v9_OJ5246 - CMS HIX - Deloitte - Pricing_Revised 8-24-11_IDB pricing 3.1.13.v1" xfId="768"/>
    <cellStyle name="_SAP TT Estimating Model - IDB - 2010-04-22 v9_OJ5246 - CMS HIX - Deloitte - Pricing_Revised 8-24-11_NewInput 2.11.13" xfId="769"/>
    <cellStyle name="_SAP TT Estimating Model - IDB - 2010-04-22 v9_PB Eligibility Support BOM 12212012_v4" xfId="770"/>
    <cellStyle name="_SAP TT Estimating Model - IDB - 2010-04-22 v9_PB Eligibility Support BOM 12212012_v4_Compare" xfId="771"/>
    <cellStyle name="_SAP TT Estimating Model - IDB - 2010-04-22 v9_PB Eligibility Support BOM 12212012_v4_IDB pricing 3.1.13.v1" xfId="772"/>
    <cellStyle name="_SAP TT Estimating Model - IDB - 2010-04-22 v9_PB Eligibility Support BOM 12212012_v4_NewInput 2.11.13" xfId="773"/>
    <cellStyle name="_SAP TT Estimating Model - IDB RFP - v 07.1" xfId="774"/>
    <cellStyle name="_SDDC PWS Pricing Draft v6 UPDATED 07-19-07 V2a" xfId="775"/>
    <cellStyle name="_Server Count Averages - steve r1" xfId="776"/>
    <cellStyle name="_Server-Adapter" xfId="777"/>
    <cellStyle name="_Sheet1" xfId="778"/>
    <cellStyle name="_Sheet2" xfId="779"/>
    <cellStyle name="_Sheet5" xfId="780"/>
    <cellStyle name="_Sheet5_IBM_Appendix F - People Plan_Proposal Revision" xfId="781"/>
    <cellStyle name="_Sheet5_IDB pricing 3.1.13.v1" xfId="782"/>
    <cellStyle name="_x0002__Sheet7" xfId="783"/>
    <cellStyle name="_SHPS_Cloud_ROM_26apr_v1" xfId="784"/>
    <cellStyle name="_Staffing" xfId="785"/>
    <cellStyle name="_Staffing_Compare" xfId="786"/>
    <cellStyle name="_Staffing_DREW 053010_mlh earlier version of excel dm (jb) dm (jb)" xfId="787"/>
    <cellStyle name="_Staffing_DREW 053010_mlh earlier version of excel dm (jb) dm (jb)_Compare" xfId="788"/>
    <cellStyle name="_Staffing_DREW 053010_mlh earlier version of excel dm (jb) dm (jb)_IDB pricing 3.1.13.v1" xfId="789"/>
    <cellStyle name="_Staffing_DREW 053010_mlh earlier version of excel dm (jb) dm (jb)_NewInput 2.11.13" xfId="790"/>
    <cellStyle name="_Staffing_IBM_Appendix F - People Plan_Proposal Revision" xfId="791"/>
    <cellStyle name="_Staffing_IDB ABL costing_V2_2-11-13" xfId="792"/>
    <cellStyle name="_Staffing_IDB ABL costing_V2_2-11-13_Compare" xfId="793"/>
    <cellStyle name="_Staffing_IDB ABL costing_V2_2-11-13_IDB pricing 3.1.13.v1" xfId="794"/>
    <cellStyle name="_Staffing_IDB ABL costing_V2_2-11-13_NewInput 2.11.13" xfId="795"/>
    <cellStyle name="_Staffing_IDB pricing 3.1.13.v1" xfId="796"/>
    <cellStyle name="_Staffing_NewInput 2.11.13" xfId="797"/>
    <cellStyle name="_Staffing_SEC Lee OCONUS ODC's" xfId="798"/>
    <cellStyle name="_Staffing_SEC Lee OCONUS ODC's_Compare" xfId="799"/>
    <cellStyle name="_Staffing_SEC Lee OCONUS ODC's_IDB pricing 3.1.13.v1" xfId="800"/>
    <cellStyle name="_Staffing_SEC Lee OCONUS ODC's_NewInput 2.11.13" xfId="801"/>
    <cellStyle name="_Staffing_Sheet7" xfId="802"/>
    <cellStyle name="_STS Pricing Updates 12-19-05" xfId="803"/>
    <cellStyle name="_Supernova Compute CM v6-ARC-RRC1" xfId="804"/>
    <cellStyle name="_Supernova Compute CM v6-ARC-RRC1_CMS HIX pricing 7.17.11.v9.FX and DSH" xfId="805"/>
    <cellStyle name="_Supernova Compute CM v6-ARC-RRC1_CMS HIX pricing 7.18.11 combined v4" xfId="806"/>
    <cellStyle name="_Supernova Compute CM v6-ARC-RRC1_CMS HIX pricing 9.18.11.v24" xfId="807"/>
    <cellStyle name="_Supernova Compute CM v6-ARC-RRC1_CMS HIX pricing v5 updated 8.21.11.v1" xfId="808"/>
    <cellStyle name="_Supernova Compute CM v6-ARC-RRC1_HIX - Section B - Schedule of Service Price_Costs.IBM drt bom v4" xfId="809"/>
    <cellStyle name="_Supernova Compute CM v6-ARC-RRC1_OJ5246 - CMS HIX - Deloitte - Pricing_Revised 8-24-11" xfId="810"/>
    <cellStyle name="_Supernova Compute CM v6-ARC-RRC1_Terremark  " xfId="811"/>
    <cellStyle name="_Supernova MR Configs1" xfId="812"/>
    <cellStyle name="_Table Master FINAL with Linkages" xfId="813"/>
    <cellStyle name="_Table Master V1" xfId="814"/>
    <cellStyle name="_Telco request STSv1 - FVS - 22112005 (3)" xfId="815"/>
    <cellStyle name="_Telco request STSv1 - FVS - 22112005 (3)_Compare" xfId="816"/>
    <cellStyle name="_Telco request STSv1 - FVS - 22112005 (3)_IBM_Appendix F - People Plan_Proposal Revision" xfId="817"/>
    <cellStyle name="_Telco request STSv1 - FVS - 22112005 (3)_IDB pricing 3.1.13.v1" xfId="818"/>
    <cellStyle name="_Telco request STSv1 - FVS - 22112005 (3)_NewInput 2.11.13" xfId="819"/>
    <cellStyle name="_Telco request STSv1 - FVS - 22112005 (3)_Sheet7" xfId="820"/>
    <cellStyle name="_Three Rivers Server Hardware-Maint-OS model r1" xfId="821"/>
    <cellStyle name="_TIPSS3 Task Order MeF O&amp;M with IT Specialist A.4.17.06.v5" xfId="822"/>
    <cellStyle name="_x0002__Trave V2l" xfId="823"/>
    <cellStyle name="_TSA Labor Estimates v7 03152010" xfId="824"/>
    <cellStyle name="_TVA Price Case PCR 004" xfId="825"/>
    <cellStyle name="_unicon price case081008 v2" xfId="826"/>
    <cellStyle name="_Unix Template - DRAFT" xfId="827"/>
    <cellStyle name="_Unix Template - DRAFT_CMS HIX pricing 7.17.11.v9.FX and DSH" xfId="828"/>
    <cellStyle name="_Unix Template - DRAFT_CMS HIX pricing 7.18.11 combined v4" xfId="829"/>
    <cellStyle name="_Unix Template - DRAFT_CMS HIX pricing 9.18.11.v24" xfId="830"/>
    <cellStyle name="_Unix Template - DRAFT_CMS HIX pricing v5 updated 8.21.11.v1" xfId="831"/>
    <cellStyle name="_Unix Template - DRAFT_HIX - Section B - Schedule of Service Price_Costs.IBM drt bom v4" xfId="832"/>
    <cellStyle name="_Unix Template - DRAFT_OJ5246 - CMS HIX - Deloitte - Pricing_Revised 8-24-11" xfId="833"/>
    <cellStyle name="_Unix Template - DRAFT_Terremark  " xfId="834"/>
    <cellStyle name="_WAN comparision BT Sprint" xfId="835"/>
    <cellStyle name="0,0_x000d__x000a_NA_x000d__x000a_" xfId="836"/>
    <cellStyle name="0,0_x000d__x000a_NA_x000d__x000a_ 2" xfId="837"/>
    <cellStyle name="0,0_x000d__x000a_NA_x000d__x000a_ 3" xfId="838"/>
    <cellStyle name="0,0_x000d__x000a_NA_x000d__x000a__Compare" xfId="839"/>
    <cellStyle name="1000s (0)" xfId="840"/>
    <cellStyle name="20% - Accent1 10" xfId="3575"/>
    <cellStyle name="20% - Accent1 10 2" xfId="16869"/>
    <cellStyle name="20% - Accent1 10 2 2" xfId="24823"/>
    <cellStyle name="20% - Accent1 10 2 2 2" xfId="53782"/>
    <cellStyle name="20% - Accent1 10 2 3" xfId="45841"/>
    <cellStyle name="20% - Accent1 10 3" xfId="10199"/>
    <cellStyle name="20% - Accent1 10 3 2" xfId="39257"/>
    <cellStyle name="20% - Accent1 10 4" xfId="32673"/>
    <cellStyle name="20% - Accent1 11" xfId="4729"/>
    <cellStyle name="20% - Accent1 11 2" xfId="18013"/>
    <cellStyle name="20% - Accent1 11 2 2" xfId="25967"/>
    <cellStyle name="20% - Accent1 11 2 2 2" xfId="54926"/>
    <cellStyle name="20% - Accent1 11 2 3" xfId="46985"/>
    <cellStyle name="20% - Accent1 11 3" xfId="11343"/>
    <cellStyle name="20% - Accent1 11 3 2" xfId="40401"/>
    <cellStyle name="20% - Accent1 11 4" xfId="33817"/>
    <cellStyle name="20% - Accent1 12" xfId="6890"/>
    <cellStyle name="20% - Accent1 12 2" xfId="20161"/>
    <cellStyle name="20% - Accent1 12 2 2" xfId="28115"/>
    <cellStyle name="20% - Accent1 12 2 2 2" xfId="57074"/>
    <cellStyle name="20% - Accent1 12 2 3" xfId="49133"/>
    <cellStyle name="20% - Accent1 12 3" xfId="13491"/>
    <cellStyle name="20% - Accent1 12 3 2" xfId="42549"/>
    <cellStyle name="20% - Accent1 12 4" xfId="35965"/>
    <cellStyle name="20% - Accent1 13" xfId="14641"/>
    <cellStyle name="20% - Accent1 13 2" xfId="22678"/>
    <cellStyle name="20% - Accent1 13 2 2" xfId="51637"/>
    <cellStyle name="20% - Accent1 13 3" xfId="43696"/>
    <cellStyle name="20% - Accent1 14" xfId="21307"/>
    <cellStyle name="20% - Accent1 14 2" xfId="29259"/>
    <cellStyle name="20% - Accent1 14 2 2" xfId="58218"/>
    <cellStyle name="20% - Accent1 14 3" xfId="50277"/>
    <cellStyle name="20% - Accent1 15" xfId="8049"/>
    <cellStyle name="20% - Accent1 15 2" xfId="37109"/>
    <cellStyle name="20% - Accent1 16" xfId="30514"/>
    <cellStyle name="20% - Accent1 2" xfId="841"/>
    <cellStyle name="20% - Accent1 2 2" xfId="3378"/>
    <cellStyle name="20% - Accent1 2 2 10" xfId="32530"/>
    <cellStyle name="20% - Accent1 2 2 2" xfId="4576"/>
    <cellStyle name="20% - Accent1 2 2 2 2" xfId="17870"/>
    <cellStyle name="20% - Accent1 2 2 2 2 2" xfId="25824"/>
    <cellStyle name="20% - Accent1 2 2 2 2 2 2" xfId="54783"/>
    <cellStyle name="20% - Accent1 2 2 2 2 3" xfId="46842"/>
    <cellStyle name="20% - Accent1 2 2 2 3" xfId="11200"/>
    <cellStyle name="20% - Accent1 2 2 2 3 2" xfId="40258"/>
    <cellStyle name="20% - Accent1 2 2 2 4" xfId="33674"/>
    <cellStyle name="20% - Accent1 2 2 3" xfId="6736"/>
    <cellStyle name="20% - Accent1 2 2 3 2" xfId="20018"/>
    <cellStyle name="20% - Accent1 2 2 3 2 2" xfId="27972"/>
    <cellStyle name="20% - Accent1 2 2 3 2 2 2" xfId="56931"/>
    <cellStyle name="20% - Accent1 2 2 3 2 3" xfId="48990"/>
    <cellStyle name="20% - Accent1 2 2 3 3" xfId="13348"/>
    <cellStyle name="20% - Accent1 2 2 3 3 2" xfId="42406"/>
    <cellStyle name="20% - Accent1 2 2 3 4" xfId="35822"/>
    <cellStyle name="20% - Accent1 2 2 4" xfId="7901"/>
    <cellStyle name="20% - Accent1 2 2 4 2" xfId="21162"/>
    <cellStyle name="20% - Accent1 2 2 4 2 2" xfId="29116"/>
    <cellStyle name="20% - Accent1 2 2 4 2 2 2" xfId="58075"/>
    <cellStyle name="20% - Accent1 2 2 4 2 3" xfId="50134"/>
    <cellStyle name="20% - Accent1 2 2 4 3" xfId="14492"/>
    <cellStyle name="20% - Accent1 2 2 4 3 2" xfId="43550"/>
    <cellStyle name="20% - Accent1 2 2 4 4" xfId="36966"/>
    <cellStyle name="20% - Accent1 2 2 5" xfId="15771"/>
    <cellStyle name="20% - Accent1 2 2 5 2" xfId="23761"/>
    <cellStyle name="20% - Accent1 2 2 5 2 2" xfId="52720"/>
    <cellStyle name="20% - Accent1 2 2 5 3" xfId="44779"/>
    <cellStyle name="20% - Accent1 2 2 6" xfId="22312"/>
    <cellStyle name="20% - Accent1 2 2 6 2" xfId="30260"/>
    <cellStyle name="20% - Accent1 2 2 6 2 2" xfId="59219"/>
    <cellStyle name="20% - Accent1 2 2 6 3" xfId="51278"/>
    <cellStyle name="20% - Accent1 2 2 7" xfId="22456"/>
    <cellStyle name="20% - Accent1 2 2 7 2" xfId="30400"/>
    <cellStyle name="20% - Accent1 2 2 7 2 2" xfId="59359"/>
    <cellStyle name="20% - Accent1 2 2 7 3" xfId="51418"/>
    <cellStyle name="20% - Accent1 2 2 8" xfId="22562"/>
    <cellStyle name="20% - Accent1 2 2 8 2" xfId="51524"/>
    <cellStyle name="20% - Accent1 2 2 9" xfId="10056"/>
    <cellStyle name="20% - Accent1 2 2 9 2" xfId="39114"/>
    <cellStyle name="20% - Accent1 2 3" xfId="3377"/>
    <cellStyle name="20% - Accent1 2 3 2" xfId="4575"/>
    <cellStyle name="20% - Accent1 2 3 2 2" xfId="17869"/>
    <cellStyle name="20% - Accent1 2 3 2 2 2" xfId="25823"/>
    <cellStyle name="20% - Accent1 2 3 2 2 2 2" xfId="54782"/>
    <cellStyle name="20% - Accent1 2 3 2 2 3" xfId="46841"/>
    <cellStyle name="20% - Accent1 2 3 2 3" xfId="11199"/>
    <cellStyle name="20% - Accent1 2 3 2 3 2" xfId="40257"/>
    <cellStyle name="20% - Accent1 2 3 2 4" xfId="33673"/>
    <cellStyle name="20% - Accent1 2 3 3" xfId="6735"/>
    <cellStyle name="20% - Accent1 2 3 3 2" xfId="20017"/>
    <cellStyle name="20% - Accent1 2 3 3 2 2" xfId="27971"/>
    <cellStyle name="20% - Accent1 2 3 3 2 2 2" xfId="56930"/>
    <cellStyle name="20% - Accent1 2 3 3 2 3" xfId="48989"/>
    <cellStyle name="20% - Accent1 2 3 3 3" xfId="13347"/>
    <cellStyle name="20% - Accent1 2 3 3 3 2" xfId="42405"/>
    <cellStyle name="20% - Accent1 2 3 3 4" xfId="35821"/>
    <cellStyle name="20% - Accent1 2 3 4" xfId="7900"/>
    <cellStyle name="20% - Accent1 2 3 4 2" xfId="21161"/>
    <cellStyle name="20% - Accent1 2 3 4 2 2" xfId="29115"/>
    <cellStyle name="20% - Accent1 2 3 4 2 2 2" xfId="58074"/>
    <cellStyle name="20% - Accent1 2 3 4 2 3" xfId="50133"/>
    <cellStyle name="20% - Accent1 2 3 4 3" xfId="14491"/>
    <cellStyle name="20% - Accent1 2 3 4 3 2" xfId="43549"/>
    <cellStyle name="20% - Accent1 2 3 4 4" xfId="36965"/>
    <cellStyle name="20% - Accent1 2 3 5" xfId="15770"/>
    <cellStyle name="20% - Accent1 2 3 5 2" xfId="23760"/>
    <cellStyle name="20% - Accent1 2 3 5 2 2" xfId="52719"/>
    <cellStyle name="20% - Accent1 2 3 5 3" xfId="44778"/>
    <cellStyle name="20% - Accent1 2 3 6" xfId="22311"/>
    <cellStyle name="20% - Accent1 2 3 6 2" xfId="30259"/>
    <cellStyle name="20% - Accent1 2 3 6 2 2" xfId="59218"/>
    <cellStyle name="20% - Accent1 2 3 6 3" xfId="51277"/>
    <cellStyle name="20% - Accent1 2 3 7" xfId="10055"/>
    <cellStyle name="20% - Accent1 2 3 7 2" xfId="39113"/>
    <cellStyle name="20% - Accent1 2 3 8" xfId="32529"/>
    <cellStyle name="20% - Accent1 2 4" xfId="22455"/>
    <cellStyle name="20% - Accent1 2 4 2" xfId="30399"/>
    <cellStyle name="20% - Accent1 2 4 2 2" xfId="59358"/>
    <cellStyle name="20% - Accent1 2 4 3" xfId="51417"/>
    <cellStyle name="20% - Accent1 2 5" xfId="22561"/>
    <cellStyle name="20% - Accent1 2 5 2" xfId="51523"/>
    <cellStyle name="20% - Accent1 3" xfId="85"/>
    <cellStyle name="20% - Accent1 3 10" xfId="6916"/>
    <cellStyle name="20% - Accent1 3 10 2" xfId="20187"/>
    <cellStyle name="20% - Accent1 3 10 2 2" xfId="28141"/>
    <cellStyle name="20% - Accent1 3 10 2 2 2" xfId="57100"/>
    <cellStyle name="20% - Accent1 3 10 2 3" xfId="49159"/>
    <cellStyle name="20% - Accent1 3 10 3" xfId="13517"/>
    <cellStyle name="20% - Accent1 3 10 3 2" xfId="42575"/>
    <cellStyle name="20% - Accent1 3 10 4" xfId="35991"/>
    <cellStyle name="20% - Accent1 3 11" xfId="14669"/>
    <cellStyle name="20% - Accent1 3 11 2" xfId="22704"/>
    <cellStyle name="20% - Accent1 3 11 2 2" xfId="51663"/>
    <cellStyle name="20% - Accent1 3 11 3" xfId="43722"/>
    <cellStyle name="20% - Accent1 3 12" xfId="21333"/>
    <cellStyle name="20% - Accent1 3 12 2" xfId="29285"/>
    <cellStyle name="20% - Accent1 3 12 2 2" xfId="58244"/>
    <cellStyle name="20% - Accent1 3 12 3" xfId="50303"/>
    <cellStyle name="20% - Accent1 3 13" xfId="22457"/>
    <cellStyle name="20% - Accent1 3 13 2" xfId="30401"/>
    <cellStyle name="20% - Accent1 3 13 2 2" xfId="59360"/>
    <cellStyle name="20% - Accent1 3 13 3" xfId="51419"/>
    <cellStyle name="20% - Accent1 3 14" xfId="22563"/>
    <cellStyle name="20% - Accent1 3 14 2" xfId="51525"/>
    <cellStyle name="20% - Accent1 3 15" xfId="8075"/>
    <cellStyle name="20% - Accent1 3 15 2" xfId="37135"/>
    <cellStyle name="20% - Accent1 3 16" xfId="30551"/>
    <cellStyle name="20% - Accent1 3 2" xfId="1445"/>
    <cellStyle name="20% - Accent1 3 2 10" xfId="21427"/>
    <cellStyle name="20% - Accent1 3 2 10 2" xfId="29375"/>
    <cellStyle name="20% - Accent1 3 2 10 2 2" xfId="58334"/>
    <cellStyle name="20% - Accent1 3 2 10 3" xfId="50393"/>
    <cellStyle name="20% - Accent1 3 2 11" xfId="8167"/>
    <cellStyle name="20% - Accent1 3 2 11 2" xfId="37225"/>
    <cellStyle name="20% - Accent1 3 2 12" xfId="30641"/>
    <cellStyle name="20% - Accent1 3 2 2" xfId="1665"/>
    <cellStyle name="20% - Accent1 3 2 2 10" xfId="30854"/>
    <cellStyle name="20% - Accent1 3 2 2 2" xfId="2290"/>
    <cellStyle name="20% - Accent1 3 2 2 2 2" xfId="3298"/>
    <cellStyle name="20% - Accent1 3 2 2 2 2 2" xfId="6656"/>
    <cellStyle name="20% - Accent1 3 2 2 2 2 2 2" xfId="19938"/>
    <cellStyle name="20% - Accent1 3 2 2 2 2 2 2 2" xfId="27892"/>
    <cellStyle name="20% - Accent1 3 2 2 2 2 2 2 2 2" xfId="56851"/>
    <cellStyle name="20% - Accent1 3 2 2 2 2 2 2 3" xfId="48910"/>
    <cellStyle name="20% - Accent1 3 2 2 2 2 2 3" xfId="13268"/>
    <cellStyle name="20% - Accent1 3 2 2 2 2 2 3 2" xfId="42326"/>
    <cellStyle name="20% - Accent1 3 2 2 2 2 2 4" xfId="35742"/>
    <cellStyle name="20% - Accent1 3 2 2 2 2 3" xfId="16786"/>
    <cellStyle name="20% - Accent1 3 2 2 2 2 3 2" xfId="24740"/>
    <cellStyle name="20% - Accent1 3 2 2 2 2 3 2 2" xfId="53699"/>
    <cellStyle name="20% - Accent1 3 2 2 2 2 3 3" xfId="45758"/>
    <cellStyle name="20% - Accent1 3 2 2 2 2 4" xfId="9976"/>
    <cellStyle name="20% - Accent1 3 2 2 2 2 4 2" xfId="39034"/>
    <cellStyle name="20% - Accent1 3 2 2 2 2 5" xfId="32450"/>
    <cellStyle name="20% - Accent1 3 2 2 2 3" xfId="4496"/>
    <cellStyle name="20% - Accent1 3 2 2 2 3 2" xfId="17790"/>
    <cellStyle name="20% - Accent1 3 2 2 2 3 2 2" xfId="25744"/>
    <cellStyle name="20% - Accent1 3 2 2 2 3 2 2 2" xfId="54703"/>
    <cellStyle name="20% - Accent1 3 2 2 2 3 2 3" xfId="46762"/>
    <cellStyle name="20% - Accent1 3 2 2 2 3 3" xfId="11120"/>
    <cellStyle name="20% - Accent1 3 2 2 2 3 3 2" xfId="40178"/>
    <cellStyle name="20% - Accent1 3 2 2 2 3 4" xfId="33594"/>
    <cellStyle name="20% - Accent1 3 2 2 2 4" xfId="5652"/>
    <cellStyle name="20% - Accent1 3 2 2 2 4 2" xfId="18934"/>
    <cellStyle name="20% - Accent1 3 2 2 2 4 2 2" xfId="26888"/>
    <cellStyle name="20% - Accent1 3 2 2 2 4 2 2 2" xfId="55847"/>
    <cellStyle name="20% - Accent1 3 2 2 2 4 2 3" xfId="47906"/>
    <cellStyle name="20% - Accent1 3 2 2 2 4 3" xfId="12264"/>
    <cellStyle name="20% - Accent1 3 2 2 2 4 3 2" xfId="41322"/>
    <cellStyle name="20% - Accent1 3 2 2 2 4 4" xfId="34738"/>
    <cellStyle name="20% - Accent1 3 2 2 2 5" xfId="7821"/>
    <cellStyle name="20% - Accent1 3 2 2 2 5 2" xfId="21082"/>
    <cellStyle name="20% - Accent1 3 2 2 2 5 2 2" xfId="29036"/>
    <cellStyle name="20% - Accent1 3 2 2 2 5 2 2 2" xfId="57995"/>
    <cellStyle name="20% - Accent1 3 2 2 2 5 2 3" xfId="50054"/>
    <cellStyle name="20% - Accent1 3 2 2 2 5 3" xfId="14412"/>
    <cellStyle name="20% - Accent1 3 2 2 2 5 3 2" xfId="43470"/>
    <cellStyle name="20% - Accent1 3 2 2 2 5 4" xfId="36886"/>
    <cellStyle name="20% - Accent1 3 2 2 2 6" xfId="15691"/>
    <cellStyle name="20% - Accent1 3 2 2 2 6 2" xfId="23681"/>
    <cellStyle name="20% - Accent1 3 2 2 2 6 2 2" xfId="52640"/>
    <cellStyle name="20% - Accent1 3 2 2 2 6 3" xfId="44699"/>
    <cellStyle name="20% - Accent1 3 2 2 2 7" xfId="22232"/>
    <cellStyle name="20% - Accent1 3 2 2 2 7 2" xfId="30180"/>
    <cellStyle name="20% - Accent1 3 2 2 2 7 2 2" xfId="59139"/>
    <cellStyle name="20% - Accent1 3 2 2 2 7 3" xfId="51198"/>
    <cellStyle name="20% - Accent1 3 2 2 2 8" xfId="8972"/>
    <cellStyle name="20% - Accent1 3 2 2 2 8 2" xfId="38030"/>
    <cellStyle name="20% - Accent1 3 2 2 2 9" xfId="31446"/>
    <cellStyle name="20% - Accent1 3 2 2 3" xfId="2706"/>
    <cellStyle name="20% - Accent1 3 2 2 3 2" xfId="6064"/>
    <cellStyle name="20% - Accent1 3 2 2 3 2 2" xfId="19346"/>
    <cellStyle name="20% - Accent1 3 2 2 3 2 2 2" xfId="27300"/>
    <cellStyle name="20% - Accent1 3 2 2 3 2 2 2 2" xfId="56259"/>
    <cellStyle name="20% - Accent1 3 2 2 3 2 2 3" xfId="48318"/>
    <cellStyle name="20% - Accent1 3 2 2 3 2 3" xfId="12676"/>
    <cellStyle name="20% - Accent1 3 2 2 3 2 3 2" xfId="41734"/>
    <cellStyle name="20% - Accent1 3 2 2 3 2 4" xfId="35150"/>
    <cellStyle name="20% - Accent1 3 2 2 3 3" xfId="16194"/>
    <cellStyle name="20% - Accent1 3 2 2 3 3 2" xfId="24148"/>
    <cellStyle name="20% - Accent1 3 2 2 3 3 2 2" xfId="53107"/>
    <cellStyle name="20% - Accent1 3 2 2 3 3 3" xfId="45166"/>
    <cellStyle name="20% - Accent1 3 2 2 3 4" xfId="9384"/>
    <cellStyle name="20% - Accent1 3 2 2 3 4 2" xfId="38442"/>
    <cellStyle name="20% - Accent1 3 2 2 3 5" xfId="31858"/>
    <cellStyle name="20% - Accent1 3 2 2 4" xfId="3904"/>
    <cellStyle name="20% - Accent1 3 2 2 4 2" xfId="17198"/>
    <cellStyle name="20% - Accent1 3 2 2 4 2 2" xfId="25152"/>
    <cellStyle name="20% - Accent1 3 2 2 4 2 2 2" xfId="54111"/>
    <cellStyle name="20% - Accent1 3 2 2 4 2 3" xfId="46170"/>
    <cellStyle name="20% - Accent1 3 2 2 4 3" xfId="10528"/>
    <cellStyle name="20% - Accent1 3 2 2 4 3 2" xfId="39586"/>
    <cellStyle name="20% - Accent1 3 2 2 4 4" xfId="33002"/>
    <cellStyle name="20% - Accent1 3 2 2 5" xfId="5060"/>
    <cellStyle name="20% - Accent1 3 2 2 5 2" xfId="18342"/>
    <cellStyle name="20% - Accent1 3 2 2 5 2 2" xfId="26296"/>
    <cellStyle name="20% - Accent1 3 2 2 5 2 2 2" xfId="55255"/>
    <cellStyle name="20% - Accent1 3 2 2 5 2 3" xfId="47314"/>
    <cellStyle name="20% - Accent1 3 2 2 5 3" xfId="11672"/>
    <cellStyle name="20% - Accent1 3 2 2 5 3 2" xfId="40730"/>
    <cellStyle name="20% - Accent1 3 2 2 5 4" xfId="34146"/>
    <cellStyle name="20% - Accent1 3 2 2 6" xfId="7229"/>
    <cellStyle name="20% - Accent1 3 2 2 6 2" xfId="20490"/>
    <cellStyle name="20% - Accent1 3 2 2 6 2 2" xfId="28444"/>
    <cellStyle name="20% - Accent1 3 2 2 6 2 2 2" xfId="57403"/>
    <cellStyle name="20% - Accent1 3 2 2 6 2 3" xfId="49462"/>
    <cellStyle name="20% - Accent1 3 2 2 6 3" xfId="13820"/>
    <cellStyle name="20% - Accent1 3 2 2 6 3 2" xfId="42878"/>
    <cellStyle name="20% - Accent1 3 2 2 6 4" xfId="36294"/>
    <cellStyle name="20% - Accent1 3 2 2 7" xfId="15098"/>
    <cellStyle name="20% - Accent1 3 2 2 7 2" xfId="23088"/>
    <cellStyle name="20% - Accent1 3 2 2 7 2 2" xfId="52047"/>
    <cellStyle name="20% - Accent1 3 2 2 7 3" xfId="44106"/>
    <cellStyle name="20% - Accent1 3 2 2 8" xfId="21640"/>
    <cellStyle name="20% - Accent1 3 2 2 8 2" xfId="29588"/>
    <cellStyle name="20% - Accent1 3 2 2 8 2 2" xfId="58547"/>
    <cellStyle name="20% - Accent1 3 2 2 8 3" xfId="50606"/>
    <cellStyle name="20% - Accent1 3 2 2 9" xfId="8380"/>
    <cellStyle name="20% - Accent1 3 2 2 9 2" xfId="37438"/>
    <cellStyle name="20% - Accent1 3 2 3" xfId="2077"/>
    <cellStyle name="20% - Accent1 3 2 3 2" xfId="3085"/>
    <cellStyle name="20% - Accent1 3 2 3 2 2" xfId="6443"/>
    <cellStyle name="20% - Accent1 3 2 3 2 2 2" xfId="19725"/>
    <cellStyle name="20% - Accent1 3 2 3 2 2 2 2" xfId="27679"/>
    <cellStyle name="20% - Accent1 3 2 3 2 2 2 2 2" xfId="56638"/>
    <cellStyle name="20% - Accent1 3 2 3 2 2 2 3" xfId="48697"/>
    <cellStyle name="20% - Accent1 3 2 3 2 2 3" xfId="13055"/>
    <cellStyle name="20% - Accent1 3 2 3 2 2 3 2" xfId="42113"/>
    <cellStyle name="20% - Accent1 3 2 3 2 2 4" xfId="35529"/>
    <cellStyle name="20% - Accent1 3 2 3 2 3" xfId="16573"/>
    <cellStyle name="20% - Accent1 3 2 3 2 3 2" xfId="24527"/>
    <cellStyle name="20% - Accent1 3 2 3 2 3 2 2" xfId="53486"/>
    <cellStyle name="20% - Accent1 3 2 3 2 3 3" xfId="45545"/>
    <cellStyle name="20% - Accent1 3 2 3 2 4" xfId="9763"/>
    <cellStyle name="20% - Accent1 3 2 3 2 4 2" xfId="38821"/>
    <cellStyle name="20% - Accent1 3 2 3 2 5" xfId="32237"/>
    <cellStyle name="20% - Accent1 3 2 3 3" xfId="4283"/>
    <cellStyle name="20% - Accent1 3 2 3 3 2" xfId="17577"/>
    <cellStyle name="20% - Accent1 3 2 3 3 2 2" xfId="25531"/>
    <cellStyle name="20% - Accent1 3 2 3 3 2 2 2" xfId="54490"/>
    <cellStyle name="20% - Accent1 3 2 3 3 2 3" xfId="46549"/>
    <cellStyle name="20% - Accent1 3 2 3 3 3" xfId="10907"/>
    <cellStyle name="20% - Accent1 3 2 3 3 3 2" xfId="39965"/>
    <cellStyle name="20% - Accent1 3 2 3 3 4" xfId="33381"/>
    <cellStyle name="20% - Accent1 3 2 3 4" xfId="5439"/>
    <cellStyle name="20% - Accent1 3 2 3 4 2" xfId="18721"/>
    <cellStyle name="20% - Accent1 3 2 3 4 2 2" xfId="26675"/>
    <cellStyle name="20% - Accent1 3 2 3 4 2 2 2" xfId="55634"/>
    <cellStyle name="20% - Accent1 3 2 3 4 2 3" xfId="47693"/>
    <cellStyle name="20% - Accent1 3 2 3 4 3" xfId="12051"/>
    <cellStyle name="20% - Accent1 3 2 3 4 3 2" xfId="41109"/>
    <cellStyle name="20% - Accent1 3 2 3 4 4" xfId="34525"/>
    <cellStyle name="20% - Accent1 3 2 3 5" xfId="7608"/>
    <cellStyle name="20% - Accent1 3 2 3 5 2" xfId="20869"/>
    <cellStyle name="20% - Accent1 3 2 3 5 2 2" xfId="28823"/>
    <cellStyle name="20% - Accent1 3 2 3 5 2 2 2" xfId="57782"/>
    <cellStyle name="20% - Accent1 3 2 3 5 2 3" xfId="49841"/>
    <cellStyle name="20% - Accent1 3 2 3 5 3" xfId="14199"/>
    <cellStyle name="20% - Accent1 3 2 3 5 3 2" xfId="43257"/>
    <cellStyle name="20% - Accent1 3 2 3 5 4" xfId="36673"/>
    <cellStyle name="20% - Accent1 3 2 3 6" xfId="15478"/>
    <cellStyle name="20% - Accent1 3 2 3 6 2" xfId="23468"/>
    <cellStyle name="20% - Accent1 3 2 3 6 2 2" xfId="52427"/>
    <cellStyle name="20% - Accent1 3 2 3 6 3" xfId="44486"/>
    <cellStyle name="20% - Accent1 3 2 3 7" xfId="22019"/>
    <cellStyle name="20% - Accent1 3 2 3 7 2" xfId="29967"/>
    <cellStyle name="20% - Accent1 3 2 3 7 2 2" xfId="58926"/>
    <cellStyle name="20% - Accent1 3 2 3 7 3" xfId="50985"/>
    <cellStyle name="20% - Accent1 3 2 3 8" xfId="8759"/>
    <cellStyle name="20% - Accent1 3 2 3 8 2" xfId="37817"/>
    <cellStyle name="20% - Accent1 3 2 3 9" xfId="31233"/>
    <cellStyle name="20% - Accent1 3 2 4" xfId="1895"/>
    <cellStyle name="20% - Accent1 3 2 4 2" xfId="2905"/>
    <cellStyle name="20% - Accent1 3 2 4 2 2" xfId="6263"/>
    <cellStyle name="20% - Accent1 3 2 4 2 2 2" xfId="19545"/>
    <cellStyle name="20% - Accent1 3 2 4 2 2 2 2" xfId="27499"/>
    <cellStyle name="20% - Accent1 3 2 4 2 2 2 2 2" xfId="56458"/>
    <cellStyle name="20% - Accent1 3 2 4 2 2 2 3" xfId="48517"/>
    <cellStyle name="20% - Accent1 3 2 4 2 2 3" xfId="12875"/>
    <cellStyle name="20% - Accent1 3 2 4 2 2 3 2" xfId="41933"/>
    <cellStyle name="20% - Accent1 3 2 4 2 2 4" xfId="35349"/>
    <cellStyle name="20% - Accent1 3 2 4 2 3" xfId="16393"/>
    <cellStyle name="20% - Accent1 3 2 4 2 3 2" xfId="24347"/>
    <cellStyle name="20% - Accent1 3 2 4 2 3 2 2" xfId="53306"/>
    <cellStyle name="20% - Accent1 3 2 4 2 3 3" xfId="45365"/>
    <cellStyle name="20% - Accent1 3 2 4 2 4" xfId="9583"/>
    <cellStyle name="20% - Accent1 3 2 4 2 4 2" xfId="38641"/>
    <cellStyle name="20% - Accent1 3 2 4 2 5" xfId="32057"/>
    <cellStyle name="20% - Accent1 3 2 4 3" xfId="4103"/>
    <cellStyle name="20% - Accent1 3 2 4 3 2" xfId="17397"/>
    <cellStyle name="20% - Accent1 3 2 4 3 2 2" xfId="25351"/>
    <cellStyle name="20% - Accent1 3 2 4 3 2 2 2" xfId="54310"/>
    <cellStyle name="20% - Accent1 3 2 4 3 2 3" xfId="46369"/>
    <cellStyle name="20% - Accent1 3 2 4 3 3" xfId="10727"/>
    <cellStyle name="20% - Accent1 3 2 4 3 3 2" xfId="39785"/>
    <cellStyle name="20% - Accent1 3 2 4 3 4" xfId="33201"/>
    <cellStyle name="20% - Accent1 3 2 4 4" xfId="5259"/>
    <cellStyle name="20% - Accent1 3 2 4 4 2" xfId="18541"/>
    <cellStyle name="20% - Accent1 3 2 4 4 2 2" xfId="26495"/>
    <cellStyle name="20% - Accent1 3 2 4 4 2 2 2" xfId="55454"/>
    <cellStyle name="20% - Accent1 3 2 4 4 2 3" xfId="47513"/>
    <cellStyle name="20% - Accent1 3 2 4 4 3" xfId="11871"/>
    <cellStyle name="20% - Accent1 3 2 4 4 3 2" xfId="40929"/>
    <cellStyle name="20% - Accent1 3 2 4 4 4" xfId="34345"/>
    <cellStyle name="20% - Accent1 3 2 4 5" xfId="7428"/>
    <cellStyle name="20% - Accent1 3 2 4 5 2" xfId="20689"/>
    <cellStyle name="20% - Accent1 3 2 4 5 2 2" xfId="28643"/>
    <cellStyle name="20% - Accent1 3 2 4 5 2 2 2" xfId="57602"/>
    <cellStyle name="20% - Accent1 3 2 4 5 2 3" xfId="49661"/>
    <cellStyle name="20% - Accent1 3 2 4 5 3" xfId="14019"/>
    <cellStyle name="20% - Accent1 3 2 4 5 3 2" xfId="43077"/>
    <cellStyle name="20% - Accent1 3 2 4 5 4" xfId="36493"/>
    <cellStyle name="20% - Accent1 3 2 4 6" xfId="15298"/>
    <cellStyle name="20% - Accent1 3 2 4 6 2" xfId="23288"/>
    <cellStyle name="20% - Accent1 3 2 4 6 2 2" xfId="52247"/>
    <cellStyle name="20% - Accent1 3 2 4 6 3" xfId="44306"/>
    <cellStyle name="20% - Accent1 3 2 4 7" xfId="21839"/>
    <cellStyle name="20% - Accent1 3 2 4 7 2" xfId="29787"/>
    <cellStyle name="20% - Accent1 3 2 4 7 2 2" xfId="58746"/>
    <cellStyle name="20% - Accent1 3 2 4 7 3" xfId="50805"/>
    <cellStyle name="20% - Accent1 3 2 4 8" xfId="8579"/>
    <cellStyle name="20% - Accent1 3 2 4 8 2" xfId="37637"/>
    <cellStyle name="20% - Accent1 3 2 4 9" xfId="31053"/>
    <cellStyle name="20% - Accent1 3 2 5" xfId="2493"/>
    <cellStyle name="20% - Accent1 3 2 5 2" xfId="5851"/>
    <cellStyle name="20% - Accent1 3 2 5 2 2" xfId="19133"/>
    <cellStyle name="20% - Accent1 3 2 5 2 2 2" xfId="27087"/>
    <cellStyle name="20% - Accent1 3 2 5 2 2 2 2" xfId="56046"/>
    <cellStyle name="20% - Accent1 3 2 5 2 2 3" xfId="48105"/>
    <cellStyle name="20% - Accent1 3 2 5 2 3" xfId="12463"/>
    <cellStyle name="20% - Accent1 3 2 5 2 3 2" xfId="41521"/>
    <cellStyle name="20% - Accent1 3 2 5 2 4" xfId="34937"/>
    <cellStyle name="20% - Accent1 3 2 5 3" xfId="14785"/>
    <cellStyle name="20% - Accent1 3 2 5 3 2" xfId="22789"/>
    <cellStyle name="20% - Accent1 3 2 5 3 2 2" xfId="51748"/>
    <cellStyle name="20% - Accent1 3 2 5 3 3" xfId="43807"/>
    <cellStyle name="20% - Accent1 3 2 5 4" xfId="9171"/>
    <cellStyle name="20% - Accent1 3 2 5 4 2" xfId="38229"/>
    <cellStyle name="20% - Accent1 3 2 5 5" xfId="31645"/>
    <cellStyle name="20% - Accent1 3 2 6" xfId="3691"/>
    <cellStyle name="20% - Accent1 3 2 6 2" xfId="16985"/>
    <cellStyle name="20% - Accent1 3 2 6 2 2" xfId="24939"/>
    <cellStyle name="20% - Accent1 3 2 6 2 2 2" xfId="53898"/>
    <cellStyle name="20% - Accent1 3 2 6 2 3" xfId="45957"/>
    <cellStyle name="20% - Accent1 3 2 6 3" xfId="10315"/>
    <cellStyle name="20% - Accent1 3 2 6 3 2" xfId="39373"/>
    <cellStyle name="20% - Accent1 3 2 6 4" xfId="32789"/>
    <cellStyle name="20% - Accent1 3 2 7" xfId="4847"/>
    <cellStyle name="20% - Accent1 3 2 7 2" xfId="18129"/>
    <cellStyle name="20% - Accent1 3 2 7 2 2" xfId="26083"/>
    <cellStyle name="20% - Accent1 3 2 7 2 2 2" xfId="55042"/>
    <cellStyle name="20% - Accent1 3 2 7 2 3" xfId="47101"/>
    <cellStyle name="20% - Accent1 3 2 7 3" xfId="11459"/>
    <cellStyle name="20% - Accent1 3 2 7 3 2" xfId="40517"/>
    <cellStyle name="20% - Accent1 3 2 7 4" xfId="33933"/>
    <cellStyle name="20% - Accent1 3 2 8" xfId="7016"/>
    <cellStyle name="20% - Accent1 3 2 8 2" xfId="20277"/>
    <cellStyle name="20% - Accent1 3 2 8 2 2" xfId="28231"/>
    <cellStyle name="20% - Accent1 3 2 8 2 2 2" xfId="57190"/>
    <cellStyle name="20% - Accent1 3 2 8 2 3" xfId="49249"/>
    <cellStyle name="20% - Accent1 3 2 8 3" xfId="13607"/>
    <cellStyle name="20% - Accent1 3 2 8 3 2" xfId="42665"/>
    <cellStyle name="20% - Accent1 3 2 8 4" xfId="36081"/>
    <cellStyle name="20% - Accent1 3 2 9" xfId="14885"/>
    <cellStyle name="20% - Accent1 3 2 9 2" xfId="22875"/>
    <cellStyle name="20% - Accent1 3 2 9 2 2" xfId="51834"/>
    <cellStyle name="20% - Accent1 3 2 9 3" xfId="43893"/>
    <cellStyle name="20% - Accent1 3 3" xfId="1545"/>
    <cellStyle name="20% - Accent1 3 3 10" xfId="30734"/>
    <cellStyle name="20% - Accent1 3 3 2" xfId="2170"/>
    <cellStyle name="20% - Accent1 3 3 2 2" xfId="3178"/>
    <cellStyle name="20% - Accent1 3 3 2 2 2" xfId="6536"/>
    <cellStyle name="20% - Accent1 3 3 2 2 2 2" xfId="19818"/>
    <cellStyle name="20% - Accent1 3 3 2 2 2 2 2" xfId="27772"/>
    <cellStyle name="20% - Accent1 3 3 2 2 2 2 2 2" xfId="56731"/>
    <cellStyle name="20% - Accent1 3 3 2 2 2 2 3" xfId="48790"/>
    <cellStyle name="20% - Accent1 3 3 2 2 2 3" xfId="13148"/>
    <cellStyle name="20% - Accent1 3 3 2 2 2 3 2" xfId="42206"/>
    <cellStyle name="20% - Accent1 3 3 2 2 2 4" xfId="35622"/>
    <cellStyle name="20% - Accent1 3 3 2 2 3" xfId="16666"/>
    <cellStyle name="20% - Accent1 3 3 2 2 3 2" xfId="24620"/>
    <cellStyle name="20% - Accent1 3 3 2 2 3 2 2" xfId="53579"/>
    <cellStyle name="20% - Accent1 3 3 2 2 3 3" xfId="45638"/>
    <cellStyle name="20% - Accent1 3 3 2 2 4" xfId="9856"/>
    <cellStyle name="20% - Accent1 3 3 2 2 4 2" xfId="38914"/>
    <cellStyle name="20% - Accent1 3 3 2 2 5" xfId="32330"/>
    <cellStyle name="20% - Accent1 3 3 2 3" xfId="4376"/>
    <cellStyle name="20% - Accent1 3 3 2 3 2" xfId="17670"/>
    <cellStyle name="20% - Accent1 3 3 2 3 2 2" xfId="25624"/>
    <cellStyle name="20% - Accent1 3 3 2 3 2 2 2" xfId="54583"/>
    <cellStyle name="20% - Accent1 3 3 2 3 2 3" xfId="46642"/>
    <cellStyle name="20% - Accent1 3 3 2 3 3" xfId="11000"/>
    <cellStyle name="20% - Accent1 3 3 2 3 3 2" xfId="40058"/>
    <cellStyle name="20% - Accent1 3 3 2 3 4" xfId="33474"/>
    <cellStyle name="20% - Accent1 3 3 2 4" xfId="5532"/>
    <cellStyle name="20% - Accent1 3 3 2 4 2" xfId="18814"/>
    <cellStyle name="20% - Accent1 3 3 2 4 2 2" xfId="26768"/>
    <cellStyle name="20% - Accent1 3 3 2 4 2 2 2" xfId="55727"/>
    <cellStyle name="20% - Accent1 3 3 2 4 2 3" xfId="47786"/>
    <cellStyle name="20% - Accent1 3 3 2 4 3" xfId="12144"/>
    <cellStyle name="20% - Accent1 3 3 2 4 3 2" xfId="41202"/>
    <cellStyle name="20% - Accent1 3 3 2 4 4" xfId="34618"/>
    <cellStyle name="20% - Accent1 3 3 2 5" xfId="7701"/>
    <cellStyle name="20% - Accent1 3 3 2 5 2" xfId="20962"/>
    <cellStyle name="20% - Accent1 3 3 2 5 2 2" xfId="28916"/>
    <cellStyle name="20% - Accent1 3 3 2 5 2 2 2" xfId="57875"/>
    <cellStyle name="20% - Accent1 3 3 2 5 2 3" xfId="49934"/>
    <cellStyle name="20% - Accent1 3 3 2 5 3" xfId="14292"/>
    <cellStyle name="20% - Accent1 3 3 2 5 3 2" xfId="43350"/>
    <cellStyle name="20% - Accent1 3 3 2 5 4" xfId="36766"/>
    <cellStyle name="20% - Accent1 3 3 2 6" xfId="15571"/>
    <cellStyle name="20% - Accent1 3 3 2 6 2" xfId="23561"/>
    <cellStyle name="20% - Accent1 3 3 2 6 2 2" xfId="52520"/>
    <cellStyle name="20% - Accent1 3 3 2 6 3" xfId="44579"/>
    <cellStyle name="20% - Accent1 3 3 2 7" xfId="22112"/>
    <cellStyle name="20% - Accent1 3 3 2 7 2" xfId="30060"/>
    <cellStyle name="20% - Accent1 3 3 2 7 2 2" xfId="59019"/>
    <cellStyle name="20% - Accent1 3 3 2 7 3" xfId="51078"/>
    <cellStyle name="20% - Accent1 3 3 2 8" xfId="8852"/>
    <cellStyle name="20% - Accent1 3 3 2 8 2" xfId="37910"/>
    <cellStyle name="20% - Accent1 3 3 2 9" xfId="31326"/>
    <cellStyle name="20% - Accent1 3 3 3" xfId="2586"/>
    <cellStyle name="20% - Accent1 3 3 3 2" xfId="5944"/>
    <cellStyle name="20% - Accent1 3 3 3 2 2" xfId="19226"/>
    <cellStyle name="20% - Accent1 3 3 3 2 2 2" xfId="27180"/>
    <cellStyle name="20% - Accent1 3 3 3 2 2 2 2" xfId="56139"/>
    <cellStyle name="20% - Accent1 3 3 3 2 2 3" xfId="48198"/>
    <cellStyle name="20% - Accent1 3 3 3 2 3" xfId="12556"/>
    <cellStyle name="20% - Accent1 3 3 3 2 3 2" xfId="41614"/>
    <cellStyle name="20% - Accent1 3 3 3 2 4" xfId="35030"/>
    <cellStyle name="20% - Accent1 3 3 3 3" xfId="16074"/>
    <cellStyle name="20% - Accent1 3 3 3 3 2" xfId="24028"/>
    <cellStyle name="20% - Accent1 3 3 3 3 2 2" xfId="52987"/>
    <cellStyle name="20% - Accent1 3 3 3 3 3" xfId="45046"/>
    <cellStyle name="20% - Accent1 3 3 3 4" xfId="9264"/>
    <cellStyle name="20% - Accent1 3 3 3 4 2" xfId="38322"/>
    <cellStyle name="20% - Accent1 3 3 3 5" xfId="31738"/>
    <cellStyle name="20% - Accent1 3 3 4" xfId="3784"/>
    <cellStyle name="20% - Accent1 3 3 4 2" xfId="17078"/>
    <cellStyle name="20% - Accent1 3 3 4 2 2" xfId="25032"/>
    <cellStyle name="20% - Accent1 3 3 4 2 2 2" xfId="53991"/>
    <cellStyle name="20% - Accent1 3 3 4 2 3" xfId="46050"/>
    <cellStyle name="20% - Accent1 3 3 4 3" xfId="10408"/>
    <cellStyle name="20% - Accent1 3 3 4 3 2" xfId="39466"/>
    <cellStyle name="20% - Accent1 3 3 4 4" xfId="32882"/>
    <cellStyle name="20% - Accent1 3 3 5" xfId="4940"/>
    <cellStyle name="20% - Accent1 3 3 5 2" xfId="18222"/>
    <cellStyle name="20% - Accent1 3 3 5 2 2" xfId="26176"/>
    <cellStyle name="20% - Accent1 3 3 5 2 2 2" xfId="55135"/>
    <cellStyle name="20% - Accent1 3 3 5 2 3" xfId="47194"/>
    <cellStyle name="20% - Accent1 3 3 5 3" xfId="11552"/>
    <cellStyle name="20% - Accent1 3 3 5 3 2" xfId="40610"/>
    <cellStyle name="20% - Accent1 3 3 5 4" xfId="34026"/>
    <cellStyle name="20% - Accent1 3 3 6" xfId="7109"/>
    <cellStyle name="20% - Accent1 3 3 6 2" xfId="20370"/>
    <cellStyle name="20% - Accent1 3 3 6 2 2" xfId="28324"/>
    <cellStyle name="20% - Accent1 3 3 6 2 2 2" xfId="57283"/>
    <cellStyle name="20% - Accent1 3 3 6 2 3" xfId="49342"/>
    <cellStyle name="20% - Accent1 3 3 6 3" xfId="13700"/>
    <cellStyle name="20% - Accent1 3 3 6 3 2" xfId="42758"/>
    <cellStyle name="20% - Accent1 3 3 6 4" xfId="36174"/>
    <cellStyle name="20% - Accent1 3 3 7" xfId="14978"/>
    <cellStyle name="20% - Accent1 3 3 7 2" xfId="22968"/>
    <cellStyle name="20% - Accent1 3 3 7 2 2" xfId="51927"/>
    <cellStyle name="20% - Accent1 3 3 7 3" xfId="43986"/>
    <cellStyle name="20% - Accent1 3 3 8" xfId="21520"/>
    <cellStyle name="20% - Accent1 3 3 8 2" xfId="29468"/>
    <cellStyle name="20% - Accent1 3 3 8 2 2" xfId="58427"/>
    <cellStyle name="20% - Accent1 3 3 8 3" xfId="50486"/>
    <cellStyle name="20% - Accent1 3 3 9" xfId="8260"/>
    <cellStyle name="20% - Accent1 3 3 9 2" xfId="37318"/>
    <cellStyle name="20% - Accent1 3 4" xfId="1987"/>
    <cellStyle name="20% - Accent1 3 4 2" xfId="2995"/>
    <cellStyle name="20% - Accent1 3 4 2 2" xfId="6353"/>
    <cellStyle name="20% - Accent1 3 4 2 2 2" xfId="19635"/>
    <cellStyle name="20% - Accent1 3 4 2 2 2 2" xfId="27589"/>
    <cellStyle name="20% - Accent1 3 4 2 2 2 2 2" xfId="56548"/>
    <cellStyle name="20% - Accent1 3 4 2 2 2 3" xfId="48607"/>
    <cellStyle name="20% - Accent1 3 4 2 2 3" xfId="12965"/>
    <cellStyle name="20% - Accent1 3 4 2 2 3 2" xfId="42023"/>
    <cellStyle name="20% - Accent1 3 4 2 2 4" xfId="35439"/>
    <cellStyle name="20% - Accent1 3 4 2 3" xfId="16483"/>
    <cellStyle name="20% - Accent1 3 4 2 3 2" xfId="24437"/>
    <cellStyle name="20% - Accent1 3 4 2 3 2 2" xfId="53396"/>
    <cellStyle name="20% - Accent1 3 4 2 3 3" xfId="45455"/>
    <cellStyle name="20% - Accent1 3 4 2 4" xfId="9673"/>
    <cellStyle name="20% - Accent1 3 4 2 4 2" xfId="38731"/>
    <cellStyle name="20% - Accent1 3 4 2 5" xfId="32147"/>
    <cellStyle name="20% - Accent1 3 4 3" xfId="4193"/>
    <cellStyle name="20% - Accent1 3 4 3 2" xfId="17487"/>
    <cellStyle name="20% - Accent1 3 4 3 2 2" xfId="25441"/>
    <cellStyle name="20% - Accent1 3 4 3 2 2 2" xfId="54400"/>
    <cellStyle name="20% - Accent1 3 4 3 2 3" xfId="46459"/>
    <cellStyle name="20% - Accent1 3 4 3 3" xfId="10817"/>
    <cellStyle name="20% - Accent1 3 4 3 3 2" xfId="39875"/>
    <cellStyle name="20% - Accent1 3 4 3 4" xfId="33291"/>
    <cellStyle name="20% - Accent1 3 4 4" xfId="5349"/>
    <cellStyle name="20% - Accent1 3 4 4 2" xfId="18631"/>
    <cellStyle name="20% - Accent1 3 4 4 2 2" xfId="26585"/>
    <cellStyle name="20% - Accent1 3 4 4 2 2 2" xfId="55544"/>
    <cellStyle name="20% - Accent1 3 4 4 2 3" xfId="47603"/>
    <cellStyle name="20% - Accent1 3 4 4 3" xfId="11961"/>
    <cellStyle name="20% - Accent1 3 4 4 3 2" xfId="41019"/>
    <cellStyle name="20% - Accent1 3 4 4 4" xfId="34435"/>
    <cellStyle name="20% - Accent1 3 4 5" xfId="7518"/>
    <cellStyle name="20% - Accent1 3 4 5 2" xfId="20779"/>
    <cellStyle name="20% - Accent1 3 4 5 2 2" xfId="28733"/>
    <cellStyle name="20% - Accent1 3 4 5 2 2 2" xfId="57692"/>
    <cellStyle name="20% - Accent1 3 4 5 2 3" xfId="49751"/>
    <cellStyle name="20% - Accent1 3 4 5 3" xfId="14109"/>
    <cellStyle name="20% - Accent1 3 4 5 3 2" xfId="43167"/>
    <cellStyle name="20% - Accent1 3 4 5 4" xfId="36583"/>
    <cellStyle name="20% - Accent1 3 4 6" xfId="15388"/>
    <cellStyle name="20% - Accent1 3 4 6 2" xfId="23378"/>
    <cellStyle name="20% - Accent1 3 4 6 2 2" xfId="52337"/>
    <cellStyle name="20% - Accent1 3 4 6 3" xfId="44396"/>
    <cellStyle name="20% - Accent1 3 4 7" xfId="21929"/>
    <cellStyle name="20% - Accent1 3 4 7 2" xfId="29877"/>
    <cellStyle name="20% - Accent1 3 4 7 2 2" xfId="58836"/>
    <cellStyle name="20% - Accent1 3 4 7 3" xfId="50895"/>
    <cellStyle name="20% - Accent1 3 4 8" xfId="8669"/>
    <cellStyle name="20% - Accent1 3 4 8 2" xfId="37727"/>
    <cellStyle name="20% - Accent1 3 4 9" xfId="31143"/>
    <cellStyle name="20% - Accent1 3 5" xfId="1803"/>
    <cellStyle name="20% - Accent1 3 5 2" xfId="2815"/>
    <cellStyle name="20% - Accent1 3 5 2 2" xfId="6173"/>
    <cellStyle name="20% - Accent1 3 5 2 2 2" xfId="19455"/>
    <cellStyle name="20% - Accent1 3 5 2 2 2 2" xfId="27409"/>
    <cellStyle name="20% - Accent1 3 5 2 2 2 2 2" xfId="56368"/>
    <cellStyle name="20% - Accent1 3 5 2 2 2 3" xfId="48427"/>
    <cellStyle name="20% - Accent1 3 5 2 2 3" xfId="12785"/>
    <cellStyle name="20% - Accent1 3 5 2 2 3 2" xfId="41843"/>
    <cellStyle name="20% - Accent1 3 5 2 2 4" xfId="35259"/>
    <cellStyle name="20% - Accent1 3 5 2 3" xfId="16303"/>
    <cellStyle name="20% - Accent1 3 5 2 3 2" xfId="24257"/>
    <cellStyle name="20% - Accent1 3 5 2 3 2 2" xfId="53216"/>
    <cellStyle name="20% - Accent1 3 5 2 3 3" xfId="45275"/>
    <cellStyle name="20% - Accent1 3 5 2 4" xfId="9493"/>
    <cellStyle name="20% - Accent1 3 5 2 4 2" xfId="38551"/>
    <cellStyle name="20% - Accent1 3 5 2 5" xfId="31967"/>
    <cellStyle name="20% - Accent1 3 5 3" xfId="4013"/>
    <cellStyle name="20% - Accent1 3 5 3 2" xfId="17307"/>
    <cellStyle name="20% - Accent1 3 5 3 2 2" xfId="25261"/>
    <cellStyle name="20% - Accent1 3 5 3 2 2 2" xfId="54220"/>
    <cellStyle name="20% - Accent1 3 5 3 2 3" xfId="46279"/>
    <cellStyle name="20% - Accent1 3 5 3 3" xfId="10637"/>
    <cellStyle name="20% - Accent1 3 5 3 3 2" xfId="39695"/>
    <cellStyle name="20% - Accent1 3 5 3 4" xfId="33111"/>
    <cellStyle name="20% - Accent1 3 5 4" xfId="5169"/>
    <cellStyle name="20% - Accent1 3 5 4 2" xfId="18451"/>
    <cellStyle name="20% - Accent1 3 5 4 2 2" xfId="26405"/>
    <cellStyle name="20% - Accent1 3 5 4 2 2 2" xfId="55364"/>
    <cellStyle name="20% - Accent1 3 5 4 2 3" xfId="47423"/>
    <cellStyle name="20% - Accent1 3 5 4 3" xfId="11781"/>
    <cellStyle name="20% - Accent1 3 5 4 3 2" xfId="40839"/>
    <cellStyle name="20% - Accent1 3 5 4 4" xfId="34255"/>
    <cellStyle name="20% - Accent1 3 5 5" xfId="7338"/>
    <cellStyle name="20% - Accent1 3 5 5 2" xfId="20599"/>
    <cellStyle name="20% - Accent1 3 5 5 2 2" xfId="28553"/>
    <cellStyle name="20% - Accent1 3 5 5 2 2 2" xfId="57512"/>
    <cellStyle name="20% - Accent1 3 5 5 2 3" xfId="49571"/>
    <cellStyle name="20% - Accent1 3 5 5 3" xfId="13929"/>
    <cellStyle name="20% - Accent1 3 5 5 3 2" xfId="42987"/>
    <cellStyle name="20% - Accent1 3 5 5 4" xfId="36403"/>
    <cellStyle name="20% - Accent1 3 5 6" xfId="15208"/>
    <cellStyle name="20% - Accent1 3 5 6 2" xfId="23198"/>
    <cellStyle name="20% - Accent1 3 5 6 2 2" xfId="52157"/>
    <cellStyle name="20% - Accent1 3 5 6 3" xfId="44216"/>
    <cellStyle name="20% - Accent1 3 5 7" xfId="21749"/>
    <cellStyle name="20% - Accent1 3 5 7 2" xfId="29697"/>
    <cellStyle name="20% - Accent1 3 5 7 2 2" xfId="58656"/>
    <cellStyle name="20% - Accent1 3 5 7 3" xfId="50715"/>
    <cellStyle name="20% - Accent1 3 5 8" xfId="8489"/>
    <cellStyle name="20% - Accent1 3 5 8 2" xfId="37547"/>
    <cellStyle name="20% - Accent1 3 5 9" xfId="30963"/>
    <cellStyle name="20% - Accent1 3 6" xfId="3379"/>
    <cellStyle name="20% - Accent1 3 6 2" xfId="4577"/>
    <cellStyle name="20% - Accent1 3 6 2 2" xfId="17871"/>
    <cellStyle name="20% - Accent1 3 6 2 2 2" xfId="25825"/>
    <cellStyle name="20% - Accent1 3 6 2 2 2 2" xfId="54784"/>
    <cellStyle name="20% - Accent1 3 6 2 2 3" xfId="46843"/>
    <cellStyle name="20% - Accent1 3 6 2 3" xfId="11201"/>
    <cellStyle name="20% - Accent1 3 6 2 3 2" xfId="40259"/>
    <cellStyle name="20% - Accent1 3 6 2 4" xfId="33675"/>
    <cellStyle name="20% - Accent1 3 6 3" xfId="6737"/>
    <cellStyle name="20% - Accent1 3 6 3 2" xfId="20019"/>
    <cellStyle name="20% - Accent1 3 6 3 2 2" xfId="27973"/>
    <cellStyle name="20% - Accent1 3 6 3 2 2 2" xfId="56932"/>
    <cellStyle name="20% - Accent1 3 6 3 2 3" xfId="48991"/>
    <cellStyle name="20% - Accent1 3 6 3 3" xfId="13349"/>
    <cellStyle name="20% - Accent1 3 6 3 3 2" xfId="42407"/>
    <cellStyle name="20% - Accent1 3 6 3 4" xfId="35823"/>
    <cellStyle name="20% - Accent1 3 6 4" xfId="7902"/>
    <cellStyle name="20% - Accent1 3 6 4 2" xfId="21163"/>
    <cellStyle name="20% - Accent1 3 6 4 2 2" xfId="29117"/>
    <cellStyle name="20% - Accent1 3 6 4 2 2 2" xfId="58076"/>
    <cellStyle name="20% - Accent1 3 6 4 2 3" xfId="50135"/>
    <cellStyle name="20% - Accent1 3 6 4 3" xfId="14493"/>
    <cellStyle name="20% - Accent1 3 6 4 3 2" xfId="43551"/>
    <cellStyle name="20% - Accent1 3 6 4 4" xfId="36967"/>
    <cellStyle name="20% - Accent1 3 6 5" xfId="15772"/>
    <cellStyle name="20% - Accent1 3 6 5 2" xfId="23762"/>
    <cellStyle name="20% - Accent1 3 6 5 2 2" xfId="52721"/>
    <cellStyle name="20% - Accent1 3 6 5 3" xfId="44780"/>
    <cellStyle name="20% - Accent1 3 6 6" xfId="22313"/>
    <cellStyle name="20% - Accent1 3 6 6 2" xfId="30261"/>
    <cellStyle name="20% - Accent1 3 6 6 2 2" xfId="59220"/>
    <cellStyle name="20% - Accent1 3 6 6 3" xfId="51279"/>
    <cellStyle name="20% - Accent1 3 6 7" xfId="10057"/>
    <cellStyle name="20% - Accent1 3 6 7 2" xfId="39115"/>
    <cellStyle name="20% - Accent1 3 6 8" xfId="32531"/>
    <cellStyle name="20% - Accent1 3 7" xfId="2402"/>
    <cellStyle name="20% - Accent1 3 7 2" xfId="5761"/>
    <cellStyle name="20% - Accent1 3 7 2 2" xfId="19043"/>
    <cellStyle name="20% - Accent1 3 7 2 2 2" xfId="26997"/>
    <cellStyle name="20% - Accent1 3 7 2 2 2 2" xfId="55956"/>
    <cellStyle name="20% - Accent1 3 7 2 2 3" xfId="48015"/>
    <cellStyle name="20% - Accent1 3 7 2 3" xfId="12373"/>
    <cellStyle name="20% - Accent1 3 7 2 3 2" xfId="41431"/>
    <cellStyle name="20% - Accent1 3 7 2 4" xfId="34847"/>
    <cellStyle name="20% - Accent1 3 7 3" xfId="14749"/>
    <cellStyle name="20% - Accent1 3 7 3 2" xfId="22766"/>
    <cellStyle name="20% - Accent1 3 7 3 2 2" xfId="51725"/>
    <cellStyle name="20% - Accent1 3 7 3 3" xfId="43784"/>
    <cellStyle name="20% - Accent1 3 7 4" xfId="9081"/>
    <cellStyle name="20% - Accent1 3 7 4 2" xfId="38139"/>
    <cellStyle name="20% - Accent1 3 7 5" xfId="31555"/>
    <cellStyle name="20% - Accent1 3 8" xfId="3601"/>
    <cellStyle name="20% - Accent1 3 8 2" xfId="16895"/>
    <cellStyle name="20% - Accent1 3 8 2 2" xfId="24849"/>
    <cellStyle name="20% - Accent1 3 8 2 2 2" xfId="53808"/>
    <cellStyle name="20% - Accent1 3 8 2 3" xfId="45867"/>
    <cellStyle name="20% - Accent1 3 8 3" xfId="10225"/>
    <cellStyle name="20% - Accent1 3 8 3 2" xfId="39283"/>
    <cellStyle name="20% - Accent1 3 8 4" xfId="32699"/>
    <cellStyle name="20% - Accent1 3 9" xfId="4755"/>
    <cellStyle name="20% - Accent1 3 9 2" xfId="18039"/>
    <cellStyle name="20% - Accent1 3 9 2 2" xfId="25993"/>
    <cellStyle name="20% - Accent1 3 9 2 2 2" xfId="54952"/>
    <cellStyle name="20% - Accent1 3 9 2 3" xfId="47011"/>
    <cellStyle name="20% - Accent1 3 9 3" xfId="11369"/>
    <cellStyle name="20% - Accent1 3 9 3 2" xfId="40427"/>
    <cellStyle name="20% - Accent1 3 9 4" xfId="33843"/>
    <cellStyle name="20% - Accent1 4" xfId="1394"/>
    <cellStyle name="20% - Accent1 4 10" xfId="6969"/>
    <cellStyle name="20% - Accent1 4 10 2" xfId="20230"/>
    <cellStyle name="20% - Accent1 4 10 2 2" xfId="28184"/>
    <cellStyle name="20% - Accent1 4 10 2 2 2" xfId="57143"/>
    <cellStyle name="20% - Accent1 4 10 2 3" xfId="49202"/>
    <cellStyle name="20% - Accent1 4 10 3" xfId="13560"/>
    <cellStyle name="20% - Accent1 4 10 3 2" xfId="42618"/>
    <cellStyle name="20% - Accent1 4 10 4" xfId="36034"/>
    <cellStyle name="20% - Accent1 4 11" xfId="14837"/>
    <cellStyle name="20% - Accent1 4 11 2" xfId="22828"/>
    <cellStyle name="20% - Accent1 4 11 2 2" xfId="51787"/>
    <cellStyle name="20% - Accent1 4 11 3" xfId="43846"/>
    <cellStyle name="20% - Accent1 4 12" xfId="21380"/>
    <cellStyle name="20% - Accent1 4 12 2" xfId="29328"/>
    <cellStyle name="20% - Accent1 4 12 2 2" xfId="58287"/>
    <cellStyle name="20% - Accent1 4 12 3" xfId="50346"/>
    <cellStyle name="20% - Accent1 4 13" xfId="22458"/>
    <cellStyle name="20% - Accent1 4 13 2" xfId="30402"/>
    <cellStyle name="20% - Accent1 4 13 2 2" xfId="59361"/>
    <cellStyle name="20% - Accent1 4 13 3" xfId="51420"/>
    <cellStyle name="20% - Accent1 4 14" xfId="22564"/>
    <cellStyle name="20% - Accent1 4 14 2" xfId="51526"/>
    <cellStyle name="20% - Accent1 4 15" xfId="8120"/>
    <cellStyle name="20% - Accent1 4 15 2" xfId="37178"/>
    <cellStyle name="20% - Accent1 4 16" xfId="30594"/>
    <cellStyle name="20% - Accent1 4 2" xfId="1488"/>
    <cellStyle name="20% - Accent1 4 2 10" xfId="21470"/>
    <cellStyle name="20% - Accent1 4 2 10 2" xfId="29418"/>
    <cellStyle name="20% - Accent1 4 2 10 2 2" xfId="58377"/>
    <cellStyle name="20% - Accent1 4 2 10 3" xfId="50436"/>
    <cellStyle name="20% - Accent1 4 2 11" xfId="8210"/>
    <cellStyle name="20% - Accent1 4 2 11 2" xfId="37268"/>
    <cellStyle name="20% - Accent1 4 2 12" xfId="30684"/>
    <cellStyle name="20% - Accent1 4 2 2" xfId="1708"/>
    <cellStyle name="20% - Accent1 4 2 2 10" xfId="30897"/>
    <cellStyle name="20% - Accent1 4 2 2 2" xfId="2333"/>
    <cellStyle name="20% - Accent1 4 2 2 2 2" xfId="3341"/>
    <cellStyle name="20% - Accent1 4 2 2 2 2 2" xfId="6699"/>
    <cellStyle name="20% - Accent1 4 2 2 2 2 2 2" xfId="19981"/>
    <cellStyle name="20% - Accent1 4 2 2 2 2 2 2 2" xfId="27935"/>
    <cellStyle name="20% - Accent1 4 2 2 2 2 2 2 2 2" xfId="56894"/>
    <cellStyle name="20% - Accent1 4 2 2 2 2 2 2 3" xfId="48953"/>
    <cellStyle name="20% - Accent1 4 2 2 2 2 2 3" xfId="13311"/>
    <cellStyle name="20% - Accent1 4 2 2 2 2 2 3 2" xfId="42369"/>
    <cellStyle name="20% - Accent1 4 2 2 2 2 2 4" xfId="35785"/>
    <cellStyle name="20% - Accent1 4 2 2 2 2 3" xfId="16829"/>
    <cellStyle name="20% - Accent1 4 2 2 2 2 3 2" xfId="24783"/>
    <cellStyle name="20% - Accent1 4 2 2 2 2 3 2 2" xfId="53742"/>
    <cellStyle name="20% - Accent1 4 2 2 2 2 3 3" xfId="45801"/>
    <cellStyle name="20% - Accent1 4 2 2 2 2 4" xfId="10019"/>
    <cellStyle name="20% - Accent1 4 2 2 2 2 4 2" xfId="39077"/>
    <cellStyle name="20% - Accent1 4 2 2 2 2 5" xfId="32493"/>
    <cellStyle name="20% - Accent1 4 2 2 2 3" xfId="4539"/>
    <cellStyle name="20% - Accent1 4 2 2 2 3 2" xfId="17833"/>
    <cellStyle name="20% - Accent1 4 2 2 2 3 2 2" xfId="25787"/>
    <cellStyle name="20% - Accent1 4 2 2 2 3 2 2 2" xfId="54746"/>
    <cellStyle name="20% - Accent1 4 2 2 2 3 2 3" xfId="46805"/>
    <cellStyle name="20% - Accent1 4 2 2 2 3 3" xfId="11163"/>
    <cellStyle name="20% - Accent1 4 2 2 2 3 3 2" xfId="40221"/>
    <cellStyle name="20% - Accent1 4 2 2 2 3 4" xfId="33637"/>
    <cellStyle name="20% - Accent1 4 2 2 2 4" xfId="5695"/>
    <cellStyle name="20% - Accent1 4 2 2 2 4 2" xfId="18977"/>
    <cellStyle name="20% - Accent1 4 2 2 2 4 2 2" xfId="26931"/>
    <cellStyle name="20% - Accent1 4 2 2 2 4 2 2 2" xfId="55890"/>
    <cellStyle name="20% - Accent1 4 2 2 2 4 2 3" xfId="47949"/>
    <cellStyle name="20% - Accent1 4 2 2 2 4 3" xfId="12307"/>
    <cellStyle name="20% - Accent1 4 2 2 2 4 3 2" xfId="41365"/>
    <cellStyle name="20% - Accent1 4 2 2 2 4 4" xfId="34781"/>
    <cellStyle name="20% - Accent1 4 2 2 2 5" xfId="7864"/>
    <cellStyle name="20% - Accent1 4 2 2 2 5 2" xfId="21125"/>
    <cellStyle name="20% - Accent1 4 2 2 2 5 2 2" xfId="29079"/>
    <cellStyle name="20% - Accent1 4 2 2 2 5 2 2 2" xfId="58038"/>
    <cellStyle name="20% - Accent1 4 2 2 2 5 2 3" xfId="50097"/>
    <cellStyle name="20% - Accent1 4 2 2 2 5 3" xfId="14455"/>
    <cellStyle name="20% - Accent1 4 2 2 2 5 3 2" xfId="43513"/>
    <cellStyle name="20% - Accent1 4 2 2 2 5 4" xfId="36929"/>
    <cellStyle name="20% - Accent1 4 2 2 2 6" xfId="15734"/>
    <cellStyle name="20% - Accent1 4 2 2 2 6 2" xfId="23724"/>
    <cellStyle name="20% - Accent1 4 2 2 2 6 2 2" xfId="52683"/>
    <cellStyle name="20% - Accent1 4 2 2 2 6 3" xfId="44742"/>
    <cellStyle name="20% - Accent1 4 2 2 2 7" xfId="22275"/>
    <cellStyle name="20% - Accent1 4 2 2 2 7 2" xfId="30223"/>
    <cellStyle name="20% - Accent1 4 2 2 2 7 2 2" xfId="59182"/>
    <cellStyle name="20% - Accent1 4 2 2 2 7 3" xfId="51241"/>
    <cellStyle name="20% - Accent1 4 2 2 2 8" xfId="9015"/>
    <cellStyle name="20% - Accent1 4 2 2 2 8 2" xfId="38073"/>
    <cellStyle name="20% - Accent1 4 2 2 2 9" xfId="31489"/>
    <cellStyle name="20% - Accent1 4 2 2 3" xfId="2749"/>
    <cellStyle name="20% - Accent1 4 2 2 3 2" xfId="6107"/>
    <cellStyle name="20% - Accent1 4 2 2 3 2 2" xfId="19389"/>
    <cellStyle name="20% - Accent1 4 2 2 3 2 2 2" xfId="27343"/>
    <cellStyle name="20% - Accent1 4 2 2 3 2 2 2 2" xfId="56302"/>
    <cellStyle name="20% - Accent1 4 2 2 3 2 2 3" xfId="48361"/>
    <cellStyle name="20% - Accent1 4 2 2 3 2 3" xfId="12719"/>
    <cellStyle name="20% - Accent1 4 2 2 3 2 3 2" xfId="41777"/>
    <cellStyle name="20% - Accent1 4 2 2 3 2 4" xfId="35193"/>
    <cellStyle name="20% - Accent1 4 2 2 3 3" xfId="16237"/>
    <cellStyle name="20% - Accent1 4 2 2 3 3 2" xfId="24191"/>
    <cellStyle name="20% - Accent1 4 2 2 3 3 2 2" xfId="53150"/>
    <cellStyle name="20% - Accent1 4 2 2 3 3 3" xfId="45209"/>
    <cellStyle name="20% - Accent1 4 2 2 3 4" xfId="9427"/>
    <cellStyle name="20% - Accent1 4 2 2 3 4 2" xfId="38485"/>
    <cellStyle name="20% - Accent1 4 2 2 3 5" xfId="31901"/>
    <cellStyle name="20% - Accent1 4 2 2 4" xfId="3947"/>
    <cellStyle name="20% - Accent1 4 2 2 4 2" xfId="17241"/>
    <cellStyle name="20% - Accent1 4 2 2 4 2 2" xfId="25195"/>
    <cellStyle name="20% - Accent1 4 2 2 4 2 2 2" xfId="54154"/>
    <cellStyle name="20% - Accent1 4 2 2 4 2 3" xfId="46213"/>
    <cellStyle name="20% - Accent1 4 2 2 4 3" xfId="10571"/>
    <cellStyle name="20% - Accent1 4 2 2 4 3 2" xfId="39629"/>
    <cellStyle name="20% - Accent1 4 2 2 4 4" xfId="33045"/>
    <cellStyle name="20% - Accent1 4 2 2 5" xfId="5103"/>
    <cellStyle name="20% - Accent1 4 2 2 5 2" xfId="18385"/>
    <cellStyle name="20% - Accent1 4 2 2 5 2 2" xfId="26339"/>
    <cellStyle name="20% - Accent1 4 2 2 5 2 2 2" xfId="55298"/>
    <cellStyle name="20% - Accent1 4 2 2 5 2 3" xfId="47357"/>
    <cellStyle name="20% - Accent1 4 2 2 5 3" xfId="11715"/>
    <cellStyle name="20% - Accent1 4 2 2 5 3 2" xfId="40773"/>
    <cellStyle name="20% - Accent1 4 2 2 5 4" xfId="34189"/>
    <cellStyle name="20% - Accent1 4 2 2 6" xfId="7272"/>
    <cellStyle name="20% - Accent1 4 2 2 6 2" xfId="20533"/>
    <cellStyle name="20% - Accent1 4 2 2 6 2 2" xfId="28487"/>
    <cellStyle name="20% - Accent1 4 2 2 6 2 2 2" xfId="57446"/>
    <cellStyle name="20% - Accent1 4 2 2 6 2 3" xfId="49505"/>
    <cellStyle name="20% - Accent1 4 2 2 6 3" xfId="13863"/>
    <cellStyle name="20% - Accent1 4 2 2 6 3 2" xfId="42921"/>
    <cellStyle name="20% - Accent1 4 2 2 6 4" xfId="36337"/>
    <cellStyle name="20% - Accent1 4 2 2 7" xfId="15141"/>
    <cellStyle name="20% - Accent1 4 2 2 7 2" xfId="23131"/>
    <cellStyle name="20% - Accent1 4 2 2 7 2 2" xfId="52090"/>
    <cellStyle name="20% - Accent1 4 2 2 7 3" xfId="44149"/>
    <cellStyle name="20% - Accent1 4 2 2 8" xfId="21683"/>
    <cellStyle name="20% - Accent1 4 2 2 8 2" xfId="29631"/>
    <cellStyle name="20% - Accent1 4 2 2 8 2 2" xfId="58590"/>
    <cellStyle name="20% - Accent1 4 2 2 8 3" xfId="50649"/>
    <cellStyle name="20% - Accent1 4 2 2 9" xfId="8423"/>
    <cellStyle name="20% - Accent1 4 2 2 9 2" xfId="37481"/>
    <cellStyle name="20% - Accent1 4 2 3" xfId="2120"/>
    <cellStyle name="20% - Accent1 4 2 3 2" xfId="3128"/>
    <cellStyle name="20% - Accent1 4 2 3 2 2" xfId="6486"/>
    <cellStyle name="20% - Accent1 4 2 3 2 2 2" xfId="19768"/>
    <cellStyle name="20% - Accent1 4 2 3 2 2 2 2" xfId="27722"/>
    <cellStyle name="20% - Accent1 4 2 3 2 2 2 2 2" xfId="56681"/>
    <cellStyle name="20% - Accent1 4 2 3 2 2 2 3" xfId="48740"/>
    <cellStyle name="20% - Accent1 4 2 3 2 2 3" xfId="13098"/>
    <cellStyle name="20% - Accent1 4 2 3 2 2 3 2" xfId="42156"/>
    <cellStyle name="20% - Accent1 4 2 3 2 2 4" xfId="35572"/>
    <cellStyle name="20% - Accent1 4 2 3 2 3" xfId="16616"/>
    <cellStyle name="20% - Accent1 4 2 3 2 3 2" xfId="24570"/>
    <cellStyle name="20% - Accent1 4 2 3 2 3 2 2" xfId="53529"/>
    <cellStyle name="20% - Accent1 4 2 3 2 3 3" xfId="45588"/>
    <cellStyle name="20% - Accent1 4 2 3 2 4" xfId="9806"/>
    <cellStyle name="20% - Accent1 4 2 3 2 4 2" xfId="38864"/>
    <cellStyle name="20% - Accent1 4 2 3 2 5" xfId="32280"/>
    <cellStyle name="20% - Accent1 4 2 3 3" xfId="4326"/>
    <cellStyle name="20% - Accent1 4 2 3 3 2" xfId="17620"/>
    <cellStyle name="20% - Accent1 4 2 3 3 2 2" xfId="25574"/>
    <cellStyle name="20% - Accent1 4 2 3 3 2 2 2" xfId="54533"/>
    <cellStyle name="20% - Accent1 4 2 3 3 2 3" xfId="46592"/>
    <cellStyle name="20% - Accent1 4 2 3 3 3" xfId="10950"/>
    <cellStyle name="20% - Accent1 4 2 3 3 3 2" xfId="40008"/>
    <cellStyle name="20% - Accent1 4 2 3 3 4" xfId="33424"/>
    <cellStyle name="20% - Accent1 4 2 3 4" xfId="5482"/>
    <cellStyle name="20% - Accent1 4 2 3 4 2" xfId="18764"/>
    <cellStyle name="20% - Accent1 4 2 3 4 2 2" xfId="26718"/>
    <cellStyle name="20% - Accent1 4 2 3 4 2 2 2" xfId="55677"/>
    <cellStyle name="20% - Accent1 4 2 3 4 2 3" xfId="47736"/>
    <cellStyle name="20% - Accent1 4 2 3 4 3" xfId="12094"/>
    <cellStyle name="20% - Accent1 4 2 3 4 3 2" xfId="41152"/>
    <cellStyle name="20% - Accent1 4 2 3 4 4" xfId="34568"/>
    <cellStyle name="20% - Accent1 4 2 3 5" xfId="7651"/>
    <cellStyle name="20% - Accent1 4 2 3 5 2" xfId="20912"/>
    <cellStyle name="20% - Accent1 4 2 3 5 2 2" xfId="28866"/>
    <cellStyle name="20% - Accent1 4 2 3 5 2 2 2" xfId="57825"/>
    <cellStyle name="20% - Accent1 4 2 3 5 2 3" xfId="49884"/>
    <cellStyle name="20% - Accent1 4 2 3 5 3" xfId="14242"/>
    <cellStyle name="20% - Accent1 4 2 3 5 3 2" xfId="43300"/>
    <cellStyle name="20% - Accent1 4 2 3 5 4" xfId="36716"/>
    <cellStyle name="20% - Accent1 4 2 3 6" xfId="15521"/>
    <cellStyle name="20% - Accent1 4 2 3 6 2" xfId="23511"/>
    <cellStyle name="20% - Accent1 4 2 3 6 2 2" xfId="52470"/>
    <cellStyle name="20% - Accent1 4 2 3 6 3" xfId="44529"/>
    <cellStyle name="20% - Accent1 4 2 3 7" xfId="22062"/>
    <cellStyle name="20% - Accent1 4 2 3 7 2" xfId="30010"/>
    <cellStyle name="20% - Accent1 4 2 3 7 2 2" xfId="58969"/>
    <cellStyle name="20% - Accent1 4 2 3 7 3" xfId="51028"/>
    <cellStyle name="20% - Accent1 4 2 3 8" xfId="8802"/>
    <cellStyle name="20% - Accent1 4 2 3 8 2" xfId="37860"/>
    <cellStyle name="20% - Accent1 4 2 3 9" xfId="31276"/>
    <cellStyle name="20% - Accent1 4 2 4" xfId="1938"/>
    <cellStyle name="20% - Accent1 4 2 4 2" xfId="2948"/>
    <cellStyle name="20% - Accent1 4 2 4 2 2" xfId="6306"/>
    <cellStyle name="20% - Accent1 4 2 4 2 2 2" xfId="19588"/>
    <cellStyle name="20% - Accent1 4 2 4 2 2 2 2" xfId="27542"/>
    <cellStyle name="20% - Accent1 4 2 4 2 2 2 2 2" xfId="56501"/>
    <cellStyle name="20% - Accent1 4 2 4 2 2 2 3" xfId="48560"/>
    <cellStyle name="20% - Accent1 4 2 4 2 2 3" xfId="12918"/>
    <cellStyle name="20% - Accent1 4 2 4 2 2 3 2" xfId="41976"/>
    <cellStyle name="20% - Accent1 4 2 4 2 2 4" xfId="35392"/>
    <cellStyle name="20% - Accent1 4 2 4 2 3" xfId="16436"/>
    <cellStyle name="20% - Accent1 4 2 4 2 3 2" xfId="24390"/>
    <cellStyle name="20% - Accent1 4 2 4 2 3 2 2" xfId="53349"/>
    <cellStyle name="20% - Accent1 4 2 4 2 3 3" xfId="45408"/>
    <cellStyle name="20% - Accent1 4 2 4 2 4" xfId="9626"/>
    <cellStyle name="20% - Accent1 4 2 4 2 4 2" xfId="38684"/>
    <cellStyle name="20% - Accent1 4 2 4 2 5" xfId="32100"/>
    <cellStyle name="20% - Accent1 4 2 4 3" xfId="4146"/>
    <cellStyle name="20% - Accent1 4 2 4 3 2" xfId="17440"/>
    <cellStyle name="20% - Accent1 4 2 4 3 2 2" xfId="25394"/>
    <cellStyle name="20% - Accent1 4 2 4 3 2 2 2" xfId="54353"/>
    <cellStyle name="20% - Accent1 4 2 4 3 2 3" xfId="46412"/>
    <cellStyle name="20% - Accent1 4 2 4 3 3" xfId="10770"/>
    <cellStyle name="20% - Accent1 4 2 4 3 3 2" xfId="39828"/>
    <cellStyle name="20% - Accent1 4 2 4 3 4" xfId="33244"/>
    <cellStyle name="20% - Accent1 4 2 4 4" xfId="5302"/>
    <cellStyle name="20% - Accent1 4 2 4 4 2" xfId="18584"/>
    <cellStyle name="20% - Accent1 4 2 4 4 2 2" xfId="26538"/>
    <cellStyle name="20% - Accent1 4 2 4 4 2 2 2" xfId="55497"/>
    <cellStyle name="20% - Accent1 4 2 4 4 2 3" xfId="47556"/>
    <cellStyle name="20% - Accent1 4 2 4 4 3" xfId="11914"/>
    <cellStyle name="20% - Accent1 4 2 4 4 3 2" xfId="40972"/>
    <cellStyle name="20% - Accent1 4 2 4 4 4" xfId="34388"/>
    <cellStyle name="20% - Accent1 4 2 4 5" xfId="7471"/>
    <cellStyle name="20% - Accent1 4 2 4 5 2" xfId="20732"/>
    <cellStyle name="20% - Accent1 4 2 4 5 2 2" xfId="28686"/>
    <cellStyle name="20% - Accent1 4 2 4 5 2 2 2" xfId="57645"/>
    <cellStyle name="20% - Accent1 4 2 4 5 2 3" xfId="49704"/>
    <cellStyle name="20% - Accent1 4 2 4 5 3" xfId="14062"/>
    <cellStyle name="20% - Accent1 4 2 4 5 3 2" xfId="43120"/>
    <cellStyle name="20% - Accent1 4 2 4 5 4" xfId="36536"/>
    <cellStyle name="20% - Accent1 4 2 4 6" xfId="15341"/>
    <cellStyle name="20% - Accent1 4 2 4 6 2" xfId="23331"/>
    <cellStyle name="20% - Accent1 4 2 4 6 2 2" xfId="52290"/>
    <cellStyle name="20% - Accent1 4 2 4 6 3" xfId="44349"/>
    <cellStyle name="20% - Accent1 4 2 4 7" xfId="21882"/>
    <cellStyle name="20% - Accent1 4 2 4 7 2" xfId="29830"/>
    <cellStyle name="20% - Accent1 4 2 4 7 2 2" xfId="58789"/>
    <cellStyle name="20% - Accent1 4 2 4 7 3" xfId="50848"/>
    <cellStyle name="20% - Accent1 4 2 4 8" xfId="8622"/>
    <cellStyle name="20% - Accent1 4 2 4 8 2" xfId="37680"/>
    <cellStyle name="20% - Accent1 4 2 4 9" xfId="31096"/>
    <cellStyle name="20% - Accent1 4 2 5" xfId="2536"/>
    <cellStyle name="20% - Accent1 4 2 5 2" xfId="5894"/>
    <cellStyle name="20% - Accent1 4 2 5 2 2" xfId="19176"/>
    <cellStyle name="20% - Accent1 4 2 5 2 2 2" xfId="27130"/>
    <cellStyle name="20% - Accent1 4 2 5 2 2 2 2" xfId="56089"/>
    <cellStyle name="20% - Accent1 4 2 5 2 2 3" xfId="48148"/>
    <cellStyle name="20% - Accent1 4 2 5 2 3" xfId="12506"/>
    <cellStyle name="20% - Accent1 4 2 5 2 3 2" xfId="41564"/>
    <cellStyle name="20% - Accent1 4 2 5 2 4" xfId="34980"/>
    <cellStyle name="20% - Accent1 4 2 5 3" xfId="16024"/>
    <cellStyle name="20% - Accent1 4 2 5 3 2" xfId="23978"/>
    <cellStyle name="20% - Accent1 4 2 5 3 2 2" xfId="52937"/>
    <cellStyle name="20% - Accent1 4 2 5 3 3" xfId="44996"/>
    <cellStyle name="20% - Accent1 4 2 5 4" xfId="9214"/>
    <cellStyle name="20% - Accent1 4 2 5 4 2" xfId="38272"/>
    <cellStyle name="20% - Accent1 4 2 5 5" xfId="31688"/>
    <cellStyle name="20% - Accent1 4 2 6" xfId="3734"/>
    <cellStyle name="20% - Accent1 4 2 6 2" xfId="17028"/>
    <cellStyle name="20% - Accent1 4 2 6 2 2" xfId="24982"/>
    <cellStyle name="20% - Accent1 4 2 6 2 2 2" xfId="53941"/>
    <cellStyle name="20% - Accent1 4 2 6 2 3" xfId="46000"/>
    <cellStyle name="20% - Accent1 4 2 6 3" xfId="10358"/>
    <cellStyle name="20% - Accent1 4 2 6 3 2" xfId="39416"/>
    <cellStyle name="20% - Accent1 4 2 6 4" xfId="32832"/>
    <cellStyle name="20% - Accent1 4 2 7" xfId="4890"/>
    <cellStyle name="20% - Accent1 4 2 7 2" xfId="18172"/>
    <cellStyle name="20% - Accent1 4 2 7 2 2" xfId="26126"/>
    <cellStyle name="20% - Accent1 4 2 7 2 2 2" xfId="55085"/>
    <cellStyle name="20% - Accent1 4 2 7 2 3" xfId="47144"/>
    <cellStyle name="20% - Accent1 4 2 7 3" xfId="11502"/>
    <cellStyle name="20% - Accent1 4 2 7 3 2" xfId="40560"/>
    <cellStyle name="20% - Accent1 4 2 7 4" xfId="33976"/>
    <cellStyle name="20% - Accent1 4 2 8" xfId="7059"/>
    <cellStyle name="20% - Accent1 4 2 8 2" xfId="20320"/>
    <cellStyle name="20% - Accent1 4 2 8 2 2" xfId="28274"/>
    <cellStyle name="20% - Accent1 4 2 8 2 2 2" xfId="57233"/>
    <cellStyle name="20% - Accent1 4 2 8 2 3" xfId="49292"/>
    <cellStyle name="20% - Accent1 4 2 8 3" xfId="13650"/>
    <cellStyle name="20% - Accent1 4 2 8 3 2" xfId="42708"/>
    <cellStyle name="20% - Accent1 4 2 8 4" xfId="36124"/>
    <cellStyle name="20% - Accent1 4 2 9" xfId="14928"/>
    <cellStyle name="20% - Accent1 4 2 9 2" xfId="22918"/>
    <cellStyle name="20% - Accent1 4 2 9 2 2" xfId="51877"/>
    <cellStyle name="20% - Accent1 4 2 9 3" xfId="43936"/>
    <cellStyle name="20% - Accent1 4 3" xfId="1618"/>
    <cellStyle name="20% - Accent1 4 3 10" xfId="30807"/>
    <cellStyle name="20% - Accent1 4 3 2" xfId="2243"/>
    <cellStyle name="20% - Accent1 4 3 2 2" xfId="3251"/>
    <cellStyle name="20% - Accent1 4 3 2 2 2" xfId="6609"/>
    <cellStyle name="20% - Accent1 4 3 2 2 2 2" xfId="19891"/>
    <cellStyle name="20% - Accent1 4 3 2 2 2 2 2" xfId="27845"/>
    <cellStyle name="20% - Accent1 4 3 2 2 2 2 2 2" xfId="56804"/>
    <cellStyle name="20% - Accent1 4 3 2 2 2 2 3" xfId="48863"/>
    <cellStyle name="20% - Accent1 4 3 2 2 2 3" xfId="13221"/>
    <cellStyle name="20% - Accent1 4 3 2 2 2 3 2" xfId="42279"/>
    <cellStyle name="20% - Accent1 4 3 2 2 2 4" xfId="35695"/>
    <cellStyle name="20% - Accent1 4 3 2 2 3" xfId="16739"/>
    <cellStyle name="20% - Accent1 4 3 2 2 3 2" xfId="24693"/>
    <cellStyle name="20% - Accent1 4 3 2 2 3 2 2" xfId="53652"/>
    <cellStyle name="20% - Accent1 4 3 2 2 3 3" xfId="45711"/>
    <cellStyle name="20% - Accent1 4 3 2 2 4" xfId="9929"/>
    <cellStyle name="20% - Accent1 4 3 2 2 4 2" xfId="38987"/>
    <cellStyle name="20% - Accent1 4 3 2 2 5" xfId="32403"/>
    <cellStyle name="20% - Accent1 4 3 2 3" xfId="4449"/>
    <cellStyle name="20% - Accent1 4 3 2 3 2" xfId="17743"/>
    <cellStyle name="20% - Accent1 4 3 2 3 2 2" xfId="25697"/>
    <cellStyle name="20% - Accent1 4 3 2 3 2 2 2" xfId="54656"/>
    <cellStyle name="20% - Accent1 4 3 2 3 2 3" xfId="46715"/>
    <cellStyle name="20% - Accent1 4 3 2 3 3" xfId="11073"/>
    <cellStyle name="20% - Accent1 4 3 2 3 3 2" xfId="40131"/>
    <cellStyle name="20% - Accent1 4 3 2 3 4" xfId="33547"/>
    <cellStyle name="20% - Accent1 4 3 2 4" xfId="5605"/>
    <cellStyle name="20% - Accent1 4 3 2 4 2" xfId="18887"/>
    <cellStyle name="20% - Accent1 4 3 2 4 2 2" xfId="26841"/>
    <cellStyle name="20% - Accent1 4 3 2 4 2 2 2" xfId="55800"/>
    <cellStyle name="20% - Accent1 4 3 2 4 2 3" xfId="47859"/>
    <cellStyle name="20% - Accent1 4 3 2 4 3" xfId="12217"/>
    <cellStyle name="20% - Accent1 4 3 2 4 3 2" xfId="41275"/>
    <cellStyle name="20% - Accent1 4 3 2 4 4" xfId="34691"/>
    <cellStyle name="20% - Accent1 4 3 2 5" xfId="7774"/>
    <cellStyle name="20% - Accent1 4 3 2 5 2" xfId="21035"/>
    <cellStyle name="20% - Accent1 4 3 2 5 2 2" xfId="28989"/>
    <cellStyle name="20% - Accent1 4 3 2 5 2 2 2" xfId="57948"/>
    <cellStyle name="20% - Accent1 4 3 2 5 2 3" xfId="50007"/>
    <cellStyle name="20% - Accent1 4 3 2 5 3" xfId="14365"/>
    <cellStyle name="20% - Accent1 4 3 2 5 3 2" xfId="43423"/>
    <cellStyle name="20% - Accent1 4 3 2 5 4" xfId="36839"/>
    <cellStyle name="20% - Accent1 4 3 2 6" xfId="15644"/>
    <cellStyle name="20% - Accent1 4 3 2 6 2" xfId="23634"/>
    <cellStyle name="20% - Accent1 4 3 2 6 2 2" xfId="52593"/>
    <cellStyle name="20% - Accent1 4 3 2 6 3" xfId="44652"/>
    <cellStyle name="20% - Accent1 4 3 2 7" xfId="22185"/>
    <cellStyle name="20% - Accent1 4 3 2 7 2" xfId="30133"/>
    <cellStyle name="20% - Accent1 4 3 2 7 2 2" xfId="59092"/>
    <cellStyle name="20% - Accent1 4 3 2 7 3" xfId="51151"/>
    <cellStyle name="20% - Accent1 4 3 2 8" xfId="8925"/>
    <cellStyle name="20% - Accent1 4 3 2 8 2" xfId="37983"/>
    <cellStyle name="20% - Accent1 4 3 2 9" xfId="31399"/>
    <cellStyle name="20% - Accent1 4 3 3" xfId="2659"/>
    <cellStyle name="20% - Accent1 4 3 3 2" xfId="6017"/>
    <cellStyle name="20% - Accent1 4 3 3 2 2" xfId="19299"/>
    <cellStyle name="20% - Accent1 4 3 3 2 2 2" xfId="27253"/>
    <cellStyle name="20% - Accent1 4 3 3 2 2 2 2" xfId="56212"/>
    <cellStyle name="20% - Accent1 4 3 3 2 2 3" xfId="48271"/>
    <cellStyle name="20% - Accent1 4 3 3 2 3" xfId="12629"/>
    <cellStyle name="20% - Accent1 4 3 3 2 3 2" xfId="41687"/>
    <cellStyle name="20% - Accent1 4 3 3 2 4" xfId="35103"/>
    <cellStyle name="20% - Accent1 4 3 3 3" xfId="16147"/>
    <cellStyle name="20% - Accent1 4 3 3 3 2" xfId="24101"/>
    <cellStyle name="20% - Accent1 4 3 3 3 2 2" xfId="53060"/>
    <cellStyle name="20% - Accent1 4 3 3 3 3" xfId="45119"/>
    <cellStyle name="20% - Accent1 4 3 3 4" xfId="9337"/>
    <cellStyle name="20% - Accent1 4 3 3 4 2" xfId="38395"/>
    <cellStyle name="20% - Accent1 4 3 3 5" xfId="31811"/>
    <cellStyle name="20% - Accent1 4 3 4" xfId="3857"/>
    <cellStyle name="20% - Accent1 4 3 4 2" xfId="17151"/>
    <cellStyle name="20% - Accent1 4 3 4 2 2" xfId="25105"/>
    <cellStyle name="20% - Accent1 4 3 4 2 2 2" xfId="54064"/>
    <cellStyle name="20% - Accent1 4 3 4 2 3" xfId="46123"/>
    <cellStyle name="20% - Accent1 4 3 4 3" xfId="10481"/>
    <cellStyle name="20% - Accent1 4 3 4 3 2" xfId="39539"/>
    <cellStyle name="20% - Accent1 4 3 4 4" xfId="32955"/>
    <cellStyle name="20% - Accent1 4 3 5" xfId="5013"/>
    <cellStyle name="20% - Accent1 4 3 5 2" xfId="18295"/>
    <cellStyle name="20% - Accent1 4 3 5 2 2" xfId="26249"/>
    <cellStyle name="20% - Accent1 4 3 5 2 2 2" xfId="55208"/>
    <cellStyle name="20% - Accent1 4 3 5 2 3" xfId="47267"/>
    <cellStyle name="20% - Accent1 4 3 5 3" xfId="11625"/>
    <cellStyle name="20% - Accent1 4 3 5 3 2" xfId="40683"/>
    <cellStyle name="20% - Accent1 4 3 5 4" xfId="34099"/>
    <cellStyle name="20% - Accent1 4 3 6" xfId="7182"/>
    <cellStyle name="20% - Accent1 4 3 6 2" xfId="20443"/>
    <cellStyle name="20% - Accent1 4 3 6 2 2" xfId="28397"/>
    <cellStyle name="20% - Accent1 4 3 6 2 2 2" xfId="57356"/>
    <cellStyle name="20% - Accent1 4 3 6 2 3" xfId="49415"/>
    <cellStyle name="20% - Accent1 4 3 6 3" xfId="13773"/>
    <cellStyle name="20% - Accent1 4 3 6 3 2" xfId="42831"/>
    <cellStyle name="20% - Accent1 4 3 6 4" xfId="36247"/>
    <cellStyle name="20% - Accent1 4 3 7" xfId="15051"/>
    <cellStyle name="20% - Accent1 4 3 7 2" xfId="23041"/>
    <cellStyle name="20% - Accent1 4 3 7 2 2" xfId="52000"/>
    <cellStyle name="20% - Accent1 4 3 7 3" xfId="44059"/>
    <cellStyle name="20% - Accent1 4 3 8" xfId="21593"/>
    <cellStyle name="20% - Accent1 4 3 8 2" xfId="29541"/>
    <cellStyle name="20% - Accent1 4 3 8 2 2" xfId="58500"/>
    <cellStyle name="20% - Accent1 4 3 8 3" xfId="50559"/>
    <cellStyle name="20% - Accent1 4 3 9" xfId="8333"/>
    <cellStyle name="20% - Accent1 4 3 9 2" xfId="37391"/>
    <cellStyle name="20% - Accent1 4 4" xfId="2030"/>
    <cellStyle name="20% - Accent1 4 4 2" xfId="3038"/>
    <cellStyle name="20% - Accent1 4 4 2 2" xfId="6396"/>
    <cellStyle name="20% - Accent1 4 4 2 2 2" xfId="19678"/>
    <cellStyle name="20% - Accent1 4 4 2 2 2 2" xfId="27632"/>
    <cellStyle name="20% - Accent1 4 4 2 2 2 2 2" xfId="56591"/>
    <cellStyle name="20% - Accent1 4 4 2 2 2 3" xfId="48650"/>
    <cellStyle name="20% - Accent1 4 4 2 2 3" xfId="13008"/>
    <cellStyle name="20% - Accent1 4 4 2 2 3 2" xfId="42066"/>
    <cellStyle name="20% - Accent1 4 4 2 2 4" xfId="35482"/>
    <cellStyle name="20% - Accent1 4 4 2 3" xfId="16526"/>
    <cellStyle name="20% - Accent1 4 4 2 3 2" xfId="24480"/>
    <cellStyle name="20% - Accent1 4 4 2 3 2 2" xfId="53439"/>
    <cellStyle name="20% - Accent1 4 4 2 3 3" xfId="45498"/>
    <cellStyle name="20% - Accent1 4 4 2 4" xfId="9716"/>
    <cellStyle name="20% - Accent1 4 4 2 4 2" xfId="38774"/>
    <cellStyle name="20% - Accent1 4 4 2 5" xfId="32190"/>
    <cellStyle name="20% - Accent1 4 4 3" xfId="4236"/>
    <cellStyle name="20% - Accent1 4 4 3 2" xfId="17530"/>
    <cellStyle name="20% - Accent1 4 4 3 2 2" xfId="25484"/>
    <cellStyle name="20% - Accent1 4 4 3 2 2 2" xfId="54443"/>
    <cellStyle name="20% - Accent1 4 4 3 2 3" xfId="46502"/>
    <cellStyle name="20% - Accent1 4 4 3 3" xfId="10860"/>
    <cellStyle name="20% - Accent1 4 4 3 3 2" xfId="39918"/>
    <cellStyle name="20% - Accent1 4 4 3 4" xfId="33334"/>
    <cellStyle name="20% - Accent1 4 4 4" xfId="5392"/>
    <cellStyle name="20% - Accent1 4 4 4 2" xfId="18674"/>
    <cellStyle name="20% - Accent1 4 4 4 2 2" xfId="26628"/>
    <cellStyle name="20% - Accent1 4 4 4 2 2 2" xfId="55587"/>
    <cellStyle name="20% - Accent1 4 4 4 2 3" xfId="47646"/>
    <cellStyle name="20% - Accent1 4 4 4 3" xfId="12004"/>
    <cellStyle name="20% - Accent1 4 4 4 3 2" xfId="41062"/>
    <cellStyle name="20% - Accent1 4 4 4 4" xfId="34478"/>
    <cellStyle name="20% - Accent1 4 4 5" xfId="7561"/>
    <cellStyle name="20% - Accent1 4 4 5 2" xfId="20822"/>
    <cellStyle name="20% - Accent1 4 4 5 2 2" xfId="28776"/>
    <cellStyle name="20% - Accent1 4 4 5 2 2 2" xfId="57735"/>
    <cellStyle name="20% - Accent1 4 4 5 2 3" xfId="49794"/>
    <cellStyle name="20% - Accent1 4 4 5 3" xfId="14152"/>
    <cellStyle name="20% - Accent1 4 4 5 3 2" xfId="43210"/>
    <cellStyle name="20% - Accent1 4 4 5 4" xfId="36626"/>
    <cellStyle name="20% - Accent1 4 4 6" xfId="15431"/>
    <cellStyle name="20% - Accent1 4 4 6 2" xfId="23421"/>
    <cellStyle name="20% - Accent1 4 4 6 2 2" xfId="52380"/>
    <cellStyle name="20% - Accent1 4 4 6 3" xfId="44439"/>
    <cellStyle name="20% - Accent1 4 4 7" xfId="21972"/>
    <cellStyle name="20% - Accent1 4 4 7 2" xfId="29920"/>
    <cellStyle name="20% - Accent1 4 4 7 2 2" xfId="58879"/>
    <cellStyle name="20% - Accent1 4 4 7 3" xfId="50938"/>
    <cellStyle name="20% - Accent1 4 4 8" xfId="8712"/>
    <cellStyle name="20% - Accent1 4 4 8 2" xfId="37770"/>
    <cellStyle name="20% - Accent1 4 4 9" xfId="31186"/>
    <cellStyle name="20% - Accent1 4 5" xfId="1848"/>
    <cellStyle name="20% - Accent1 4 5 2" xfId="2858"/>
    <cellStyle name="20% - Accent1 4 5 2 2" xfId="6216"/>
    <cellStyle name="20% - Accent1 4 5 2 2 2" xfId="19498"/>
    <cellStyle name="20% - Accent1 4 5 2 2 2 2" xfId="27452"/>
    <cellStyle name="20% - Accent1 4 5 2 2 2 2 2" xfId="56411"/>
    <cellStyle name="20% - Accent1 4 5 2 2 2 3" xfId="48470"/>
    <cellStyle name="20% - Accent1 4 5 2 2 3" xfId="12828"/>
    <cellStyle name="20% - Accent1 4 5 2 2 3 2" xfId="41886"/>
    <cellStyle name="20% - Accent1 4 5 2 2 4" xfId="35302"/>
    <cellStyle name="20% - Accent1 4 5 2 3" xfId="16346"/>
    <cellStyle name="20% - Accent1 4 5 2 3 2" xfId="24300"/>
    <cellStyle name="20% - Accent1 4 5 2 3 2 2" xfId="53259"/>
    <cellStyle name="20% - Accent1 4 5 2 3 3" xfId="45318"/>
    <cellStyle name="20% - Accent1 4 5 2 4" xfId="9536"/>
    <cellStyle name="20% - Accent1 4 5 2 4 2" xfId="38594"/>
    <cellStyle name="20% - Accent1 4 5 2 5" xfId="32010"/>
    <cellStyle name="20% - Accent1 4 5 3" xfId="4056"/>
    <cellStyle name="20% - Accent1 4 5 3 2" xfId="17350"/>
    <cellStyle name="20% - Accent1 4 5 3 2 2" xfId="25304"/>
    <cellStyle name="20% - Accent1 4 5 3 2 2 2" xfId="54263"/>
    <cellStyle name="20% - Accent1 4 5 3 2 3" xfId="46322"/>
    <cellStyle name="20% - Accent1 4 5 3 3" xfId="10680"/>
    <cellStyle name="20% - Accent1 4 5 3 3 2" xfId="39738"/>
    <cellStyle name="20% - Accent1 4 5 3 4" xfId="33154"/>
    <cellStyle name="20% - Accent1 4 5 4" xfId="5212"/>
    <cellStyle name="20% - Accent1 4 5 4 2" xfId="18494"/>
    <cellStyle name="20% - Accent1 4 5 4 2 2" xfId="26448"/>
    <cellStyle name="20% - Accent1 4 5 4 2 2 2" xfId="55407"/>
    <cellStyle name="20% - Accent1 4 5 4 2 3" xfId="47466"/>
    <cellStyle name="20% - Accent1 4 5 4 3" xfId="11824"/>
    <cellStyle name="20% - Accent1 4 5 4 3 2" xfId="40882"/>
    <cellStyle name="20% - Accent1 4 5 4 4" xfId="34298"/>
    <cellStyle name="20% - Accent1 4 5 5" xfId="7381"/>
    <cellStyle name="20% - Accent1 4 5 5 2" xfId="20642"/>
    <cellStyle name="20% - Accent1 4 5 5 2 2" xfId="28596"/>
    <cellStyle name="20% - Accent1 4 5 5 2 2 2" xfId="57555"/>
    <cellStyle name="20% - Accent1 4 5 5 2 3" xfId="49614"/>
    <cellStyle name="20% - Accent1 4 5 5 3" xfId="13972"/>
    <cellStyle name="20% - Accent1 4 5 5 3 2" xfId="43030"/>
    <cellStyle name="20% - Accent1 4 5 5 4" xfId="36446"/>
    <cellStyle name="20% - Accent1 4 5 6" xfId="15251"/>
    <cellStyle name="20% - Accent1 4 5 6 2" xfId="23241"/>
    <cellStyle name="20% - Accent1 4 5 6 2 2" xfId="52200"/>
    <cellStyle name="20% - Accent1 4 5 6 3" xfId="44259"/>
    <cellStyle name="20% - Accent1 4 5 7" xfId="21792"/>
    <cellStyle name="20% - Accent1 4 5 7 2" xfId="29740"/>
    <cellStyle name="20% - Accent1 4 5 7 2 2" xfId="58699"/>
    <cellStyle name="20% - Accent1 4 5 7 3" xfId="50758"/>
    <cellStyle name="20% - Accent1 4 5 8" xfId="8532"/>
    <cellStyle name="20% - Accent1 4 5 8 2" xfId="37590"/>
    <cellStyle name="20% - Accent1 4 5 9" xfId="31006"/>
    <cellStyle name="20% - Accent1 4 6" xfId="3380"/>
    <cellStyle name="20% - Accent1 4 6 2" xfId="4578"/>
    <cellStyle name="20% - Accent1 4 6 2 2" xfId="17872"/>
    <cellStyle name="20% - Accent1 4 6 2 2 2" xfId="25826"/>
    <cellStyle name="20% - Accent1 4 6 2 2 2 2" xfId="54785"/>
    <cellStyle name="20% - Accent1 4 6 2 2 3" xfId="46844"/>
    <cellStyle name="20% - Accent1 4 6 2 3" xfId="11202"/>
    <cellStyle name="20% - Accent1 4 6 2 3 2" xfId="40260"/>
    <cellStyle name="20% - Accent1 4 6 2 4" xfId="33676"/>
    <cellStyle name="20% - Accent1 4 6 3" xfId="6738"/>
    <cellStyle name="20% - Accent1 4 6 3 2" xfId="20020"/>
    <cellStyle name="20% - Accent1 4 6 3 2 2" xfId="27974"/>
    <cellStyle name="20% - Accent1 4 6 3 2 2 2" xfId="56933"/>
    <cellStyle name="20% - Accent1 4 6 3 2 3" xfId="48992"/>
    <cellStyle name="20% - Accent1 4 6 3 3" xfId="13350"/>
    <cellStyle name="20% - Accent1 4 6 3 3 2" xfId="42408"/>
    <cellStyle name="20% - Accent1 4 6 3 4" xfId="35824"/>
    <cellStyle name="20% - Accent1 4 6 4" xfId="7903"/>
    <cellStyle name="20% - Accent1 4 6 4 2" xfId="21164"/>
    <cellStyle name="20% - Accent1 4 6 4 2 2" xfId="29118"/>
    <cellStyle name="20% - Accent1 4 6 4 2 2 2" xfId="58077"/>
    <cellStyle name="20% - Accent1 4 6 4 2 3" xfId="50136"/>
    <cellStyle name="20% - Accent1 4 6 4 3" xfId="14494"/>
    <cellStyle name="20% - Accent1 4 6 4 3 2" xfId="43552"/>
    <cellStyle name="20% - Accent1 4 6 4 4" xfId="36968"/>
    <cellStyle name="20% - Accent1 4 6 5" xfId="15773"/>
    <cellStyle name="20% - Accent1 4 6 5 2" xfId="23763"/>
    <cellStyle name="20% - Accent1 4 6 5 2 2" xfId="52722"/>
    <cellStyle name="20% - Accent1 4 6 5 3" xfId="44781"/>
    <cellStyle name="20% - Accent1 4 6 6" xfId="22314"/>
    <cellStyle name="20% - Accent1 4 6 6 2" xfId="30262"/>
    <cellStyle name="20% - Accent1 4 6 6 2 2" xfId="59221"/>
    <cellStyle name="20% - Accent1 4 6 6 3" xfId="51280"/>
    <cellStyle name="20% - Accent1 4 6 7" xfId="10058"/>
    <cellStyle name="20% - Accent1 4 6 7 2" xfId="39116"/>
    <cellStyle name="20% - Accent1 4 6 8" xfId="32532"/>
    <cellStyle name="20% - Accent1 4 7" xfId="2446"/>
    <cellStyle name="20% - Accent1 4 7 2" xfId="5804"/>
    <cellStyle name="20% - Accent1 4 7 2 2" xfId="19086"/>
    <cellStyle name="20% - Accent1 4 7 2 2 2" xfId="27040"/>
    <cellStyle name="20% - Accent1 4 7 2 2 2 2" xfId="55999"/>
    <cellStyle name="20% - Accent1 4 7 2 2 3" xfId="48058"/>
    <cellStyle name="20% - Accent1 4 7 2 3" xfId="12416"/>
    <cellStyle name="20% - Accent1 4 7 2 3 2" xfId="41474"/>
    <cellStyle name="20% - Accent1 4 7 2 4" xfId="34890"/>
    <cellStyle name="20% - Accent1 4 7 3" xfId="15928"/>
    <cellStyle name="20% - Accent1 4 7 3 2" xfId="23912"/>
    <cellStyle name="20% - Accent1 4 7 3 2 2" xfId="52871"/>
    <cellStyle name="20% - Accent1 4 7 3 3" xfId="44930"/>
    <cellStyle name="20% - Accent1 4 7 4" xfId="9124"/>
    <cellStyle name="20% - Accent1 4 7 4 2" xfId="38182"/>
    <cellStyle name="20% - Accent1 4 7 5" xfId="31598"/>
    <cellStyle name="20% - Accent1 4 8" xfId="3644"/>
    <cellStyle name="20% - Accent1 4 8 2" xfId="16938"/>
    <cellStyle name="20% - Accent1 4 8 2 2" xfId="24892"/>
    <cellStyle name="20% - Accent1 4 8 2 2 2" xfId="53851"/>
    <cellStyle name="20% - Accent1 4 8 2 3" xfId="45910"/>
    <cellStyle name="20% - Accent1 4 8 3" xfId="10268"/>
    <cellStyle name="20% - Accent1 4 8 3 2" xfId="39326"/>
    <cellStyle name="20% - Accent1 4 8 4" xfId="32742"/>
    <cellStyle name="20% - Accent1 4 9" xfId="4800"/>
    <cellStyle name="20% - Accent1 4 9 2" xfId="18082"/>
    <cellStyle name="20% - Accent1 4 9 2 2" xfId="26036"/>
    <cellStyle name="20% - Accent1 4 9 2 2 2" xfId="54995"/>
    <cellStyle name="20% - Accent1 4 9 2 3" xfId="47054"/>
    <cellStyle name="20% - Accent1 4 9 3" xfId="11412"/>
    <cellStyle name="20% - Accent1 4 9 3 2" xfId="40470"/>
    <cellStyle name="20% - Accent1 4 9 4" xfId="33886"/>
    <cellStyle name="20% - Accent1 5" xfId="1419"/>
    <cellStyle name="20% - Accent1 5 10" xfId="21401"/>
    <cellStyle name="20% - Accent1 5 10 2" xfId="29349"/>
    <cellStyle name="20% - Accent1 5 10 2 2" xfId="58308"/>
    <cellStyle name="20% - Accent1 5 10 3" xfId="50367"/>
    <cellStyle name="20% - Accent1 5 11" xfId="8141"/>
    <cellStyle name="20% - Accent1 5 11 2" xfId="37199"/>
    <cellStyle name="20% - Accent1 5 12" xfId="30615"/>
    <cellStyle name="20% - Accent1 5 2" xfId="1639"/>
    <cellStyle name="20% - Accent1 5 2 10" xfId="30828"/>
    <cellStyle name="20% - Accent1 5 2 2" xfId="2264"/>
    <cellStyle name="20% - Accent1 5 2 2 2" xfId="3272"/>
    <cellStyle name="20% - Accent1 5 2 2 2 2" xfId="6630"/>
    <cellStyle name="20% - Accent1 5 2 2 2 2 2" xfId="19912"/>
    <cellStyle name="20% - Accent1 5 2 2 2 2 2 2" xfId="27866"/>
    <cellStyle name="20% - Accent1 5 2 2 2 2 2 2 2" xfId="56825"/>
    <cellStyle name="20% - Accent1 5 2 2 2 2 2 3" xfId="48884"/>
    <cellStyle name="20% - Accent1 5 2 2 2 2 3" xfId="13242"/>
    <cellStyle name="20% - Accent1 5 2 2 2 2 3 2" xfId="42300"/>
    <cellStyle name="20% - Accent1 5 2 2 2 2 4" xfId="35716"/>
    <cellStyle name="20% - Accent1 5 2 2 2 3" xfId="16760"/>
    <cellStyle name="20% - Accent1 5 2 2 2 3 2" xfId="24714"/>
    <cellStyle name="20% - Accent1 5 2 2 2 3 2 2" xfId="53673"/>
    <cellStyle name="20% - Accent1 5 2 2 2 3 3" xfId="45732"/>
    <cellStyle name="20% - Accent1 5 2 2 2 4" xfId="9950"/>
    <cellStyle name="20% - Accent1 5 2 2 2 4 2" xfId="39008"/>
    <cellStyle name="20% - Accent1 5 2 2 2 5" xfId="32424"/>
    <cellStyle name="20% - Accent1 5 2 2 3" xfId="4470"/>
    <cellStyle name="20% - Accent1 5 2 2 3 2" xfId="17764"/>
    <cellStyle name="20% - Accent1 5 2 2 3 2 2" xfId="25718"/>
    <cellStyle name="20% - Accent1 5 2 2 3 2 2 2" xfId="54677"/>
    <cellStyle name="20% - Accent1 5 2 2 3 2 3" xfId="46736"/>
    <cellStyle name="20% - Accent1 5 2 2 3 3" xfId="11094"/>
    <cellStyle name="20% - Accent1 5 2 2 3 3 2" xfId="40152"/>
    <cellStyle name="20% - Accent1 5 2 2 3 4" xfId="33568"/>
    <cellStyle name="20% - Accent1 5 2 2 4" xfId="5626"/>
    <cellStyle name="20% - Accent1 5 2 2 4 2" xfId="18908"/>
    <cellStyle name="20% - Accent1 5 2 2 4 2 2" xfId="26862"/>
    <cellStyle name="20% - Accent1 5 2 2 4 2 2 2" xfId="55821"/>
    <cellStyle name="20% - Accent1 5 2 2 4 2 3" xfId="47880"/>
    <cellStyle name="20% - Accent1 5 2 2 4 3" xfId="12238"/>
    <cellStyle name="20% - Accent1 5 2 2 4 3 2" xfId="41296"/>
    <cellStyle name="20% - Accent1 5 2 2 4 4" xfId="34712"/>
    <cellStyle name="20% - Accent1 5 2 2 5" xfId="7795"/>
    <cellStyle name="20% - Accent1 5 2 2 5 2" xfId="21056"/>
    <cellStyle name="20% - Accent1 5 2 2 5 2 2" xfId="29010"/>
    <cellStyle name="20% - Accent1 5 2 2 5 2 2 2" xfId="57969"/>
    <cellStyle name="20% - Accent1 5 2 2 5 2 3" xfId="50028"/>
    <cellStyle name="20% - Accent1 5 2 2 5 3" xfId="14386"/>
    <cellStyle name="20% - Accent1 5 2 2 5 3 2" xfId="43444"/>
    <cellStyle name="20% - Accent1 5 2 2 5 4" xfId="36860"/>
    <cellStyle name="20% - Accent1 5 2 2 6" xfId="15665"/>
    <cellStyle name="20% - Accent1 5 2 2 6 2" xfId="23655"/>
    <cellStyle name="20% - Accent1 5 2 2 6 2 2" xfId="52614"/>
    <cellStyle name="20% - Accent1 5 2 2 6 3" xfId="44673"/>
    <cellStyle name="20% - Accent1 5 2 2 7" xfId="22206"/>
    <cellStyle name="20% - Accent1 5 2 2 7 2" xfId="30154"/>
    <cellStyle name="20% - Accent1 5 2 2 7 2 2" xfId="59113"/>
    <cellStyle name="20% - Accent1 5 2 2 7 3" xfId="51172"/>
    <cellStyle name="20% - Accent1 5 2 2 8" xfId="8946"/>
    <cellStyle name="20% - Accent1 5 2 2 8 2" xfId="38004"/>
    <cellStyle name="20% - Accent1 5 2 2 9" xfId="31420"/>
    <cellStyle name="20% - Accent1 5 2 3" xfId="2680"/>
    <cellStyle name="20% - Accent1 5 2 3 2" xfId="6038"/>
    <cellStyle name="20% - Accent1 5 2 3 2 2" xfId="19320"/>
    <cellStyle name="20% - Accent1 5 2 3 2 2 2" xfId="27274"/>
    <cellStyle name="20% - Accent1 5 2 3 2 2 2 2" xfId="56233"/>
    <cellStyle name="20% - Accent1 5 2 3 2 2 3" xfId="48292"/>
    <cellStyle name="20% - Accent1 5 2 3 2 3" xfId="12650"/>
    <cellStyle name="20% - Accent1 5 2 3 2 3 2" xfId="41708"/>
    <cellStyle name="20% - Accent1 5 2 3 2 4" xfId="35124"/>
    <cellStyle name="20% - Accent1 5 2 3 3" xfId="16168"/>
    <cellStyle name="20% - Accent1 5 2 3 3 2" xfId="24122"/>
    <cellStyle name="20% - Accent1 5 2 3 3 2 2" xfId="53081"/>
    <cellStyle name="20% - Accent1 5 2 3 3 3" xfId="45140"/>
    <cellStyle name="20% - Accent1 5 2 3 4" xfId="9358"/>
    <cellStyle name="20% - Accent1 5 2 3 4 2" xfId="38416"/>
    <cellStyle name="20% - Accent1 5 2 3 5" xfId="31832"/>
    <cellStyle name="20% - Accent1 5 2 4" xfId="3878"/>
    <cellStyle name="20% - Accent1 5 2 4 2" xfId="17172"/>
    <cellStyle name="20% - Accent1 5 2 4 2 2" xfId="25126"/>
    <cellStyle name="20% - Accent1 5 2 4 2 2 2" xfId="54085"/>
    <cellStyle name="20% - Accent1 5 2 4 2 3" xfId="46144"/>
    <cellStyle name="20% - Accent1 5 2 4 3" xfId="10502"/>
    <cellStyle name="20% - Accent1 5 2 4 3 2" xfId="39560"/>
    <cellStyle name="20% - Accent1 5 2 4 4" xfId="32976"/>
    <cellStyle name="20% - Accent1 5 2 5" xfId="5034"/>
    <cellStyle name="20% - Accent1 5 2 5 2" xfId="18316"/>
    <cellStyle name="20% - Accent1 5 2 5 2 2" xfId="26270"/>
    <cellStyle name="20% - Accent1 5 2 5 2 2 2" xfId="55229"/>
    <cellStyle name="20% - Accent1 5 2 5 2 3" xfId="47288"/>
    <cellStyle name="20% - Accent1 5 2 5 3" xfId="11646"/>
    <cellStyle name="20% - Accent1 5 2 5 3 2" xfId="40704"/>
    <cellStyle name="20% - Accent1 5 2 5 4" xfId="34120"/>
    <cellStyle name="20% - Accent1 5 2 6" xfId="7203"/>
    <cellStyle name="20% - Accent1 5 2 6 2" xfId="20464"/>
    <cellStyle name="20% - Accent1 5 2 6 2 2" xfId="28418"/>
    <cellStyle name="20% - Accent1 5 2 6 2 2 2" xfId="57377"/>
    <cellStyle name="20% - Accent1 5 2 6 2 3" xfId="49436"/>
    <cellStyle name="20% - Accent1 5 2 6 3" xfId="13794"/>
    <cellStyle name="20% - Accent1 5 2 6 3 2" xfId="42852"/>
    <cellStyle name="20% - Accent1 5 2 6 4" xfId="36268"/>
    <cellStyle name="20% - Accent1 5 2 7" xfId="15072"/>
    <cellStyle name="20% - Accent1 5 2 7 2" xfId="23062"/>
    <cellStyle name="20% - Accent1 5 2 7 2 2" xfId="52021"/>
    <cellStyle name="20% - Accent1 5 2 7 3" xfId="44080"/>
    <cellStyle name="20% - Accent1 5 2 8" xfId="21614"/>
    <cellStyle name="20% - Accent1 5 2 8 2" xfId="29562"/>
    <cellStyle name="20% - Accent1 5 2 8 2 2" xfId="58521"/>
    <cellStyle name="20% - Accent1 5 2 8 3" xfId="50580"/>
    <cellStyle name="20% - Accent1 5 2 9" xfId="8354"/>
    <cellStyle name="20% - Accent1 5 2 9 2" xfId="37412"/>
    <cellStyle name="20% - Accent1 5 3" xfId="2051"/>
    <cellStyle name="20% - Accent1 5 3 2" xfId="3059"/>
    <cellStyle name="20% - Accent1 5 3 2 2" xfId="6417"/>
    <cellStyle name="20% - Accent1 5 3 2 2 2" xfId="19699"/>
    <cellStyle name="20% - Accent1 5 3 2 2 2 2" xfId="27653"/>
    <cellStyle name="20% - Accent1 5 3 2 2 2 2 2" xfId="56612"/>
    <cellStyle name="20% - Accent1 5 3 2 2 2 3" xfId="48671"/>
    <cellStyle name="20% - Accent1 5 3 2 2 3" xfId="13029"/>
    <cellStyle name="20% - Accent1 5 3 2 2 3 2" xfId="42087"/>
    <cellStyle name="20% - Accent1 5 3 2 2 4" xfId="35503"/>
    <cellStyle name="20% - Accent1 5 3 2 3" xfId="16547"/>
    <cellStyle name="20% - Accent1 5 3 2 3 2" xfId="24501"/>
    <cellStyle name="20% - Accent1 5 3 2 3 2 2" xfId="53460"/>
    <cellStyle name="20% - Accent1 5 3 2 3 3" xfId="45519"/>
    <cellStyle name="20% - Accent1 5 3 2 4" xfId="9737"/>
    <cellStyle name="20% - Accent1 5 3 2 4 2" xfId="38795"/>
    <cellStyle name="20% - Accent1 5 3 2 5" xfId="32211"/>
    <cellStyle name="20% - Accent1 5 3 3" xfId="4257"/>
    <cellStyle name="20% - Accent1 5 3 3 2" xfId="17551"/>
    <cellStyle name="20% - Accent1 5 3 3 2 2" xfId="25505"/>
    <cellStyle name="20% - Accent1 5 3 3 2 2 2" xfId="54464"/>
    <cellStyle name="20% - Accent1 5 3 3 2 3" xfId="46523"/>
    <cellStyle name="20% - Accent1 5 3 3 3" xfId="10881"/>
    <cellStyle name="20% - Accent1 5 3 3 3 2" xfId="39939"/>
    <cellStyle name="20% - Accent1 5 3 3 4" xfId="33355"/>
    <cellStyle name="20% - Accent1 5 3 4" xfId="5413"/>
    <cellStyle name="20% - Accent1 5 3 4 2" xfId="18695"/>
    <cellStyle name="20% - Accent1 5 3 4 2 2" xfId="26649"/>
    <cellStyle name="20% - Accent1 5 3 4 2 2 2" xfId="55608"/>
    <cellStyle name="20% - Accent1 5 3 4 2 3" xfId="47667"/>
    <cellStyle name="20% - Accent1 5 3 4 3" xfId="12025"/>
    <cellStyle name="20% - Accent1 5 3 4 3 2" xfId="41083"/>
    <cellStyle name="20% - Accent1 5 3 4 4" xfId="34499"/>
    <cellStyle name="20% - Accent1 5 3 5" xfId="7582"/>
    <cellStyle name="20% - Accent1 5 3 5 2" xfId="20843"/>
    <cellStyle name="20% - Accent1 5 3 5 2 2" xfId="28797"/>
    <cellStyle name="20% - Accent1 5 3 5 2 2 2" xfId="57756"/>
    <cellStyle name="20% - Accent1 5 3 5 2 3" xfId="49815"/>
    <cellStyle name="20% - Accent1 5 3 5 3" xfId="14173"/>
    <cellStyle name="20% - Accent1 5 3 5 3 2" xfId="43231"/>
    <cellStyle name="20% - Accent1 5 3 5 4" xfId="36647"/>
    <cellStyle name="20% - Accent1 5 3 6" xfId="15452"/>
    <cellStyle name="20% - Accent1 5 3 6 2" xfId="23442"/>
    <cellStyle name="20% - Accent1 5 3 6 2 2" xfId="52401"/>
    <cellStyle name="20% - Accent1 5 3 6 3" xfId="44460"/>
    <cellStyle name="20% - Accent1 5 3 7" xfId="21993"/>
    <cellStyle name="20% - Accent1 5 3 7 2" xfId="29941"/>
    <cellStyle name="20% - Accent1 5 3 7 2 2" xfId="58900"/>
    <cellStyle name="20% - Accent1 5 3 7 3" xfId="50959"/>
    <cellStyle name="20% - Accent1 5 3 8" xfId="8733"/>
    <cellStyle name="20% - Accent1 5 3 8 2" xfId="37791"/>
    <cellStyle name="20% - Accent1 5 3 9" xfId="31207"/>
    <cellStyle name="20% - Accent1 5 4" xfId="1869"/>
    <cellStyle name="20% - Accent1 5 4 2" xfId="2879"/>
    <cellStyle name="20% - Accent1 5 4 2 2" xfId="6237"/>
    <cellStyle name="20% - Accent1 5 4 2 2 2" xfId="19519"/>
    <cellStyle name="20% - Accent1 5 4 2 2 2 2" xfId="27473"/>
    <cellStyle name="20% - Accent1 5 4 2 2 2 2 2" xfId="56432"/>
    <cellStyle name="20% - Accent1 5 4 2 2 2 3" xfId="48491"/>
    <cellStyle name="20% - Accent1 5 4 2 2 3" xfId="12849"/>
    <cellStyle name="20% - Accent1 5 4 2 2 3 2" xfId="41907"/>
    <cellStyle name="20% - Accent1 5 4 2 2 4" xfId="35323"/>
    <cellStyle name="20% - Accent1 5 4 2 3" xfId="16367"/>
    <cellStyle name="20% - Accent1 5 4 2 3 2" xfId="24321"/>
    <cellStyle name="20% - Accent1 5 4 2 3 2 2" xfId="53280"/>
    <cellStyle name="20% - Accent1 5 4 2 3 3" xfId="45339"/>
    <cellStyle name="20% - Accent1 5 4 2 4" xfId="9557"/>
    <cellStyle name="20% - Accent1 5 4 2 4 2" xfId="38615"/>
    <cellStyle name="20% - Accent1 5 4 2 5" xfId="32031"/>
    <cellStyle name="20% - Accent1 5 4 3" xfId="4077"/>
    <cellStyle name="20% - Accent1 5 4 3 2" xfId="17371"/>
    <cellStyle name="20% - Accent1 5 4 3 2 2" xfId="25325"/>
    <cellStyle name="20% - Accent1 5 4 3 2 2 2" xfId="54284"/>
    <cellStyle name="20% - Accent1 5 4 3 2 3" xfId="46343"/>
    <cellStyle name="20% - Accent1 5 4 3 3" xfId="10701"/>
    <cellStyle name="20% - Accent1 5 4 3 3 2" xfId="39759"/>
    <cellStyle name="20% - Accent1 5 4 3 4" xfId="33175"/>
    <cellStyle name="20% - Accent1 5 4 4" xfId="5233"/>
    <cellStyle name="20% - Accent1 5 4 4 2" xfId="18515"/>
    <cellStyle name="20% - Accent1 5 4 4 2 2" xfId="26469"/>
    <cellStyle name="20% - Accent1 5 4 4 2 2 2" xfId="55428"/>
    <cellStyle name="20% - Accent1 5 4 4 2 3" xfId="47487"/>
    <cellStyle name="20% - Accent1 5 4 4 3" xfId="11845"/>
    <cellStyle name="20% - Accent1 5 4 4 3 2" xfId="40903"/>
    <cellStyle name="20% - Accent1 5 4 4 4" xfId="34319"/>
    <cellStyle name="20% - Accent1 5 4 5" xfId="7402"/>
    <cellStyle name="20% - Accent1 5 4 5 2" xfId="20663"/>
    <cellStyle name="20% - Accent1 5 4 5 2 2" xfId="28617"/>
    <cellStyle name="20% - Accent1 5 4 5 2 2 2" xfId="57576"/>
    <cellStyle name="20% - Accent1 5 4 5 2 3" xfId="49635"/>
    <cellStyle name="20% - Accent1 5 4 5 3" xfId="13993"/>
    <cellStyle name="20% - Accent1 5 4 5 3 2" xfId="43051"/>
    <cellStyle name="20% - Accent1 5 4 5 4" xfId="36467"/>
    <cellStyle name="20% - Accent1 5 4 6" xfId="15272"/>
    <cellStyle name="20% - Accent1 5 4 6 2" xfId="23262"/>
    <cellStyle name="20% - Accent1 5 4 6 2 2" xfId="52221"/>
    <cellStyle name="20% - Accent1 5 4 6 3" xfId="44280"/>
    <cellStyle name="20% - Accent1 5 4 7" xfId="21813"/>
    <cellStyle name="20% - Accent1 5 4 7 2" xfId="29761"/>
    <cellStyle name="20% - Accent1 5 4 7 2 2" xfId="58720"/>
    <cellStyle name="20% - Accent1 5 4 7 3" xfId="50779"/>
    <cellStyle name="20% - Accent1 5 4 8" xfId="8553"/>
    <cellStyle name="20% - Accent1 5 4 8 2" xfId="37611"/>
    <cellStyle name="20% - Accent1 5 4 9" xfId="31027"/>
    <cellStyle name="20% - Accent1 5 5" xfId="2467"/>
    <cellStyle name="20% - Accent1 5 5 2" xfId="5825"/>
    <cellStyle name="20% - Accent1 5 5 2 2" xfId="19107"/>
    <cellStyle name="20% - Accent1 5 5 2 2 2" xfId="27061"/>
    <cellStyle name="20% - Accent1 5 5 2 2 2 2" xfId="56020"/>
    <cellStyle name="20% - Accent1 5 5 2 2 3" xfId="48079"/>
    <cellStyle name="20% - Accent1 5 5 2 3" xfId="12437"/>
    <cellStyle name="20% - Accent1 5 5 2 3 2" xfId="41495"/>
    <cellStyle name="20% - Accent1 5 5 2 4" xfId="34911"/>
    <cellStyle name="20% - Accent1 5 5 3" xfId="14729"/>
    <cellStyle name="20% - Accent1 5 5 3 2" xfId="22755"/>
    <cellStyle name="20% - Accent1 5 5 3 2 2" xfId="51714"/>
    <cellStyle name="20% - Accent1 5 5 3 3" xfId="43773"/>
    <cellStyle name="20% - Accent1 5 5 4" xfId="9145"/>
    <cellStyle name="20% - Accent1 5 5 4 2" xfId="38203"/>
    <cellStyle name="20% - Accent1 5 5 5" xfId="31619"/>
    <cellStyle name="20% - Accent1 5 6" xfId="3665"/>
    <cellStyle name="20% - Accent1 5 6 2" xfId="16959"/>
    <cellStyle name="20% - Accent1 5 6 2 2" xfId="24913"/>
    <cellStyle name="20% - Accent1 5 6 2 2 2" xfId="53872"/>
    <cellStyle name="20% - Accent1 5 6 2 3" xfId="45931"/>
    <cellStyle name="20% - Accent1 5 6 3" xfId="10289"/>
    <cellStyle name="20% - Accent1 5 6 3 2" xfId="39347"/>
    <cellStyle name="20% - Accent1 5 6 4" xfId="32763"/>
    <cellStyle name="20% - Accent1 5 7" xfId="4821"/>
    <cellStyle name="20% - Accent1 5 7 2" xfId="18103"/>
    <cellStyle name="20% - Accent1 5 7 2 2" xfId="26057"/>
    <cellStyle name="20% - Accent1 5 7 2 2 2" xfId="55016"/>
    <cellStyle name="20% - Accent1 5 7 2 3" xfId="47075"/>
    <cellStyle name="20% - Accent1 5 7 3" xfId="11433"/>
    <cellStyle name="20% - Accent1 5 7 3 2" xfId="40491"/>
    <cellStyle name="20% - Accent1 5 7 4" xfId="33907"/>
    <cellStyle name="20% - Accent1 5 8" xfId="6990"/>
    <cellStyle name="20% - Accent1 5 8 2" xfId="20251"/>
    <cellStyle name="20% - Accent1 5 8 2 2" xfId="28205"/>
    <cellStyle name="20% - Accent1 5 8 2 2 2" xfId="57164"/>
    <cellStyle name="20% - Accent1 5 8 2 3" xfId="49223"/>
    <cellStyle name="20% - Accent1 5 8 3" xfId="13581"/>
    <cellStyle name="20% - Accent1 5 8 3 2" xfId="42639"/>
    <cellStyle name="20% - Accent1 5 8 4" xfId="36055"/>
    <cellStyle name="20% - Accent1 5 9" xfId="14859"/>
    <cellStyle name="20% - Accent1 5 9 2" xfId="22849"/>
    <cellStyle name="20% - Accent1 5 9 2 2" xfId="51808"/>
    <cellStyle name="20% - Accent1 5 9 3" xfId="43867"/>
    <cellStyle name="20% - Accent1 6" xfId="1505"/>
    <cellStyle name="20% - Accent1 6 10" xfId="30701"/>
    <cellStyle name="20% - Accent1 6 2" xfId="2137"/>
    <cellStyle name="20% - Accent1 6 2 2" xfId="3145"/>
    <cellStyle name="20% - Accent1 6 2 2 2" xfId="6503"/>
    <cellStyle name="20% - Accent1 6 2 2 2 2" xfId="19785"/>
    <cellStyle name="20% - Accent1 6 2 2 2 2 2" xfId="27739"/>
    <cellStyle name="20% - Accent1 6 2 2 2 2 2 2" xfId="56698"/>
    <cellStyle name="20% - Accent1 6 2 2 2 2 3" xfId="48757"/>
    <cellStyle name="20% - Accent1 6 2 2 2 3" xfId="13115"/>
    <cellStyle name="20% - Accent1 6 2 2 2 3 2" xfId="42173"/>
    <cellStyle name="20% - Accent1 6 2 2 2 4" xfId="35589"/>
    <cellStyle name="20% - Accent1 6 2 2 3" xfId="16633"/>
    <cellStyle name="20% - Accent1 6 2 2 3 2" xfId="24587"/>
    <cellStyle name="20% - Accent1 6 2 2 3 2 2" xfId="53546"/>
    <cellStyle name="20% - Accent1 6 2 2 3 3" xfId="45605"/>
    <cellStyle name="20% - Accent1 6 2 2 4" xfId="9823"/>
    <cellStyle name="20% - Accent1 6 2 2 4 2" xfId="38881"/>
    <cellStyle name="20% - Accent1 6 2 2 5" xfId="32297"/>
    <cellStyle name="20% - Accent1 6 2 3" xfId="4343"/>
    <cellStyle name="20% - Accent1 6 2 3 2" xfId="17637"/>
    <cellStyle name="20% - Accent1 6 2 3 2 2" xfId="25591"/>
    <cellStyle name="20% - Accent1 6 2 3 2 2 2" xfId="54550"/>
    <cellStyle name="20% - Accent1 6 2 3 2 3" xfId="46609"/>
    <cellStyle name="20% - Accent1 6 2 3 3" xfId="10967"/>
    <cellStyle name="20% - Accent1 6 2 3 3 2" xfId="40025"/>
    <cellStyle name="20% - Accent1 6 2 3 4" xfId="33441"/>
    <cellStyle name="20% - Accent1 6 2 4" xfId="5499"/>
    <cellStyle name="20% - Accent1 6 2 4 2" xfId="18781"/>
    <cellStyle name="20% - Accent1 6 2 4 2 2" xfId="26735"/>
    <cellStyle name="20% - Accent1 6 2 4 2 2 2" xfId="55694"/>
    <cellStyle name="20% - Accent1 6 2 4 2 3" xfId="47753"/>
    <cellStyle name="20% - Accent1 6 2 4 3" xfId="12111"/>
    <cellStyle name="20% - Accent1 6 2 4 3 2" xfId="41169"/>
    <cellStyle name="20% - Accent1 6 2 4 4" xfId="34585"/>
    <cellStyle name="20% - Accent1 6 2 5" xfId="7668"/>
    <cellStyle name="20% - Accent1 6 2 5 2" xfId="20929"/>
    <cellStyle name="20% - Accent1 6 2 5 2 2" xfId="28883"/>
    <cellStyle name="20% - Accent1 6 2 5 2 2 2" xfId="57842"/>
    <cellStyle name="20% - Accent1 6 2 5 2 3" xfId="49901"/>
    <cellStyle name="20% - Accent1 6 2 5 3" xfId="14259"/>
    <cellStyle name="20% - Accent1 6 2 5 3 2" xfId="43317"/>
    <cellStyle name="20% - Accent1 6 2 5 4" xfId="36733"/>
    <cellStyle name="20% - Accent1 6 2 6" xfId="15538"/>
    <cellStyle name="20% - Accent1 6 2 6 2" xfId="23528"/>
    <cellStyle name="20% - Accent1 6 2 6 2 2" xfId="52487"/>
    <cellStyle name="20% - Accent1 6 2 6 3" xfId="44546"/>
    <cellStyle name="20% - Accent1 6 2 7" xfId="22079"/>
    <cellStyle name="20% - Accent1 6 2 7 2" xfId="30027"/>
    <cellStyle name="20% - Accent1 6 2 7 2 2" xfId="58986"/>
    <cellStyle name="20% - Accent1 6 2 7 3" xfId="51045"/>
    <cellStyle name="20% - Accent1 6 2 8" xfId="8819"/>
    <cellStyle name="20% - Accent1 6 2 8 2" xfId="37877"/>
    <cellStyle name="20% - Accent1 6 2 9" xfId="31293"/>
    <cellStyle name="20% - Accent1 6 3" xfId="2553"/>
    <cellStyle name="20% - Accent1 6 3 2" xfId="5911"/>
    <cellStyle name="20% - Accent1 6 3 2 2" xfId="19193"/>
    <cellStyle name="20% - Accent1 6 3 2 2 2" xfId="27147"/>
    <cellStyle name="20% - Accent1 6 3 2 2 2 2" xfId="56106"/>
    <cellStyle name="20% - Accent1 6 3 2 2 3" xfId="48165"/>
    <cellStyle name="20% - Accent1 6 3 2 3" xfId="12523"/>
    <cellStyle name="20% - Accent1 6 3 2 3 2" xfId="41581"/>
    <cellStyle name="20% - Accent1 6 3 2 4" xfId="34997"/>
    <cellStyle name="20% - Accent1 6 3 3" xfId="16041"/>
    <cellStyle name="20% - Accent1 6 3 3 2" xfId="23995"/>
    <cellStyle name="20% - Accent1 6 3 3 2 2" xfId="52954"/>
    <cellStyle name="20% - Accent1 6 3 3 3" xfId="45013"/>
    <cellStyle name="20% - Accent1 6 3 4" xfId="9231"/>
    <cellStyle name="20% - Accent1 6 3 4 2" xfId="38289"/>
    <cellStyle name="20% - Accent1 6 3 5" xfId="31705"/>
    <cellStyle name="20% - Accent1 6 4" xfId="3751"/>
    <cellStyle name="20% - Accent1 6 4 2" xfId="17045"/>
    <cellStyle name="20% - Accent1 6 4 2 2" xfId="24999"/>
    <cellStyle name="20% - Accent1 6 4 2 2 2" xfId="53958"/>
    <cellStyle name="20% - Accent1 6 4 2 3" xfId="46017"/>
    <cellStyle name="20% - Accent1 6 4 3" xfId="10375"/>
    <cellStyle name="20% - Accent1 6 4 3 2" xfId="39433"/>
    <cellStyle name="20% - Accent1 6 4 4" xfId="32849"/>
    <cellStyle name="20% - Accent1 6 5" xfId="4907"/>
    <cellStyle name="20% - Accent1 6 5 2" xfId="18189"/>
    <cellStyle name="20% - Accent1 6 5 2 2" xfId="26143"/>
    <cellStyle name="20% - Accent1 6 5 2 2 2" xfId="55102"/>
    <cellStyle name="20% - Accent1 6 5 2 3" xfId="47161"/>
    <cellStyle name="20% - Accent1 6 5 3" xfId="11519"/>
    <cellStyle name="20% - Accent1 6 5 3 2" xfId="40577"/>
    <cellStyle name="20% - Accent1 6 5 4" xfId="33993"/>
    <cellStyle name="20% - Accent1 6 6" xfId="7076"/>
    <cellStyle name="20% - Accent1 6 6 2" xfId="20337"/>
    <cellStyle name="20% - Accent1 6 6 2 2" xfId="28291"/>
    <cellStyle name="20% - Accent1 6 6 2 2 2" xfId="57250"/>
    <cellStyle name="20% - Accent1 6 6 2 3" xfId="49309"/>
    <cellStyle name="20% - Accent1 6 6 3" xfId="13667"/>
    <cellStyle name="20% - Accent1 6 6 3 2" xfId="42725"/>
    <cellStyle name="20% - Accent1 6 6 4" xfId="36141"/>
    <cellStyle name="20% - Accent1 6 7" xfId="14945"/>
    <cellStyle name="20% - Accent1 6 7 2" xfId="22935"/>
    <cellStyle name="20% - Accent1 6 7 2 2" xfId="51894"/>
    <cellStyle name="20% - Accent1 6 7 3" xfId="43953"/>
    <cellStyle name="20% - Accent1 6 8" xfId="21487"/>
    <cellStyle name="20% - Accent1 6 8 2" xfId="29435"/>
    <cellStyle name="20% - Accent1 6 8 2 2" xfId="58394"/>
    <cellStyle name="20% - Accent1 6 8 3" xfId="50453"/>
    <cellStyle name="20% - Accent1 6 9" xfId="8227"/>
    <cellStyle name="20% - Accent1 6 9 2" xfId="37285"/>
    <cellStyle name="20% - Accent1 7" xfId="1961"/>
    <cellStyle name="20% - Accent1 7 2" xfId="2969"/>
    <cellStyle name="20% - Accent1 7 2 2" xfId="6327"/>
    <cellStyle name="20% - Accent1 7 2 2 2" xfId="19609"/>
    <cellStyle name="20% - Accent1 7 2 2 2 2" xfId="27563"/>
    <cellStyle name="20% - Accent1 7 2 2 2 2 2" xfId="56522"/>
    <cellStyle name="20% - Accent1 7 2 2 2 3" xfId="48581"/>
    <cellStyle name="20% - Accent1 7 2 2 3" xfId="12939"/>
    <cellStyle name="20% - Accent1 7 2 2 3 2" xfId="41997"/>
    <cellStyle name="20% - Accent1 7 2 2 4" xfId="35413"/>
    <cellStyle name="20% - Accent1 7 2 3" xfId="16457"/>
    <cellStyle name="20% - Accent1 7 2 3 2" xfId="24411"/>
    <cellStyle name="20% - Accent1 7 2 3 2 2" xfId="53370"/>
    <cellStyle name="20% - Accent1 7 2 3 3" xfId="45429"/>
    <cellStyle name="20% - Accent1 7 2 4" xfId="9647"/>
    <cellStyle name="20% - Accent1 7 2 4 2" xfId="38705"/>
    <cellStyle name="20% - Accent1 7 2 5" xfId="32121"/>
    <cellStyle name="20% - Accent1 7 3" xfId="4167"/>
    <cellStyle name="20% - Accent1 7 3 2" xfId="17461"/>
    <cellStyle name="20% - Accent1 7 3 2 2" xfId="25415"/>
    <cellStyle name="20% - Accent1 7 3 2 2 2" xfId="54374"/>
    <cellStyle name="20% - Accent1 7 3 2 3" xfId="46433"/>
    <cellStyle name="20% - Accent1 7 3 3" xfId="10791"/>
    <cellStyle name="20% - Accent1 7 3 3 2" xfId="39849"/>
    <cellStyle name="20% - Accent1 7 3 4" xfId="33265"/>
    <cellStyle name="20% - Accent1 7 4" xfId="5323"/>
    <cellStyle name="20% - Accent1 7 4 2" xfId="18605"/>
    <cellStyle name="20% - Accent1 7 4 2 2" xfId="26559"/>
    <cellStyle name="20% - Accent1 7 4 2 2 2" xfId="55518"/>
    <cellStyle name="20% - Accent1 7 4 2 3" xfId="47577"/>
    <cellStyle name="20% - Accent1 7 4 3" xfId="11935"/>
    <cellStyle name="20% - Accent1 7 4 3 2" xfId="40993"/>
    <cellStyle name="20% - Accent1 7 4 4" xfId="34409"/>
    <cellStyle name="20% - Accent1 7 5" xfId="7492"/>
    <cellStyle name="20% - Accent1 7 5 2" xfId="20753"/>
    <cellStyle name="20% - Accent1 7 5 2 2" xfId="28707"/>
    <cellStyle name="20% - Accent1 7 5 2 2 2" xfId="57666"/>
    <cellStyle name="20% - Accent1 7 5 2 3" xfId="49725"/>
    <cellStyle name="20% - Accent1 7 5 3" xfId="14083"/>
    <cellStyle name="20% - Accent1 7 5 3 2" xfId="43141"/>
    <cellStyle name="20% - Accent1 7 5 4" xfId="36557"/>
    <cellStyle name="20% - Accent1 7 6" xfId="15362"/>
    <cellStyle name="20% - Accent1 7 6 2" xfId="23352"/>
    <cellStyle name="20% - Accent1 7 6 2 2" xfId="52311"/>
    <cellStyle name="20% - Accent1 7 6 3" xfId="44370"/>
    <cellStyle name="20% - Accent1 7 7" xfId="21903"/>
    <cellStyle name="20% - Accent1 7 7 2" xfId="29851"/>
    <cellStyle name="20% - Accent1 7 7 2 2" xfId="58810"/>
    <cellStyle name="20% - Accent1 7 7 3" xfId="50869"/>
    <cellStyle name="20% - Accent1 7 8" xfId="8643"/>
    <cellStyle name="20% - Accent1 7 8 2" xfId="37701"/>
    <cellStyle name="20% - Accent1 7 9" xfId="31117"/>
    <cellStyle name="20% - Accent1 8" xfId="1777"/>
    <cellStyle name="20% - Accent1 8 2" xfId="2789"/>
    <cellStyle name="20% - Accent1 8 2 2" xfId="6147"/>
    <cellStyle name="20% - Accent1 8 2 2 2" xfId="19429"/>
    <cellStyle name="20% - Accent1 8 2 2 2 2" xfId="27383"/>
    <cellStyle name="20% - Accent1 8 2 2 2 2 2" xfId="56342"/>
    <cellStyle name="20% - Accent1 8 2 2 2 3" xfId="48401"/>
    <cellStyle name="20% - Accent1 8 2 2 3" xfId="12759"/>
    <cellStyle name="20% - Accent1 8 2 2 3 2" xfId="41817"/>
    <cellStyle name="20% - Accent1 8 2 2 4" xfId="35233"/>
    <cellStyle name="20% - Accent1 8 2 3" xfId="16277"/>
    <cellStyle name="20% - Accent1 8 2 3 2" xfId="24231"/>
    <cellStyle name="20% - Accent1 8 2 3 2 2" xfId="53190"/>
    <cellStyle name="20% - Accent1 8 2 3 3" xfId="45249"/>
    <cellStyle name="20% - Accent1 8 2 4" xfId="9467"/>
    <cellStyle name="20% - Accent1 8 2 4 2" xfId="38525"/>
    <cellStyle name="20% - Accent1 8 2 5" xfId="31941"/>
    <cellStyle name="20% - Accent1 8 3" xfId="3987"/>
    <cellStyle name="20% - Accent1 8 3 2" xfId="17281"/>
    <cellStyle name="20% - Accent1 8 3 2 2" xfId="25235"/>
    <cellStyle name="20% - Accent1 8 3 2 2 2" xfId="54194"/>
    <cellStyle name="20% - Accent1 8 3 2 3" xfId="46253"/>
    <cellStyle name="20% - Accent1 8 3 3" xfId="10611"/>
    <cellStyle name="20% - Accent1 8 3 3 2" xfId="39669"/>
    <cellStyle name="20% - Accent1 8 3 4" xfId="33085"/>
    <cellStyle name="20% - Accent1 8 4" xfId="5143"/>
    <cellStyle name="20% - Accent1 8 4 2" xfId="18425"/>
    <cellStyle name="20% - Accent1 8 4 2 2" xfId="26379"/>
    <cellStyle name="20% - Accent1 8 4 2 2 2" xfId="55338"/>
    <cellStyle name="20% - Accent1 8 4 2 3" xfId="47397"/>
    <cellStyle name="20% - Accent1 8 4 3" xfId="11755"/>
    <cellStyle name="20% - Accent1 8 4 3 2" xfId="40813"/>
    <cellStyle name="20% - Accent1 8 4 4" xfId="34229"/>
    <cellStyle name="20% - Accent1 8 5" xfId="7312"/>
    <cellStyle name="20% - Accent1 8 5 2" xfId="20573"/>
    <cellStyle name="20% - Accent1 8 5 2 2" xfId="28527"/>
    <cellStyle name="20% - Accent1 8 5 2 2 2" xfId="57486"/>
    <cellStyle name="20% - Accent1 8 5 2 3" xfId="49545"/>
    <cellStyle name="20% - Accent1 8 5 3" xfId="13903"/>
    <cellStyle name="20% - Accent1 8 5 3 2" xfId="42961"/>
    <cellStyle name="20% - Accent1 8 5 4" xfId="36377"/>
    <cellStyle name="20% - Accent1 8 6" xfId="15182"/>
    <cellStyle name="20% - Accent1 8 6 2" xfId="23172"/>
    <cellStyle name="20% - Accent1 8 6 2 2" xfId="52131"/>
    <cellStyle name="20% - Accent1 8 6 3" xfId="44190"/>
    <cellStyle name="20% - Accent1 8 7" xfId="21723"/>
    <cellStyle name="20% - Accent1 8 7 2" xfId="29671"/>
    <cellStyle name="20% - Accent1 8 7 2 2" xfId="58630"/>
    <cellStyle name="20% - Accent1 8 7 3" xfId="50689"/>
    <cellStyle name="20% - Accent1 8 8" xfId="8463"/>
    <cellStyle name="20% - Accent1 8 8 2" xfId="37521"/>
    <cellStyle name="20% - Accent1 8 9" xfId="30937"/>
    <cellStyle name="20% - Accent1 9" xfId="2376"/>
    <cellStyle name="20% - Accent1 9 2" xfId="5735"/>
    <cellStyle name="20% - Accent1 9 2 2" xfId="19017"/>
    <cellStyle name="20% - Accent1 9 2 2 2" xfId="26971"/>
    <cellStyle name="20% - Accent1 9 2 2 2 2" xfId="55930"/>
    <cellStyle name="20% - Accent1 9 2 2 3" xfId="47989"/>
    <cellStyle name="20% - Accent1 9 2 3" xfId="12347"/>
    <cellStyle name="20% - Accent1 9 2 3 2" xfId="41405"/>
    <cellStyle name="20% - Accent1 9 2 4" xfId="34821"/>
    <cellStyle name="20% - Accent1 9 3" xfId="14814"/>
    <cellStyle name="20% - Accent1 9 3 2" xfId="22810"/>
    <cellStyle name="20% - Accent1 9 3 2 2" xfId="51769"/>
    <cellStyle name="20% - Accent1 9 3 3" xfId="43828"/>
    <cellStyle name="20% - Accent1 9 4" xfId="9055"/>
    <cellStyle name="20% - Accent1 9 4 2" xfId="38113"/>
    <cellStyle name="20% - Accent1 9 5" xfId="31529"/>
    <cellStyle name="20% - Accent2 10" xfId="3577"/>
    <cellStyle name="20% - Accent2 10 2" xfId="16871"/>
    <cellStyle name="20% - Accent2 10 2 2" xfId="24825"/>
    <cellStyle name="20% - Accent2 10 2 2 2" xfId="53784"/>
    <cellStyle name="20% - Accent2 10 2 3" xfId="45843"/>
    <cellStyle name="20% - Accent2 10 3" xfId="10201"/>
    <cellStyle name="20% - Accent2 10 3 2" xfId="39259"/>
    <cellStyle name="20% - Accent2 10 4" xfId="32675"/>
    <cellStyle name="20% - Accent2 11" xfId="4731"/>
    <cellStyle name="20% - Accent2 11 2" xfId="18015"/>
    <cellStyle name="20% - Accent2 11 2 2" xfId="25969"/>
    <cellStyle name="20% - Accent2 11 2 2 2" xfId="54928"/>
    <cellStyle name="20% - Accent2 11 2 3" xfId="46987"/>
    <cellStyle name="20% - Accent2 11 3" xfId="11345"/>
    <cellStyle name="20% - Accent2 11 3 2" xfId="40403"/>
    <cellStyle name="20% - Accent2 11 4" xfId="33819"/>
    <cellStyle name="20% - Accent2 12" xfId="6892"/>
    <cellStyle name="20% - Accent2 12 2" xfId="20163"/>
    <cellStyle name="20% - Accent2 12 2 2" xfId="28117"/>
    <cellStyle name="20% - Accent2 12 2 2 2" xfId="57076"/>
    <cellStyle name="20% - Accent2 12 2 3" xfId="49135"/>
    <cellStyle name="20% - Accent2 12 3" xfId="13493"/>
    <cellStyle name="20% - Accent2 12 3 2" xfId="42551"/>
    <cellStyle name="20% - Accent2 12 4" xfId="35967"/>
    <cellStyle name="20% - Accent2 13" xfId="14643"/>
    <cellStyle name="20% - Accent2 13 2" xfId="22680"/>
    <cellStyle name="20% - Accent2 13 2 2" xfId="51639"/>
    <cellStyle name="20% - Accent2 13 3" xfId="43698"/>
    <cellStyle name="20% - Accent2 14" xfId="21309"/>
    <cellStyle name="20% - Accent2 14 2" xfId="29261"/>
    <cellStyle name="20% - Accent2 14 2 2" xfId="58220"/>
    <cellStyle name="20% - Accent2 14 3" xfId="50279"/>
    <cellStyle name="20% - Accent2 15" xfId="8051"/>
    <cellStyle name="20% - Accent2 15 2" xfId="37111"/>
    <cellStyle name="20% - Accent2 16" xfId="30516"/>
    <cellStyle name="20% - Accent2 2" xfId="842"/>
    <cellStyle name="20% - Accent2 2 2" xfId="3382"/>
    <cellStyle name="20% - Accent2 2 2 10" xfId="32534"/>
    <cellStyle name="20% - Accent2 2 2 2" xfId="4580"/>
    <cellStyle name="20% - Accent2 2 2 2 2" xfId="17874"/>
    <cellStyle name="20% - Accent2 2 2 2 2 2" xfId="25828"/>
    <cellStyle name="20% - Accent2 2 2 2 2 2 2" xfId="54787"/>
    <cellStyle name="20% - Accent2 2 2 2 2 3" xfId="46846"/>
    <cellStyle name="20% - Accent2 2 2 2 3" xfId="11204"/>
    <cellStyle name="20% - Accent2 2 2 2 3 2" xfId="40262"/>
    <cellStyle name="20% - Accent2 2 2 2 4" xfId="33678"/>
    <cellStyle name="20% - Accent2 2 2 3" xfId="6740"/>
    <cellStyle name="20% - Accent2 2 2 3 2" xfId="20022"/>
    <cellStyle name="20% - Accent2 2 2 3 2 2" xfId="27976"/>
    <cellStyle name="20% - Accent2 2 2 3 2 2 2" xfId="56935"/>
    <cellStyle name="20% - Accent2 2 2 3 2 3" xfId="48994"/>
    <cellStyle name="20% - Accent2 2 2 3 3" xfId="13352"/>
    <cellStyle name="20% - Accent2 2 2 3 3 2" xfId="42410"/>
    <cellStyle name="20% - Accent2 2 2 3 4" xfId="35826"/>
    <cellStyle name="20% - Accent2 2 2 4" xfId="7905"/>
    <cellStyle name="20% - Accent2 2 2 4 2" xfId="21166"/>
    <cellStyle name="20% - Accent2 2 2 4 2 2" xfId="29120"/>
    <cellStyle name="20% - Accent2 2 2 4 2 2 2" xfId="58079"/>
    <cellStyle name="20% - Accent2 2 2 4 2 3" xfId="50138"/>
    <cellStyle name="20% - Accent2 2 2 4 3" xfId="14496"/>
    <cellStyle name="20% - Accent2 2 2 4 3 2" xfId="43554"/>
    <cellStyle name="20% - Accent2 2 2 4 4" xfId="36970"/>
    <cellStyle name="20% - Accent2 2 2 5" xfId="15775"/>
    <cellStyle name="20% - Accent2 2 2 5 2" xfId="23765"/>
    <cellStyle name="20% - Accent2 2 2 5 2 2" xfId="52724"/>
    <cellStyle name="20% - Accent2 2 2 5 3" xfId="44783"/>
    <cellStyle name="20% - Accent2 2 2 6" xfId="22316"/>
    <cellStyle name="20% - Accent2 2 2 6 2" xfId="30264"/>
    <cellStyle name="20% - Accent2 2 2 6 2 2" xfId="59223"/>
    <cellStyle name="20% - Accent2 2 2 6 3" xfId="51282"/>
    <cellStyle name="20% - Accent2 2 2 7" xfId="22460"/>
    <cellStyle name="20% - Accent2 2 2 7 2" xfId="30404"/>
    <cellStyle name="20% - Accent2 2 2 7 2 2" xfId="59363"/>
    <cellStyle name="20% - Accent2 2 2 7 3" xfId="51422"/>
    <cellStyle name="20% - Accent2 2 2 8" xfId="22566"/>
    <cellStyle name="20% - Accent2 2 2 8 2" xfId="51528"/>
    <cellStyle name="20% - Accent2 2 2 9" xfId="10060"/>
    <cellStyle name="20% - Accent2 2 2 9 2" xfId="39118"/>
    <cellStyle name="20% - Accent2 2 3" xfId="3381"/>
    <cellStyle name="20% - Accent2 2 3 2" xfId="4579"/>
    <cellStyle name="20% - Accent2 2 3 2 2" xfId="17873"/>
    <cellStyle name="20% - Accent2 2 3 2 2 2" xfId="25827"/>
    <cellStyle name="20% - Accent2 2 3 2 2 2 2" xfId="54786"/>
    <cellStyle name="20% - Accent2 2 3 2 2 3" xfId="46845"/>
    <cellStyle name="20% - Accent2 2 3 2 3" xfId="11203"/>
    <cellStyle name="20% - Accent2 2 3 2 3 2" xfId="40261"/>
    <cellStyle name="20% - Accent2 2 3 2 4" xfId="33677"/>
    <cellStyle name="20% - Accent2 2 3 3" xfId="6739"/>
    <cellStyle name="20% - Accent2 2 3 3 2" xfId="20021"/>
    <cellStyle name="20% - Accent2 2 3 3 2 2" xfId="27975"/>
    <cellStyle name="20% - Accent2 2 3 3 2 2 2" xfId="56934"/>
    <cellStyle name="20% - Accent2 2 3 3 2 3" xfId="48993"/>
    <cellStyle name="20% - Accent2 2 3 3 3" xfId="13351"/>
    <cellStyle name="20% - Accent2 2 3 3 3 2" xfId="42409"/>
    <cellStyle name="20% - Accent2 2 3 3 4" xfId="35825"/>
    <cellStyle name="20% - Accent2 2 3 4" xfId="7904"/>
    <cellStyle name="20% - Accent2 2 3 4 2" xfId="21165"/>
    <cellStyle name="20% - Accent2 2 3 4 2 2" xfId="29119"/>
    <cellStyle name="20% - Accent2 2 3 4 2 2 2" xfId="58078"/>
    <cellStyle name="20% - Accent2 2 3 4 2 3" xfId="50137"/>
    <cellStyle name="20% - Accent2 2 3 4 3" xfId="14495"/>
    <cellStyle name="20% - Accent2 2 3 4 3 2" xfId="43553"/>
    <cellStyle name="20% - Accent2 2 3 4 4" xfId="36969"/>
    <cellStyle name="20% - Accent2 2 3 5" xfId="15774"/>
    <cellStyle name="20% - Accent2 2 3 5 2" xfId="23764"/>
    <cellStyle name="20% - Accent2 2 3 5 2 2" xfId="52723"/>
    <cellStyle name="20% - Accent2 2 3 5 3" xfId="44782"/>
    <cellStyle name="20% - Accent2 2 3 6" xfId="22315"/>
    <cellStyle name="20% - Accent2 2 3 6 2" xfId="30263"/>
    <cellStyle name="20% - Accent2 2 3 6 2 2" xfId="59222"/>
    <cellStyle name="20% - Accent2 2 3 6 3" xfId="51281"/>
    <cellStyle name="20% - Accent2 2 3 7" xfId="10059"/>
    <cellStyle name="20% - Accent2 2 3 7 2" xfId="39117"/>
    <cellStyle name="20% - Accent2 2 3 8" xfId="32533"/>
    <cellStyle name="20% - Accent2 2 4" xfId="22459"/>
    <cellStyle name="20% - Accent2 2 4 2" xfId="30403"/>
    <cellStyle name="20% - Accent2 2 4 2 2" xfId="59362"/>
    <cellStyle name="20% - Accent2 2 4 3" xfId="51421"/>
    <cellStyle name="20% - Accent2 2 5" xfId="22565"/>
    <cellStyle name="20% - Accent2 2 5 2" xfId="51527"/>
    <cellStyle name="20% - Accent2 3" xfId="87"/>
    <cellStyle name="20% - Accent2 3 10" xfId="6918"/>
    <cellStyle name="20% - Accent2 3 10 2" xfId="20189"/>
    <cellStyle name="20% - Accent2 3 10 2 2" xfId="28143"/>
    <cellStyle name="20% - Accent2 3 10 2 2 2" xfId="57102"/>
    <cellStyle name="20% - Accent2 3 10 2 3" xfId="49161"/>
    <cellStyle name="20% - Accent2 3 10 3" xfId="13519"/>
    <cellStyle name="20% - Accent2 3 10 3 2" xfId="42577"/>
    <cellStyle name="20% - Accent2 3 10 4" xfId="35993"/>
    <cellStyle name="20% - Accent2 3 11" xfId="14671"/>
    <cellStyle name="20% - Accent2 3 11 2" xfId="22706"/>
    <cellStyle name="20% - Accent2 3 11 2 2" xfId="51665"/>
    <cellStyle name="20% - Accent2 3 11 3" xfId="43724"/>
    <cellStyle name="20% - Accent2 3 12" xfId="21335"/>
    <cellStyle name="20% - Accent2 3 12 2" xfId="29287"/>
    <cellStyle name="20% - Accent2 3 12 2 2" xfId="58246"/>
    <cellStyle name="20% - Accent2 3 12 3" xfId="50305"/>
    <cellStyle name="20% - Accent2 3 13" xfId="22461"/>
    <cellStyle name="20% - Accent2 3 13 2" xfId="30405"/>
    <cellStyle name="20% - Accent2 3 13 2 2" xfId="59364"/>
    <cellStyle name="20% - Accent2 3 13 3" xfId="51423"/>
    <cellStyle name="20% - Accent2 3 14" xfId="22567"/>
    <cellStyle name="20% - Accent2 3 14 2" xfId="51529"/>
    <cellStyle name="20% - Accent2 3 15" xfId="8077"/>
    <cellStyle name="20% - Accent2 3 15 2" xfId="37137"/>
    <cellStyle name="20% - Accent2 3 16" xfId="30553"/>
    <cellStyle name="20% - Accent2 3 2" xfId="1447"/>
    <cellStyle name="20% - Accent2 3 2 10" xfId="21429"/>
    <cellStyle name="20% - Accent2 3 2 10 2" xfId="29377"/>
    <cellStyle name="20% - Accent2 3 2 10 2 2" xfId="58336"/>
    <cellStyle name="20% - Accent2 3 2 10 3" xfId="50395"/>
    <cellStyle name="20% - Accent2 3 2 11" xfId="8169"/>
    <cellStyle name="20% - Accent2 3 2 11 2" xfId="37227"/>
    <cellStyle name="20% - Accent2 3 2 12" xfId="30643"/>
    <cellStyle name="20% - Accent2 3 2 2" xfId="1667"/>
    <cellStyle name="20% - Accent2 3 2 2 10" xfId="30856"/>
    <cellStyle name="20% - Accent2 3 2 2 2" xfId="2292"/>
    <cellStyle name="20% - Accent2 3 2 2 2 2" xfId="3300"/>
    <cellStyle name="20% - Accent2 3 2 2 2 2 2" xfId="6658"/>
    <cellStyle name="20% - Accent2 3 2 2 2 2 2 2" xfId="19940"/>
    <cellStyle name="20% - Accent2 3 2 2 2 2 2 2 2" xfId="27894"/>
    <cellStyle name="20% - Accent2 3 2 2 2 2 2 2 2 2" xfId="56853"/>
    <cellStyle name="20% - Accent2 3 2 2 2 2 2 2 3" xfId="48912"/>
    <cellStyle name="20% - Accent2 3 2 2 2 2 2 3" xfId="13270"/>
    <cellStyle name="20% - Accent2 3 2 2 2 2 2 3 2" xfId="42328"/>
    <cellStyle name="20% - Accent2 3 2 2 2 2 2 4" xfId="35744"/>
    <cellStyle name="20% - Accent2 3 2 2 2 2 3" xfId="16788"/>
    <cellStyle name="20% - Accent2 3 2 2 2 2 3 2" xfId="24742"/>
    <cellStyle name="20% - Accent2 3 2 2 2 2 3 2 2" xfId="53701"/>
    <cellStyle name="20% - Accent2 3 2 2 2 2 3 3" xfId="45760"/>
    <cellStyle name="20% - Accent2 3 2 2 2 2 4" xfId="9978"/>
    <cellStyle name="20% - Accent2 3 2 2 2 2 4 2" xfId="39036"/>
    <cellStyle name="20% - Accent2 3 2 2 2 2 5" xfId="32452"/>
    <cellStyle name="20% - Accent2 3 2 2 2 3" xfId="4498"/>
    <cellStyle name="20% - Accent2 3 2 2 2 3 2" xfId="17792"/>
    <cellStyle name="20% - Accent2 3 2 2 2 3 2 2" xfId="25746"/>
    <cellStyle name="20% - Accent2 3 2 2 2 3 2 2 2" xfId="54705"/>
    <cellStyle name="20% - Accent2 3 2 2 2 3 2 3" xfId="46764"/>
    <cellStyle name="20% - Accent2 3 2 2 2 3 3" xfId="11122"/>
    <cellStyle name="20% - Accent2 3 2 2 2 3 3 2" xfId="40180"/>
    <cellStyle name="20% - Accent2 3 2 2 2 3 4" xfId="33596"/>
    <cellStyle name="20% - Accent2 3 2 2 2 4" xfId="5654"/>
    <cellStyle name="20% - Accent2 3 2 2 2 4 2" xfId="18936"/>
    <cellStyle name="20% - Accent2 3 2 2 2 4 2 2" xfId="26890"/>
    <cellStyle name="20% - Accent2 3 2 2 2 4 2 2 2" xfId="55849"/>
    <cellStyle name="20% - Accent2 3 2 2 2 4 2 3" xfId="47908"/>
    <cellStyle name="20% - Accent2 3 2 2 2 4 3" xfId="12266"/>
    <cellStyle name="20% - Accent2 3 2 2 2 4 3 2" xfId="41324"/>
    <cellStyle name="20% - Accent2 3 2 2 2 4 4" xfId="34740"/>
    <cellStyle name="20% - Accent2 3 2 2 2 5" xfId="7823"/>
    <cellStyle name="20% - Accent2 3 2 2 2 5 2" xfId="21084"/>
    <cellStyle name="20% - Accent2 3 2 2 2 5 2 2" xfId="29038"/>
    <cellStyle name="20% - Accent2 3 2 2 2 5 2 2 2" xfId="57997"/>
    <cellStyle name="20% - Accent2 3 2 2 2 5 2 3" xfId="50056"/>
    <cellStyle name="20% - Accent2 3 2 2 2 5 3" xfId="14414"/>
    <cellStyle name="20% - Accent2 3 2 2 2 5 3 2" xfId="43472"/>
    <cellStyle name="20% - Accent2 3 2 2 2 5 4" xfId="36888"/>
    <cellStyle name="20% - Accent2 3 2 2 2 6" xfId="15693"/>
    <cellStyle name="20% - Accent2 3 2 2 2 6 2" xfId="23683"/>
    <cellStyle name="20% - Accent2 3 2 2 2 6 2 2" xfId="52642"/>
    <cellStyle name="20% - Accent2 3 2 2 2 6 3" xfId="44701"/>
    <cellStyle name="20% - Accent2 3 2 2 2 7" xfId="22234"/>
    <cellStyle name="20% - Accent2 3 2 2 2 7 2" xfId="30182"/>
    <cellStyle name="20% - Accent2 3 2 2 2 7 2 2" xfId="59141"/>
    <cellStyle name="20% - Accent2 3 2 2 2 7 3" xfId="51200"/>
    <cellStyle name="20% - Accent2 3 2 2 2 8" xfId="8974"/>
    <cellStyle name="20% - Accent2 3 2 2 2 8 2" xfId="38032"/>
    <cellStyle name="20% - Accent2 3 2 2 2 9" xfId="31448"/>
    <cellStyle name="20% - Accent2 3 2 2 3" xfId="2708"/>
    <cellStyle name="20% - Accent2 3 2 2 3 2" xfId="6066"/>
    <cellStyle name="20% - Accent2 3 2 2 3 2 2" xfId="19348"/>
    <cellStyle name="20% - Accent2 3 2 2 3 2 2 2" xfId="27302"/>
    <cellStyle name="20% - Accent2 3 2 2 3 2 2 2 2" xfId="56261"/>
    <cellStyle name="20% - Accent2 3 2 2 3 2 2 3" xfId="48320"/>
    <cellStyle name="20% - Accent2 3 2 2 3 2 3" xfId="12678"/>
    <cellStyle name="20% - Accent2 3 2 2 3 2 3 2" xfId="41736"/>
    <cellStyle name="20% - Accent2 3 2 2 3 2 4" xfId="35152"/>
    <cellStyle name="20% - Accent2 3 2 2 3 3" xfId="16196"/>
    <cellStyle name="20% - Accent2 3 2 2 3 3 2" xfId="24150"/>
    <cellStyle name="20% - Accent2 3 2 2 3 3 2 2" xfId="53109"/>
    <cellStyle name="20% - Accent2 3 2 2 3 3 3" xfId="45168"/>
    <cellStyle name="20% - Accent2 3 2 2 3 4" xfId="9386"/>
    <cellStyle name="20% - Accent2 3 2 2 3 4 2" xfId="38444"/>
    <cellStyle name="20% - Accent2 3 2 2 3 5" xfId="31860"/>
    <cellStyle name="20% - Accent2 3 2 2 4" xfId="3906"/>
    <cellStyle name="20% - Accent2 3 2 2 4 2" xfId="17200"/>
    <cellStyle name="20% - Accent2 3 2 2 4 2 2" xfId="25154"/>
    <cellStyle name="20% - Accent2 3 2 2 4 2 2 2" xfId="54113"/>
    <cellStyle name="20% - Accent2 3 2 2 4 2 3" xfId="46172"/>
    <cellStyle name="20% - Accent2 3 2 2 4 3" xfId="10530"/>
    <cellStyle name="20% - Accent2 3 2 2 4 3 2" xfId="39588"/>
    <cellStyle name="20% - Accent2 3 2 2 4 4" xfId="33004"/>
    <cellStyle name="20% - Accent2 3 2 2 5" xfId="5062"/>
    <cellStyle name="20% - Accent2 3 2 2 5 2" xfId="18344"/>
    <cellStyle name="20% - Accent2 3 2 2 5 2 2" xfId="26298"/>
    <cellStyle name="20% - Accent2 3 2 2 5 2 2 2" xfId="55257"/>
    <cellStyle name="20% - Accent2 3 2 2 5 2 3" xfId="47316"/>
    <cellStyle name="20% - Accent2 3 2 2 5 3" xfId="11674"/>
    <cellStyle name="20% - Accent2 3 2 2 5 3 2" xfId="40732"/>
    <cellStyle name="20% - Accent2 3 2 2 5 4" xfId="34148"/>
    <cellStyle name="20% - Accent2 3 2 2 6" xfId="7231"/>
    <cellStyle name="20% - Accent2 3 2 2 6 2" xfId="20492"/>
    <cellStyle name="20% - Accent2 3 2 2 6 2 2" xfId="28446"/>
    <cellStyle name="20% - Accent2 3 2 2 6 2 2 2" xfId="57405"/>
    <cellStyle name="20% - Accent2 3 2 2 6 2 3" xfId="49464"/>
    <cellStyle name="20% - Accent2 3 2 2 6 3" xfId="13822"/>
    <cellStyle name="20% - Accent2 3 2 2 6 3 2" xfId="42880"/>
    <cellStyle name="20% - Accent2 3 2 2 6 4" xfId="36296"/>
    <cellStyle name="20% - Accent2 3 2 2 7" xfId="15100"/>
    <cellStyle name="20% - Accent2 3 2 2 7 2" xfId="23090"/>
    <cellStyle name="20% - Accent2 3 2 2 7 2 2" xfId="52049"/>
    <cellStyle name="20% - Accent2 3 2 2 7 3" xfId="44108"/>
    <cellStyle name="20% - Accent2 3 2 2 8" xfId="21642"/>
    <cellStyle name="20% - Accent2 3 2 2 8 2" xfId="29590"/>
    <cellStyle name="20% - Accent2 3 2 2 8 2 2" xfId="58549"/>
    <cellStyle name="20% - Accent2 3 2 2 8 3" xfId="50608"/>
    <cellStyle name="20% - Accent2 3 2 2 9" xfId="8382"/>
    <cellStyle name="20% - Accent2 3 2 2 9 2" xfId="37440"/>
    <cellStyle name="20% - Accent2 3 2 3" xfId="2079"/>
    <cellStyle name="20% - Accent2 3 2 3 2" xfId="3087"/>
    <cellStyle name="20% - Accent2 3 2 3 2 2" xfId="6445"/>
    <cellStyle name="20% - Accent2 3 2 3 2 2 2" xfId="19727"/>
    <cellStyle name="20% - Accent2 3 2 3 2 2 2 2" xfId="27681"/>
    <cellStyle name="20% - Accent2 3 2 3 2 2 2 2 2" xfId="56640"/>
    <cellStyle name="20% - Accent2 3 2 3 2 2 2 3" xfId="48699"/>
    <cellStyle name="20% - Accent2 3 2 3 2 2 3" xfId="13057"/>
    <cellStyle name="20% - Accent2 3 2 3 2 2 3 2" xfId="42115"/>
    <cellStyle name="20% - Accent2 3 2 3 2 2 4" xfId="35531"/>
    <cellStyle name="20% - Accent2 3 2 3 2 3" xfId="16575"/>
    <cellStyle name="20% - Accent2 3 2 3 2 3 2" xfId="24529"/>
    <cellStyle name="20% - Accent2 3 2 3 2 3 2 2" xfId="53488"/>
    <cellStyle name="20% - Accent2 3 2 3 2 3 3" xfId="45547"/>
    <cellStyle name="20% - Accent2 3 2 3 2 4" xfId="9765"/>
    <cellStyle name="20% - Accent2 3 2 3 2 4 2" xfId="38823"/>
    <cellStyle name="20% - Accent2 3 2 3 2 5" xfId="32239"/>
    <cellStyle name="20% - Accent2 3 2 3 3" xfId="4285"/>
    <cellStyle name="20% - Accent2 3 2 3 3 2" xfId="17579"/>
    <cellStyle name="20% - Accent2 3 2 3 3 2 2" xfId="25533"/>
    <cellStyle name="20% - Accent2 3 2 3 3 2 2 2" xfId="54492"/>
    <cellStyle name="20% - Accent2 3 2 3 3 2 3" xfId="46551"/>
    <cellStyle name="20% - Accent2 3 2 3 3 3" xfId="10909"/>
    <cellStyle name="20% - Accent2 3 2 3 3 3 2" xfId="39967"/>
    <cellStyle name="20% - Accent2 3 2 3 3 4" xfId="33383"/>
    <cellStyle name="20% - Accent2 3 2 3 4" xfId="5441"/>
    <cellStyle name="20% - Accent2 3 2 3 4 2" xfId="18723"/>
    <cellStyle name="20% - Accent2 3 2 3 4 2 2" xfId="26677"/>
    <cellStyle name="20% - Accent2 3 2 3 4 2 2 2" xfId="55636"/>
    <cellStyle name="20% - Accent2 3 2 3 4 2 3" xfId="47695"/>
    <cellStyle name="20% - Accent2 3 2 3 4 3" xfId="12053"/>
    <cellStyle name="20% - Accent2 3 2 3 4 3 2" xfId="41111"/>
    <cellStyle name="20% - Accent2 3 2 3 4 4" xfId="34527"/>
    <cellStyle name="20% - Accent2 3 2 3 5" xfId="7610"/>
    <cellStyle name="20% - Accent2 3 2 3 5 2" xfId="20871"/>
    <cellStyle name="20% - Accent2 3 2 3 5 2 2" xfId="28825"/>
    <cellStyle name="20% - Accent2 3 2 3 5 2 2 2" xfId="57784"/>
    <cellStyle name="20% - Accent2 3 2 3 5 2 3" xfId="49843"/>
    <cellStyle name="20% - Accent2 3 2 3 5 3" xfId="14201"/>
    <cellStyle name="20% - Accent2 3 2 3 5 3 2" xfId="43259"/>
    <cellStyle name="20% - Accent2 3 2 3 5 4" xfId="36675"/>
    <cellStyle name="20% - Accent2 3 2 3 6" xfId="15480"/>
    <cellStyle name="20% - Accent2 3 2 3 6 2" xfId="23470"/>
    <cellStyle name="20% - Accent2 3 2 3 6 2 2" xfId="52429"/>
    <cellStyle name="20% - Accent2 3 2 3 6 3" xfId="44488"/>
    <cellStyle name="20% - Accent2 3 2 3 7" xfId="22021"/>
    <cellStyle name="20% - Accent2 3 2 3 7 2" xfId="29969"/>
    <cellStyle name="20% - Accent2 3 2 3 7 2 2" xfId="58928"/>
    <cellStyle name="20% - Accent2 3 2 3 7 3" xfId="50987"/>
    <cellStyle name="20% - Accent2 3 2 3 8" xfId="8761"/>
    <cellStyle name="20% - Accent2 3 2 3 8 2" xfId="37819"/>
    <cellStyle name="20% - Accent2 3 2 3 9" xfId="31235"/>
    <cellStyle name="20% - Accent2 3 2 4" xfId="1897"/>
    <cellStyle name="20% - Accent2 3 2 4 2" xfId="2907"/>
    <cellStyle name="20% - Accent2 3 2 4 2 2" xfId="6265"/>
    <cellStyle name="20% - Accent2 3 2 4 2 2 2" xfId="19547"/>
    <cellStyle name="20% - Accent2 3 2 4 2 2 2 2" xfId="27501"/>
    <cellStyle name="20% - Accent2 3 2 4 2 2 2 2 2" xfId="56460"/>
    <cellStyle name="20% - Accent2 3 2 4 2 2 2 3" xfId="48519"/>
    <cellStyle name="20% - Accent2 3 2 4 2 2 3" xfId="12877"/>
    <cellStyle name="20% - Accent2 3 2 4 2 2 3 2" xfId="41935"/>
    <cellStyle name="20% - Accent2 3 2 4 2 2 4" xfId="35351"/>
    <cellStyle name="20% - Accent2 3 2 4 2 3" xfId="16395"/>
    <cellStyle name="20% - Accent2 3 2 4 2 3 2" xfId="24349"/>
    <cellStyle name="20% - Accent2 3 2 4 2 3 2 2" xfId="53308"/>
    <cellStyle name="20% - Accent2 3 2 4 2 3 3" xfId="45367"/>
    <cellStyle name="20% - Accent2 3 2 4 2 4" xfId="9585"/>
    <cellStyle name="20% - Accent2 3 2 4 2 4 2" xfId="38643"/>
    <cellStyle name="20% - Accent2 3 2 4 2 5" xfId="32059"/>
    <cellStyle name="20% - Accent2 3 2 4 3" xfId="4105"/>
    <cellStyle name="20% - Accent2 3 2 4 3 2" xfId="17399"/>
    <cellStyle name="20% - Accent2 3 2 4 3 2 2" xfId="25353"/>
    <cellStyle name="20% - Accent2 3 2 4 3 2 2 2" xfId="54312"/>
    <cellStyle name="20% - Accent2 3 2 4 3 2 3" xfId="46371"/>
    <cellStyle name="20% - Accent2 3 2 4 3 3" xfId="10729"/>
    <cellStyle name="20% - Accent2 3 2 4 3 3 2" xfId="39787"/>
    <cellStyle name="20% - Accent2 3 2 4 3 4" xfId="33203"/>
    <cellStyle name="20% - Accent2 3 2 4 4" xfId="5261"/>
    <cellStyle name="20% - Accent2 3 2 4 4 2" xfId="18543"/>
    <cellStyle name="20% - Accent2 3 2 4 4 2 2" xfId="26497"/>
    <cellStyle name="20% - Accent2 3 2 4 4 2 2 2" xfId="55456"/>
    <cellStyle name="20% - Accent2 3 2 4 4 2 3" xfId="47515"/>
    <cellStyle name="20% - Accent2 3 2 4 4 3" xfId="11873"/>
    <cellStyle name="20% - Accent2 3 2 4 4 3 2" xfId="40931"/>
    <cellStyle name="20% - Accent2 3 2 4 4 4" xfId="34347"/>
    <cellStyle name="20% - Accent2 3 2 4 5" xfId="7430"/>
    <cellStyle name="20% - Accent2 3 2 4 5 2" xfId="20691"/>
    <cellStyle name="20% - Accent2 3 2 4 5 2 2" xfId="28645"/>
    <cellStyle name="20% - Accent2 3 2 4 5 2 2 2" xfId="57604"/>
    <cellStyle name="20% - Accent2 3 2 4 5 2 3" xfId="49663"/>
    <cellStyle name="20% - Accent2 3 2 4 5 3" xfId="14021"/>
    <cellStyle name="20% - Accent2 3 2 4 5 3 2" xfId="43079"/>
    <cellStyle name="20% - Accent2 3 2 4 5 4" xfId="36495"/>
    <cellStyle name="20% - Accent2 3 2 4 6" xfId="15300"/>
    <cellStyle name="20% - Accent2 3 2 4 6 2" xfId="23290"/>
    <cellStyle name="20% - Accent2 3 2 4 6 2 2" xfId="52249"/>
    <cellStyle name="20% - Accent2 3 2 4 6 3" xfId="44308"/>
    <cellStyle name="20% - Accent2 3 2 4 7" xfId="21841"/>
    <cellStyle name="20% - Accent2 3 2 4 7 2" xfId="29789"/>
    <cellStyle name="20% - Accent2 3 2 4 7 2 2" xfId="58748"/>
    <cellStyle name="20% - Accent2 3 2 4 7 3" xfId="50807"/>
    <cellStyle name="20% - Accent2 3 2 4 8" xfId="8581"/>
    <cellStyle name="20% - Accent2 3 2 4 8 2" xfId="37639"/>
    <cellStyle name="20% - Accent2 3 2 4 9" xfId="31055"/>
    <cellStyle name="20% - Accent2 3 2 5" xfId="2495"/>
    <cellStyle name="20% - Accent2 3 2 5 2" xfId="5853"/>
    <cellStyle name="20% - Accent2 3 2 5 2 2" xfId="19135"/>
    <cellStyle name="20% - Accent2 3 2 5 2 2 2" xfId="27089"/>
    <cellStyle name="20% - Accent2 3 2 5 2 2 2 2" xfId="56048"/>
    <cellStyle name="20% - Accent2 3 2 5 2 2 3" xfId="48107"/>
    <cellStyle name="20% - Accent2 3 2 5 2 3" xfId="12465"/>
    <cellStyle name="20% - Accent2 3 2 5 2 3 2" xfId="41523"/>
    <cellStyle name="20% - Accent2 3 2 5 2 4" xfId="34939"/>
    <cellStyle name="20% - Accent2 3 2 5 3" xfId="14795"/>
    <cellStyle name="20% - Accent2 3 2 5 3 2" xfId="22798"/>
    <cellStyle name="20% - Accent2 3 2 5 3 2 2" xfId="51757"/>
    <cellStyle name="20% - Accent2 3 2 5 3 3" xfId="43816"/>
    <cellStyle name="20% - Accent2 3 2 5 4" xfId="9173"/>
    <cellStyle name="20% - Accent2 3 2 5 4 2" xfId="38231"/>
    <cellStyle name="20% - Accent2 3 2 5 5" xfId="31647"/>
    <cellStyle name="20% - Accent2 3 2 6" xfId="3693"/>
    <cellStyle name="20% - Accent2 3 2 6 2" xfId="16987"/>
    <cellStyle name="20% - Accent2 3 2 6 2 2" xfId="24941"/>
    <cellStyle name="20% - Accent2 3 2 6 2 2 2" xfId="53900"/>
    <cellStyle name="20% - Accent2 3 2 6 2 3" xfId="45959"/>
    <cellStyle name="20% - Accent2 3 2 6 3" xfId="10317"/>
    <cellStyle name="20% - Accent2 3 2 6 3 2" xfId="39375"/>
    <cellStyle name="20% - Accent2 3 2 6 4" xfId="32791"/>
    <cellStyle name="20% - Accent2 3 2 7" xfId="4849"/>
    <cellStyle name="20% - Accent2 3 2 7 2" xfId="18131"/>
    <cellStyle name="20% - Accent2 3 2 7 2 2" xfId="26085"/>
    <cellStyle name="20% - Accent2 3 2 7 2 2 2" xfId="55044"/>
    <cellStyle name="20% - Accent2 3 2 7 2 3" xfId="47103"/>
    <cellStyle name="20% - Accent2 3 2 7 3" xfId="11461"/>
    <cellStyle name="20% - Accent2 3 2 7 3 2" xfId="40519"/>
    <cellStyle name="20% - Accent2 3 2 7 4" xfId="33935"/>
    <cellStyle name="20% - Accent2 3 2 8" xfId="7018"/>
    <cellStyle name="20% - Accent2 3 2 8 2" xfId="20279"/>
    <cellStyle name="20% - Accent2 3 2 8 2 2" xfId="28233"/>
    <cellStyle name="20% - Accent2 3 2 8 2 2 2" xfId="57192"/>
    <cellStyle name="20% - Accent2 3 2 8 2 3" xfId="49251"/>
    <cellStyle name="20% - Accent2 3 2 8 3" xfId="13609"/>
    <cellStyle name="20% - Accent2 3 2 8 3 2" xfId="42667"/>
    <cellStyle name="20% - Accent2 3 2 8 4" xfId="36083"/>
    <cellStyle name="20% - Accent2 3 2 9" xfId="14887"/>
    <cellStyle name="20% - Accent2 3 2 9 2" xfId="22877"/>
    <cellStyle name="20% - Accent2 3 2 9 2 2" xfId="51836"/>
    <cellStyle name="20% - Accent2 3 2 9 3" xfId="43895"/>
    <cellStyle name="20% - Accent2 3 3" xfId="1547"/>
    <cellStyle name="20% - Accent2 3 3 10" xfId="30736"/>
    <cellStyle name="20% - Accent2 3 3 2" xfId="2172"/>
    <cellStyle name="20% - Accent2 3 3 2 2" xfId="3180"/>
    <cellStyle name="20% - Accent2 3 3 2 2 2" xfId="6538"/>
    <cellStyle name="20% - Accent2 3 3 2 2 2 2" xfId="19820"/>
    <cellStyle name="20% - Accent2 3 3 2 2 2 2 2" xfId="27774"/>
    <cellStyle name="20% - Accent2 3 3 2 2 2 2 2 2" xfId="56733"/>
    <cellStyle name="20% - Accent2 3 3 2 2 2 2 3" xfId="48792"/>
    <cellStyle name="20% - Accent2 3 3 2 2 2 3" xfId="13150"/>
    <cellStyle name="20% - Accent2 3 3 2 2 2 3 2" xfId="42208"/>
    <cellStyle name="20% - Accent2 3 3 2 2 2 4" xfId="35624"/>
    <cellStyle name="20% - Accent2 3 3 2 2 3" xfId="16668"/>
    <cellStyle name="20% - Accent2 3 3 2 2 3 2" xfId="24622"/>
    <cellStyle name="20% - Accent2 3 3 2 2 3 2 2" xfId="53581"/>
    <cellStyle name="20% - Accent2 3 3 2 2 3 3" xfId="45640"/>
    <cellStyle name="20% - Accent2 3 3 2 2 4" xfId="9858"/>
    <cellStyle name="20% - Accent2 3 3 2 2 4 2" xfId="38916"/>
    <cellStyle name="20% - Accent2 3 3 2 2 5" xfId="32332"/>
    <cellStyle name="20% - Accent2 3 3 2 3" xfId="4378"/>
    <cellStyle name="20% - Accent2 3 3 2 3 2" xfId="17672"/>
    <cellStyle name="20% - Accent2 3 3 2 3 2 2" xfId="25626"/>
    <cellStyle name="20% - Accent2 3 3 2 3 2 2 2" xfId="54585"/>
    <cellStyle name="20% - Accent2 3 3 2 3 2 3" xfId="46644"/>
    <cellStyle name="20% - Accent2 3 3 2 3 3" xfId="11002"/>
    <cellStyle name="20% - Accent2 3 3 2 3 3 2" xfId="40060"/>
    <cellStyle name="20% - Accent2 3 3 2 3 4" xfId="33476"/>
    <cellStyle name="20% - Accent2 3 3 2 4" xfId="5534"/>
    <cellStyle name="20% - Accent2 3 3 2 4 2" xfId="18816"/>
    <cellStyle name="20% - Accent2 3 3 2 4 2 2" xfId="26770"/>
    <cellStyle name="20% - Accent2 3 3 2 4 2 2 2" xfId="55729"/>
    <cellStyle name="20% - Accent2 3 3 2 4 2 3" xfId="47788"/>
    <cellStyle name="20% - Accent2 3 3 2 4 3" xfId="12146"/>
    <cellStyle name="20% - Accent2 3 3 2 4 3 2" xfId="41204"/>
    <cellStyle name="20% - Accent2 3 3 2 4 4" xfId="34620"/>
    <cellStyle name="20% - Accent2 3 3 2 5" xfId="7703"/>
    <cellStyle name="20% - Accent2 3 3 2 5 2" xfId="20964"/>
    <cellStyle name="20% - Accent2 3 3 2 5 2 2" xfId="28918"/>
    <cellStyle name="20% - Accent2 3 3 2 5 2 2 2" xfId="57877"/>
    <cellStyle name="20% - Accent2 3 3 2 5 2 3" xfId="49936"/>
    <cellStyle name="20% - Accent2 3 3 2 5 3" xfId="14294"/>
    <cellStyle name="20% - Accent2 3 3 2 5 3 2" xfId="43352"/>
    <cellStyle name="20% - Accent2 3 3 2 5 4" xfId="36768"/>
    <cellStyle name="20% - Accent2 3 3 2 6" xfId="15573"/>
    <cellStyle name="20% - Accent2 3 3 2 6 2" xfId="23563"/>
    <cellStyle name="20% - Accent2 3 3 2 6 2 2" xfId="52522"/>
    <cellStyle name="20% - Accent2 3 3 2 6 3" xfId="44581"/>
    <cellStyle name="20% - Accent2 3 3 2 7" xfId="22114"/>
    <cellStyle name="20% - Accent2 3 3 2 7 2" xfId="30062"/>
    <cellStyle name="20% - Accent2 3 3 2 7 2 2" xfId="59021"/>
    <cellStyle name="20% - Accent2 3 3 2 7 3" xfId="51080"/>
    <cellStyle name="20% - Accent2 3 3 2 8" xfId="8854"/>
    <cellStyle name="20% - Accent2 3 3 2 8 2" xfId="37912"/>
    <cellStyle name="20% - Accent2 3 3 2 9" xfId="31328"/>
    <cellStyle name="20% - Accent2 3 3 3" xfId="2588"/>
    <cellStyle name="20% - Accent2 3 3 3 2" xfId="5946"/>
    <cellStyle name="20% - Accent2 3 3 3 2 2" xfId="19228"/>
    <cellStyle name="20% - Accent2 3 3 3 2 2 2" xfId="27182"/>
    <cellStyle name="20% - Accent2 3 3 3 2 2 2 2" xfId="56141"/>
    <cellStyle name="20% - Accent2 3 3 3 2 2 3" xfId="48200"/>
    <cellStyle name="20% - Accent2 3 3 3 2 3" xfId="12558"/>
    <cellStyle name="20% - Accent2 3 3 3 2 3 2" xfId="41616"/>
    <cellStyle name="20% - Accent2 3 3 3 2 4" xfId="35032"/>
    <cellStyle name="20% - Accent2 3 3 3 3" xfId="16076"/>
    <cellStyle name="20% - Accent2 3 3 3 3 2" xfId="24030"/>
    <cellStyle name="20% - Accent2 3 3 3 3 2 2" xfId="52989"/>
    <cellStyle name="20% - Accent2 3 3 3 3 3" xfId="45048"/>
    <cellStyle name="20% - Accent2 3 3 3 4" xfId="9266"/>
    <cellStyle name="20% - Accent2 3 3 3 4 2" xfId="38324"/>
    <cellStyle name="20% - Accent2 3 3 3 5" xfId="31740"/>
    <cellStyle name="20% - Accent2 3 3 4" xfId="3786"/>
    <cellStyle name="20% - Accent2 3 3 4 2" xfId="17080"/>
    <cellStyle name="20% - Accent2 3 3 4 2 2" xfId="25034"/>
    <cellStyle name="20% - Accent2 3 3 4 2 2 2" xfId="53993"/>
    <cellStyle name="20% - Accent2 3 3 4 2 3" xfId="46052"/>
    <cellStyle name="20% - Accent2 3 3 4 3" xfId="10410"/>
    <cellStyle name="20% - Accent2 3 3 4 3 2" xfId="39468"/>
    <cellStyle name="20% - Accent2 3 3 4 4" xfId="32884"/>
    <cellStyle name="20% - Accent2 3 3 5" xfId="4942"/>
    <cellStyle name="20% - Accent2 3 3 5 2" xfId="18224"/>
    <cellStyle name="20% - Accent2 3 3 5 2 2" xfId="26178"/>
    <cellStyle name="20% - Accent2 3 3 5 2 2 2" xfId="55137"/>
    <cellStyle name="20% - Accent2 3 3 5 2 3" xfId="47196"/>
    <cellStyle name="20% - Accent2 3 3 5 3" xfId="11554"/>
    <cellStyle name="20% - Accent2 3 3 5 3 2" xfId="40612"/>
    <cellStyle name="20% - Accent2 3 3 5 4" xfId="34028"/>
    <cellStyle name="20% - Accent2 3 3 6" xfId="7111"/>
    <cellStyle name="20% - Accent2 3 3 6 2" xfId="20372"/>
    <cellStyle name="20% - Accent2 3 3 6 2 2" xfId="28326"/>
    <cellStyle name="20% - Accent2 3 3 6 2 2 2" xfId="57285"/>
    <cellStyle name="20% - Accent2 3 3 6 2 3" xfId="49344"/>
    <cellStyle name="20% - Accent2 3 3 6 3" xfId="13702"/>
    <cellStyle name="20% - Accent2 3 3 6 3 2" xfId="42760"/>
    <cellStyle name="20% - Accent2 3 3 6 4" xfId="36176"/>
    <cellStyle name="20% - Accent2 3 3 7" xfId="14980"/>
    <cellStyle name="20% - Accent2 3 3 7 2" xfId="22970"/>
    <cellStyle name="20% - Accent2 3 3 7 2 2" xfId="51929"/>
    <cellStyle name="20% - Accent2 3 3 7 3" xfId="43988"/>
    <cellStyle name="20% - Accent2 3 3 8" xfId="21522"/>
    <cellStyle name="20% - Accent2 3 3 8 2" xfId="29470"/>
    <cellStyle name="20% - Accent2 3 3 8 2 2" xfId="58429"/>
    <cellStyle name="20% - Accent2 3 3 8 3" xfId="50488"/>
    <cellStyle name="20% - Accent2 3 3 9" xfId="8262"/>
    <cellStyle name="20% - Accent2 3 3 9 2" xfId="37320"/>
    <cellStyle name="20% - Accent2 3 4" xfId="1989"/>
    <cellStyle name="20% - Accent2 3 4 2" xfId="2997"/>
    <cellStyle name="20% - Accent2 3 4 2 2" xfId="6355"/>
    <cellStyle name="20% - Accent2 3 4 2 2 2" xfId="19637"/>
    <cellStyle name="20% - Accent2 3 4 2 2 2 2" xfId="27591"/>
    <cellStyle name="20% - Accent2 3 4 2 2 2 2 2" xfId="56550"/>
    <cellStyle name="20% - Accent2 3 4 2 2 2 3" xfId="48609"/>
    <cellStyle name="20% - Accent2 3 4 2 2 3" xfId="12967"/>
    <cellStyle name="20% - Accent2 3 4 2 2 3 2" xfId="42025"/>
    <cellStyle name="20% - Accent2 3 4 2 2 4" xfId="35441"/>
    <cellStyle name="20% - Accent2 3 4 2 3" xfId="16485"/>
    <cellStyle name="20% - Accent2 3 4 2 3 2" xfId="24439"/>
    <cellStyle name="20% - Accent2 3 4 2 3 2 2" xfId="53398"/>
    <cellStyle name="20% - Accent2 3 4 2 3 3" xfId="45457"/>
    <cellStyle name="20% - Accent2 3 4 2 4" xfId="9675"/>
    <cellStyle name="20% - Accent2 3 4 2 4 2" xfId="38733"/>
    <cellStyle name="20% - Accent2 3 4 2 5" xfId="32149"/>
    <cellStyle name="20% - Accent2 3 4 3" xfId="4195"/>
    <cellStyle name="20% - Accent2 3 4 3 2" xfId="17489"/>
    <cellStyle name="20% - Accent2 3 4 3 2 2" xfId="25443"/>
    <cellStyle name="20% - Accent2 3 4 3 2 2 2" xfId="54402"/>
    <cellStyle name="20% - Accent2 3 4 3 2 3" xfId="46461"/>
    <cellStyle name="20% - Accent2 3 4 3 3" xfId="10819"/>
    <cellStyle name="20% - Accent2 3 4 3 3 2" xfId="39877"/>
    <cellStyle name="20% - Accent2 3 4 3 4" xfId="33293"/>
    <cellStyle name="20% - Accent2 3 4 4" xfId="5351"/>
    <cellStyle name="20% - Accent2 3 4 4 2" xfId="18633"/>
    <cellStyle name="20% - Accent2 3 4 4 2 2" xfId="26587"/>
    <cellStyle name="20% - Accent2 3 4 4 2 2 2" xfId="55546"/>
    <cellStyle name="20% - Accent2 3 4 4 2 3" xfId="47605"/>
    <cellStyle name="20% - Accent2 3 4 4 3" xfId="11963"/>
    <cellStyle name="20% - Accent2 3 4 4 3 2" xfId="41021"/>
    <cellStyle name="20% - Accent2 3 4 4 4" xfId="34437"/>
    <cellStyle name="20% - Accent2 3 4 5" xfId="7520"/>
    <cellStyle name="20% - Accent2 3 4 5 2" xfId="20781"/>
    <cellStyle name="20% - Accent2 3 4 5 2 2" xfId="28735"/>
    <cellStyle name="20% - Accent2 3 4 5 2 2 2" xfId="57694"/>
    <cellStyle name="20% - Accent2 3 4 5 2 3" xfId="49753"/>
    <cellStyle name="20% - Accent2 3 4 5 3" xfId="14111"/>
    <cellStyle name="20% - Accent2 3 4 5 3 2" xfId="43169"/>
    <cellStyle name="20% - Accent2 3 4 5 4" xfId="36585"/>
    <cellStyle name="20% - Accent2 3 4 6" xfId="15390"/>
    <cellStyle name="20% - Accent2 3 4 6 2" xfId="23380"/>
    <cellStyle name="20% - Accent2 3 4 6 2 2" xfId="52339"/>
    <cellStyle name="20% - Accent2 3 4 6 3" xfId="44398"/>
    <cellStyle name="20% - Accent2 3 4 7" xfId="21931"/>
    <cellStyle name="20% - Accent2 3 4 7 2" xfId="29879"/>
    <cellStyle name="20% - Accent2 3 4 7 2 2" xfId="58838"/>
    <cellStyle name="20% - Accent2 3 4 7 3" xfId="50897"/>
    <cellStyle name="20% - Accent2 3 4 8" xfId="8671"/>
    <cellStyle name="20% - Accent2 3 4 8 2" xfId="37729"/>
    <cellStyle name="20% - Accent2 3 4 9" xfId="31145"/>
    <cellStyle name="20% - Accent2 3 5" xfId="1805"/>
    <cellStyle name="20% - Accent2 3 5 2" xfId="2817"/>
    <cellStyle name="20% - Accent2 3 5 2 2" xfId="6175"/>
    <cellStyle name="20% - Accent2 3 5 2 2 2" xfId="19457"/>
    <cellStyle name="20% - Accent2 3 5 2 2 2 2" xfId="27411"/>
    <cellStyle name="20% - Accent2 3 5 2 2 2 2 2" xfId="56370"/>
    <cellStyle name="20% - Accent2 3 5 2 2 2 3" xfId="48429"/>
    <cellStyle name="20% - Accent2 3 5 2 2 3" xfId="12787"/>
    <cellStyle name="20% - Accent2 3 5 2 2 3 2" xfId="41845"/>
    <cellStyle name="20% - Accent2 3 5 2 2 4" xfId="35261"/>
    <cellStyle name="20% - Accent2 3 5 2 3" xfId="16305"/>
    <cellStyle name="20% - Accent2 3 5 2 3 2" xfId="24259"/>
    <cellStyle name="20% - Accent2 3 5 2 3 2 2" xfId="53218"/>
    <cellStyle name="20% - Accent2 3 5 2 3 3" xfId="45277"/>
    <cellStyle name="20% - Accent2 3 5 2 4" xfId="9495"/>
    <cellStyle name="20% - Accent2 3 5 2 4 2" xfId="38553"/>
    <cellStyle name="20% - Accent2 3 5 2 5" xfId="31969"/>
    <cellStyle name="20% - Accent2 3 5 3" xfId="4015"/>
    <cellStyle name="20% - Accent2 3 5 3 2" xfId="17309"/>
    <cellStyle name="20% - Accent2 3 5 3 2 2" xfId="25263"/>
    <cellStyle name="20% - Accent2 3 5 3 2 2 2" xfId="54222"/>
    <cellStyle name="20% - Accent2 3 5 3 2 3" xfId="46281"/>
    <cellStyle name="20% - Accent2 3 5 3 3" xfId="10639"/>
    <cellStyle name="20% - Accent2 3 5 3 3 2" xfId="39697"/>
    <cellStyle name="20% - Accent2 3 5 3 4" xfId="33113"/>
    <cellStyle name="20% - Accent2 3 5 4" xfId="5171"/>
    <cellStyle name="20% - Accent2 3 5 4 2" xfId="18453"/>
    <cellStyle name="20% - Accent2 3 5 4 2 2" xfId="26407"/>
    <cellStyle name="20% - Accent2 3 5 4 2 2 2" xfId="55366"/>
    <cellStyle name="20% - Accent2 3 5 4 2 3" xfId="47425"/>
    <cellStyle name="20% - Accent2 3 5 4 3" xfId="11783"/>
    <cellStyle name="20% - Accent2 3 5 4 3 2" xfId="40841"/>
    <cellStyle name="20% - Accent2 3 5 4 4" xfId="34257"/>
    <cellStyle name="20% - Accent2 3 5 5" xfId="7340"/>
    <cellStyle name="20% - Accent2 3 5 5 2" xfId="20601"/>
    <cellStyle name="20% - Accent2 3 5 5 2 2" xfId="28555"/>
    <cellStyle name="20% - Accent2 3 5 5 2 2 2" xfId="57514"/>
    <cellStyle name="20% - Accent2 3 5 5 2 3" xfId="49573"/>
    <cellStyle name="20% - Accent2 3 5 5 3" xfId="13931"/>
    <cellStyle name="20% - Accent2 3 5 5 3 2" xfId="42989"/>
    <cellStyle name="20% - Accent2 3 5 5 4" xfId="36405"/>
    <cellStyle name="20% - Accent2 3 5 6" xfId="15210"/>
    <cellStyle name="20% - Accent2 3 5 6 2" xfId="23200"/>
    <cellStyle name="20% - Accent2 3 5 6 2 2" xfId="52159"/>
    <cellStyle name="20% - Accent2 3 5 6 3" xfId="44218"/>
    <cellStyle name="20% - Accent2 3 5 7" xfId="21751"/>
    <cellStyle name="20% - Accent2 3 5 7 2" xfId="29699"/>
    <cellStyle name="20% - Accent2 3 5 7 2 2" xfId="58658"/>
    <cellStyle name="20% - Accent2 3 5 7 3" xfId="50717"/>
    <cellStyle name="20% - Accent2 3 5 8" xfId="8491"/>
    <cellStyle name="20% - Accent2 3 5 8 2" xfId="37549"/>
    <cellStyle name="20% - Accent2 3 5 9" xfId="30965"/>
    <cellStyle name="20% - Accent2 3 6" xfId="3383"/>
    <cellStyle name="20% - Accent2 3 6 2" xfId="4581"/>
    <cellStyle name="20% - Accent2 3 6 2 2" xfId="17875"/>
    <cellStyle name="20% - Accent2 3 6 2 2 2" xfId="25829"/>
    <cellStyle name="20% - Accent2 3 6 2 2 2 2" xfId="54788"/>
    <cellStyle name="20% - Accent2 3 6 2 2 3" xfId="46847"/>
    <cellStyle name="20% - Accent2 3 6 2 3" xfId="11205"/>
    <cellStyle name="20% - Accent2 3 6 2 3 2" xfId="40263"/>
    <cellStyle name="20% - Accent2 3 6 2 4" xfId="33679"/>
    <cellStyle name="20% - Accent2 3 6 3" xfId="6741"/>
    <cellStyle name="20% - Accent2 3 6 3 2" xfId="20023"/>
    <cellStyle name="20% - Accent2 3 6 3 2 2" xfId="27977"/>
    <cellStyle name="20% - Accent2 3 6 3 2 2 2" xfId="56936"/>
    <cellStyle name="20% - Accent2 3 6 3 2 3" xfId="48995"/>
    <cellStyle name="20% - Accent2 3 6 3 3" xfId="13353"/>
    <cellStyle name="20% - Accent2 3 6 3 3 2" xfId="42411"/>
    <cellStyle name="20% - Accent2 3 6 3 4" xfId="35827"/>
    <cellStyle name="20% - Accent2 3 6 4" xfId="7906"/>
    <cellStyle name="20% - Accent2 3 6 4 2" xfId="21167"/>
    <cellStyle name="20% - Accent2 3 6 4 2 2" xfId="29121"/>
    <cellStyle name="20% - Accent2 3 6 4 2 2 2" xfId="58080"/>
    <cellStyle name="20% - Accent2 3 6 4 2 3" xfId="50139"/>
    <cellStyle name="20% - Accent2 3 6 4 3" xfId="14497"/>
    <cellStyle name="20% - Accent2 3 6 4 3 2" xfId="43555"/>
    <cellStyle name="20% - Accent2 3 6 4 4" xfId="36971"/>
    <cellStyle name="20% - Accent2 3 6 5" xfId="15776"/>
    <cellStyle name="20% - Accent2 3 6 5 2" xfId="23766"/>
    <cellStyle name="20% - Accent2 3 6 5 2 2" xfId="52725"/>
    <cellStyle name="20% - Accent2 3 6 5 3" xfId="44784"/>
    <cellStyle name="20% - Accent2 3 6 6" xfId="22317"/>
    <cellStyle name="20% - Accent2 3 6 6 2" xfId="30265"/>
    <cellStyle name="20% - Accent2 3 6 6 2 2" xfId="59224"/>
    <cellStyle name="20% - Accent2 3 6 6 3" xfId="51283"/>
    <cellStyle name="20% - Accent2 3 6 7" xfId="10061"/>
    <cellStyle name="20% - Accent2 3 6 7 2" xfId="39119"/>
    <cellStyle name="20% - Accent2 3 6 8" xfId="32535"/>
    <cellStyle name="20% - Accent2 3 7" xfId="2404"/>
    <cellStyle name="20% - Accent2 3 7 2" xfId="5763"/>
    <cellStyle name="20% - Accent2 3 7 2 2" xfId="19045"/>
    <cellStyle name="20% - Accent2 3 7 2 2 2" xfId="26999"/>
    <cellStyle name="20% - Accent2 3 7 2 2 2 2" xfId="55958"/>
    <cellStyle name="20% - Accent2 3 7 2 2 3" xfId="48017"/>
    <cellStyle name="20% - Accent2 3 7 2 3" xfId="12375"/>
    <cellStyle name="20% - Accent2 3 7 2 3 2" xfId="41433"/>
    <cellStyle name="20% - Accent2 3 7 2 4" xfId="34849"/>
    <cellStyle name="20% - Accent2 3 7 3" xfId="15934"/>
    <cellStyle name="20% - Accent2 3 7 3 2" xfId="23915"/>
    <cellStyle name="20% - Accent2 3 7 3 2 2" xfId="52874"/>
    <cellStyle name="20% - Accent2 3 7 3 3" xfId="44933"/>
    <cellStyle name="20% - Accent2 3 7 4" xfId="9083"/>
    <cellStyle name="20% - Accent2 3 7 4 2" xfId="38141"/>
    <cellStyle name="20% - Accent2 3 7 5" xfId="31557"/>
    <cellStyle name="20% - Accent2 3 8" xfId="3603"/>
    <cellStyle name="20% - Accent2 3 8 2" xfId="16897"/>
    <cellStyle name="20% - Accent2 3 8 2 2" xfId="24851"/>
    <cellStyle name="20% - Accent2 3 8 2 2 2" xfId="53810"/>
    <cellStyle name="20% - Accent2 3 8 2 3" xfId="45869"/>
    <cellStyle name="20% - Accent2 3 8 3" xfId="10227"/>
    <cellStyle name="20% - Accent2 3 8 3 2" xfId="39285"/>
    <cellStyle name="20% - Accent2 3 8 4" xfId="32701"/>
    <cellStyle name="20% - Accent2 3 9" xfId="4757"/>
    <cellStyle name="20% - Accent2 3 9 2" xfId="18041"/>
    <cellStyle name="20% - Accent2 3 9 2 2" xfId="25995"/>
    <cellStyle name="20% - Accent2 3 9 2 2 2" xfId="54954"/>
    <cellStyle name="20% - Accent2 3 9 2 3" xfId="47013"/>
    <cellStyle name="20% - Accent2 3 9 3" xfId="11371"/>
    <cellStyle name="20% - Accent2 3 9 3 2" xfId="40429"/>
    <cellStyle name="20% - Accent2 3 9 4" xfId="33845"/>
    <cellStyle name="20% - Accent2 4" xfId="1397"/>
    <cellStyle name="20% - Accent2 4 10" xfId="6971"/>
    <cellStyle name="20% - Accent2 4 10 2" xfId="20232"/>
    <cellStyle name="20% - Accent2 4 10 2 2" xfId="28186"/>
    <cellStyle name="20% - Accent2 4 10 2 2 2" xfId="57145"/>
    <cellStyle name="20% - Accent2 4 10 2 3" xfId="49204"/>
    <cellStyle name="20% - Accent2 4 10 3" xfId="13562"/>
    <cellStyle name="20% - Accent2 4 10 3 2" xfId="42620"/>
    <cellStyle name="20% - Accent2 4 10 4" xfId="36036"/>
    <cellStyle name="20% - Accent2 4 11" xfId="14840"/>
    <cellStyle name="20% - Accent2 4 11 2" xfId="22830"/>
    <cellStyle name="20% - Accent2 4 11 2 2" xfId="51789"/>
    <cellStyle name="20% - Accent2 4 11 3" xfId="43848"/>
    <cellStyle name="20% - Accent2 4 12" xfId="21382"/>
    <cellStyle name="20% - Accent2 4 12 2" xfId="29330"/>
    <cellStyle name="20% - Accent2 4 12 2 2" xfId="58289"/>
    <cellStyle name="20% - Accent2 4 12 3" xfId="50348"/>
    <cellStyle name="20% - Accent2 4 13" xfId="22462"/>
    <cellStyle name="20% - Accent2 4 13 2" xfId="30406"/>
    <cellStyle name="20% - Accent2 4 13 2 2" xfId="59365"/>
    <cellStyle name="20% - Accent2 4 13 3" xfId="51424"/>
    <cellStyle name="20% - Accent2 4 14" xfId="22568"/>
    <cellStyle name="20% - Accent2 4 14 2" xfId="51530"/>
    <cellStyle name="20% - Accent2 4 15" xfId="8122"/>
    <cellStyle name="20% - Accent2 4 15 2" xfId="37180"/>
    <cellStyle name="20% - Accent2 4 16" xfId="30596"/>
    <cellStyle name="20% - Accent2 4 2" xfId="1490"/>
    <cellStyle name="20% - Accent2 4 2 10" xfId="21472"/>
    <cellStyle name="20% - Accent2 4 2 10 2" xfId="29420"/>
    <cellStyle name="20% - Accent2 4 2 10 2 2" xfId="58379"/>
    <cellStyle name="20% - Accent2 4 2 10 3" xfId="50438"/>
    <cellStyle name="20% - Accent2 4 2 11" xfId="8212"/>
    <cellStyle name="20% - Accent2 4 2 11 2" xfId="37270"/>
    <cellStyle name="20% - Accent2 4 2 12" xfId="30686"/>
    <cellStyle name="20% - Accent2 4 2 2" xfId="1710"/>
    <cellStyle name="20% - Accent2 4 2 2 10" xfId="30899"/>
    <cellStyle name="20% - Accent2 4 2 2 2" xfId="2335"/>
    <cellStyle name="20% - Accent2 4 2 2 2 2" xfId="3343"/>
    <cellStyle name="20% - Accent2 4 2 2 2 2 2" xfId="6701"/>
    <cellStyle name="20% - Accent2 4 2 2 2 2 2 2" xfId="19983"/>
    <cellStyle name="20% - Accent2 4 2 2 2 2 2 2 2" xfId="27937"/>
    <cellStyle name="20% - Accent2 4 2 2 2 2 2 2 2 2" xfId="56896"/>
    <cellStyle name="20% - Accent2 4 2 2 2 2 2 2 3" xfId="48955"/>
    <cellStyle name="20% - Accent2 4 2 2 2 2 2 3" xfId="13313"/>
    <cellStyle name="20% - Accent2 4 2 2 2 2 2 3 2" xfId="42371"/>
    <cellStyle name="20% - Accent2 4 2 2 2 2 2 4" xfId="35787"/>
    <cellStyle name="20% - Accent2 4 2 2 2 2 3" xfId="16831"/>
    <cellStyle name="20% - Accent2 4 2 2 2 2 3 2" xfId="24785"/>
    <cellStyle name="20% - Accent2 4 2 2 2 2 3 2 2" xfId="53744"/>
    <cellStyle name="20% - Accent2 4 2 2 2 2 3 3" xfId="45803"/>
    <cellStyle name="20% - Accent2 4 2 2 2 2 4" xfId="10021"/>
    <cellStyle name="20% - Accent2 4 2 2 2 2 4 2" xfId="39079"/>
    <cellStyle name="20% - Accent2 4 2 2 2 2 5" xfId="32495"/>
    <cellStyle name="20% - Accent2 4 2 2 2 3" xfId="4541"/>
    <cellStyle name="20% - Accent2 4 2 2 2 3 2" xfId="17835"/>
    <cellStyle name="20% - Accent2 4 2 2 2 3 2 2" xfId="25789"/>
    <cellStyle name="20% - Accent2 4 2 2 2 3 2 2 2" xfId="54748"/>
    <cellStyle name="20% - Accent2 4 2 2 2 3 2 3" xfId="46807"/>
    <cellStyle name="20% - Accent2 4 2 2 2 3 3" xfId="11165"/>
    <cellStyle name="20% - Accent2 4 2 2 2 3 3 2" xfId="40223"/>
    <cellStyle name="20% - Accent2 4 2 2 2 3 4" xfId="33639"/>
    <cellStyle name="20% - Accent2 4 2 2 2 4" xfId="5697"/>
    <cellStyle name="20% - Accent2 4 2 2 2 4 2" xfId="18979"/>
    <cellStyle name="20% - Accent2 4 2 2 2 4 2 2" xfId="26933"/>
    <cellStyle name="20% - Accent2 4 2 2 2 4 2 2 2" xfId="55892"/>
    <cellStyle name="20% - Accent2 4 2 2 2 4 2 3" xfId="47951"/>
    <cellStyle name="20% - Accent2 4 2 2 2 4 3" xfId="12309"/>
    <cellStyle name="20% - Accent2 4 2 2 2 4 3 2" xfId="41367"/>
    <cellStyle name="20% - Accent2 4 2 2 2 4 4" xfId="34783"/>
    <cellStyle name="20% - Accent2 4 2 2 2 5" xfId="7866"/>
    <cellStyle name="20% - Accent2 4 2 2 2 5 2" xfId="21127"/>
    <cellStyle name="20% - Accent2 4 2 2 2 5 2 2" xfId="29081"/>
    <cellStyle name="20% - Accent2 4 2 2 2 5 2 2 2" xfId="58040"/>
    <cellStyle name="20% - Accent2 4 2 2 2 5 2 3" xfId="50099"/>
    <cellStyle name="20% - Accent2 4 2 2 2 5 3" xfId="14457"/>
    <cellStyle name="20% - Accent2 4 2 2 2 5 3 2" xfId="43515"/>
    <cellStyle name="20% - Accent2 4 2 2 2 5 4" xfId="36931"/>
    <cellStyle name="20% - Accent2 4 2 2 2 6" xfId="15736"/>
    <cellStyle name="20% - Accent2 4 2 2 2 6 2" xfId="23726"/>
    <cellStyle name="20% - Accent2 4 2 2 2 6 2 2" xfId="52685"/>
    <cellStyle name="20% - Accent2 4 2 2 2 6 3" xfId="44744"/>
    <cellStyle name="20% - Accent2 4 2 2 2 7" xfId="22277"/>
    <cellStyle name="20% - Accent2 4 2 2 2 7 2" xfId="30225"/>
    <cellStyle name="20% - Accent2 4 2 2 2 7 2 2" xfId="59184"/>
    <cellStyle name="20% - Accent2 4 2 2 2 7 3" xfId="51243"/>
    <cellStyle name="20% - Accent2 4 2 2 2 8" xfId="9017"/>
    <cellStyle name="20% - Accent2 4 2 2 2 8 2" xfId="38075"/>
    <cellStyle name="20% - Accent2 4 2 2 2 9" xfId="31491"/>
    <cellStyle name="20% - Accent2 4 2 2 3" xfId="2751"/>
    <cellStyle name="20% - Accent2 4 2 2 3 2" xfId="6109"/>
    <cellStyle name="20% - Accent2 4 2 2 3 2 2" xfId="19391"/>
    <cellStyle name="20% - Accent2 4 2 2 3 2 2 2" xfId="27345"/>
    <cellStyle name="20% - Accent2 4 2 2 3 2 2 2 2" xfId="56304"/>
    <cellStyle name="20% - Accent2 4 2 2 3 2 2 3" xfId="48363"/>
    <cellStyle name="20% - Accent2 4 2 2 3 2 3" xfId="12721"/>
    <cellStyle name="20% - Accent2 4 2 2 3 2 3 2" xfId="41779"/>
    <cellStyle name="20% - Accent2 4 2 2 3 2 4" xfId="35195"/>
    <cellStyle name="20% - Accent2 4 2 2 3 3" xfId="16239"/>
    <cellStyle name="20% - Accent2 4 2 2 3 3 2" xfId="24193"/>
    <cellStyle name="20% - Accent2 4 2 2 3 3 2 2" xfId="53152"/>
    <cellStyle name="20% - Accent2 4 2 2 3 3 3" xfId="45211"/>
    <cellStyle name="20% - Accent2 4 2 2 3 4" xfId="9429"/>
    <cellStyle name="20% - Accent2 4 2 2 3 4 2" xfId="38487"/>
    <cellStyle name="20% - Accent2 4 2 2 3 5" xfId="31903"/>
    <cellStyle name="20% - Accent2 4 2 2 4" xfId="3949"/>
    <cellStyle name="20% - Accent2 4 2 2 4 2" xfId="17243"/>
    <cellStyle name="20% - Accent2 4 2 2 4 2 2" xfId="25197"/>
    <cellStyle name="20% - Accent2 4 2 2 4 2 2 2" xfId="54156"/>
    <cellStyle name="20% - Accent2 4 2 2 4 2 3" xfId="46215"/>
    <cellStyle name="20% - Accent2 4 2 2 4 3" xfId="10573"/>
    <cellStyle name="20% - Accent2 4 2 2 4 3 2" xfId="39631"/>
    <cellStyle name="20% - Accent2 4 2 2 4 4" xfId="33047"/>
    <cellStyle name="20% - Accent2 4 2 2 5" xfId="5105"/>
    <cellStyle name="20% - Accent2 4 2 2 5 2" xfId="18387"/>
    <cellStyle name="20% - Accent2 4 2 2 5 2 2" xfId="26341"/>
    <cellStyle name="20% - Accent2 4 2 2 5 2 2 2" xfId="55300"/>
    <cellStyle name="20% - Accent2 4 2 2 5 2 3" xfId="47359"/>
    <cellStyle name="20% - Accent2 4 2 2 5 3" xfId="11717"/>
    <cellStyle name="20% - Accent2 4 2 2 5 3 2" xfId="40775"/>
    <cellStyle name="20% - Accent2 4 2 2 5 4" xfId="34191"/>
    <cellStyle name="20% - Accent2 4 2 2 6" xfId="7274"/>
    <cellStyle name="20% - Accent2 4 2 2 6 2" xfId="20535"/>
    <cellStyle name="20% - Accent2 4 2 2 6 2 2" xfId="28489"/>
    <cellStyle name="20% - Accent2 4 2 2 6 2 2 2" xfId="57448"/>
    <cellStyle name="20% - Accent2 4 2 2 6 2 3" xfId="49507"/>
    <cellStyle name="20% - Accent2 4 2 2 6 3" xfId="13865"/>
    <cellStyle name="20% - Accent2 4 2 2 6 3 2" xfId="42923"/>
    <cellStyle name="20% - Accent2 4 2 2 6 4" xfId="36339"/>
    <cellStyle name="20% - Accent2 4 2 2 7" xfId="15143"/>
    <cellStyle name="20% - Accent2 4 2 2 7 2" xfId="23133"/>
    <cellStyle name="20% - Accent2 4 2 2 7 2 2" xfId="52092"/>
    <cellStyle name="20% - Accent2 4 2 2 7 3" xfId="44151"/>
    <cellStyle name="20% - Accent2 4 2 2 8" xfId="21685"/>
    <cellStyle name="20% - Accent2 4 2 2 8 2" xfId="29633"/>
    <cellStyle name="20% - Accent2 4 2 2 8 2 2" xfId="58592"/>
    <cellStyle name="20% - Accent2 4 2 2 8 3" xfId="50651"/>
    <cellStyle name="20% - Accent2 4 2 2 9" xfId="8425"/>
    <cellStyle name="20% - Accent2 4 2 2 9 2" xfId="37483"/>
    <cellStyle name="20% - Accent2 4 2 3" xfId="2122"/>
    <cellStyle name="20% - Accent2 4 2 3 2" xfId="3130"/>
    <cellStyle name="20% - Accent2 4 2 3 2 2" xfId="6488"/>
    <cellStyle name="20% - Accent2 4 2 3 2 2 2" xfId="19770"/>
    <cellStyle name="20% - Accent2 4 2 3 2 2 2 2" xfId="27724"/>
    <cellStyle name="20% - Accent2 4 2 3 2 2 2 2 2" xfId="56683"/>
    <cellStyle name="20% - Accent2 4 2 3 2 2 2 3" xfId="48742"/>
    <cellStyle name="20% - Accent2 4 2 3 2 2 3" xfId="13100"/>
    <cellStyle name="20% - Accent2 4 2 3 2 2 3 2" xfId="42158"/>
    <cellStyle name="20% - Accent2 4 2 3 2 2 4" xfId="35574"/>
    <cellStyle name="20% - Accent2 4 2 3 2 3" xfId="16618"/>
    <cellStyle name="20% - Accent2 4 2 3 2 3 2" xfId="24572"/>
    <cellStyle name="20% - Accent2 4 2 3 2 3 2 2" xfId="53531"/>
    <cellStyle name="20% - Accent2 4 2 3 2 3 3" xfId="45590"/>
    <cellStyle name="20% - Accent2 4 2 3 2 4" xfId="9808"/>
    <cellStyle name="20% - Accent2 4 2 3 2 4 2" xfId="38866"/>
    <cellStyle name="20% - Accent2 4 2 3 2 5" xfId="32282"/>
    <cellStyle name="20% - Accent2 4 2 3 3" xfId="4328"/>
    <cellStyle name="20% - Accent2 4 2 3 3 2" xfId="17622"/>
    <cellStyle name="20% - Accent2 4 2 3 3 2 2" xfId="25576"/>
    <cellStyle name="20% - Accent2 4 2 3 3 2 2 2" xfId="54535"/>
    <cellStyle name="20% - Accent2 4 2 3 3 2 3" xfId="46594"/>
    <cellStyle name="20% - Accent2 4 2 3 3 3" xfId="10952"/>
    <cellStyle name="20% - Accent2 4 2 3 3 3 2" xfId="40010"/>
    <cellStyle name="20% - Accent2 4 2 3 3 4" xfId="33426"/>
    <cellStyle name="20% - Accent2 4 2 3 4" xfId="5484"/>
    <cellStyle name="20% - Accent2 4 2 3 4 2" xfId="18766"/>
    <cellStyle name="20% - Accent2 4 2 3 4 2 2" xfId="26720"/>
    <cellStyle name="20% - Accent2 4 2 3 4 2 2 2" xfId="55679"/>
    <cellStyle name="20% - Accent2 4 2 3 4 2 3" xfId="47738"/>
    <cellStyle name="20% - Accent2 4 2 3 4 3" xfId="12096"/>
    <cellStyle name="20% - Accent2 4 2 3 4 3 2" xfId="41154"/>
    <cellStyle name="20% - Accent2 4 2 3 4 4" xfId="34570"/>
    <cellStyle name="20% - Accent2 4 2 3 5" xfId="7653"/>
    <cellStyle name="20% - Accent2 4 2 3 5 2" xfId="20914"/>
    <cellStyle name="20% - Accent2 4 2 3 5 2 2" xfId="28868"/>
    <cellStyle name="20% - Accent2 4 2 3 5 2 2 2" xfId="57827"/>
    <cellStyle name="20% - Accent2 4 2 3 5 2 3" xfId="49886"/>
    <cellStyle name="20% - Accent2 4 2 3 5 3" xfId="14244"/>
    <cellStyle name="20% - Accent2 4 2 3 5 3 2" xfId="43302"/>
    <cellStyle name="20% - Accent2 4 2 3 5 4" xfId="36718"/>
    <cellStyle name="20% - Accent2 4 2 3 6" xfId="15523"/>
    <cellStyle name="20% - Accent2 4 2 3 6 2" xfId="23513"/>
    <cellStyle name="20% - Accent2 4 2 3 6 2 2" xfId="52472"/>
    <cellStyle name="20% - Accent2 4 2 3 6 3" xfId="44531"/>
    <cellStyle name="20% - Accent2 4 2 3 7" xfId="22064"/>
    <cellStyle name="20% - Accent2 4 2 3 7 2" xfId="30012"/>
    <cellStyle name="20% - Accent2 4 2 3 7 2 2" xfId="58971"/>
    <cellStyle name="20% - Accent2 4 2 3 7 3" xfId="51030"/>
    <cellStyle name="20% - Accent2 4 2 3 8" xfId="8804"/>
    <cellStyle name="20% - Accent2 4 2 3 8 2" xfId="37862"/>
    <cellStyle name="20% - Accent2 4 2 3 9" xfId="31278"/>
    <cellStyle name="20% - Accent2 4 2 4" xfId="1940"/>
    <cellStyle name="20% - Accent2 4 2 4 2" xfId="2950"/>
    <cellStyle name="20% - Accent2 4 2 4 2 2" xfId="6308"/>
    <cellStyle name="20% - Accent2 4 2 4 2 2 2" xfId="19590"/>
    <cellStyle name="20% - Accent2 4 2 4 2 2 2 2" xfId="27544"/>
    <cellStyle name="20% - Accent2 4 2 4 2 2 2 2 2" xfId="56503"/>
    <cellStyle name="20% - Accent2 4 2 4 2 2 2 3" xfId="48562"/>
    <cellStyle name="20% - Accent2 4 2 4 2 2 3" xfId="12920"/>
    <cellStyle name="20% - Accent2 4 2 4 2 2 3 2" xfId="41978"/>
    <cellStyle name="20% - Accent2 4 2 4 2 2 4" xfId="35394"/>
    <cellStyle name="20% - Accent2 4 2 4 2 3" xfId="16438"/>
    <cellStyle name="20% - Accent2 4 2 4 2 3 2" xfId="24392"/>
    <cellStyle name="20% - Accent2 4 2 4 2 3 2 2" xfId="53351"/>
    <cellStyle name="20% - Accent2 4 2 4 2 3 3" xfId="45410"/>
    <cellStyle name="20% - Accent2 4 2 4 2 4" xfId="9628"/>
    <cellStyle name="20% - Accent2 4 2 4 2 4 2" xfId="38686"/>
    <cellStyle name="20% - Accent2 4 2 4 2 5" xfId="32102"/>
    <cellStyle name="20% - Accent2 4 2 4 3" xfId="4148"/>
    <cellStyle name="20% - Accent2 4 2 4 3 2" xfId="17442"/>
    <cellStyle name="20% - Accent2 4 2 4 3 2 2" xfId="25396"/>
    <cellStyle name="20% - Accent2 4 2 4 3 2 2 2" xfId="54355"/>
    <cellStyle name="20% - Accent2 4 2 4 3 2 3" xfId="46414"/>
    <cellStyle name="20% - Accent2 4 2 4 3 3" xfId="10772"/>
    <cellStyle name="20% - Accent2 4 2 4 3 3 2" xfId="39830"/>
    <cellStyle name="20% - Accent2 4 2 4 3 4" xfId="33246"/>
    <cellStyle name="20% - Accent2 4 2 4 4" xfId="5304"/>
    <cellStyle name="20% - Accent2 4 2 4 4 2" xfId="18586"/>
    <cellStyle name="20% - Accent2 4 2 4 4 2 2" xfId="26540"/>
    <cellStyle name="20% - Accent2 4 2 4 4 2 2 2" xfId="55499"/>
    <cellStyle name="20% - Accent2 4 2 4 4 2 3" xfId="47558"/>
    <cellStyle name="20% - Accent2 4 2 4 4 3" xfId="11916"/>
    <cellStyle name="20% - Accent2 4 2 4 4 3 2" xfId="40974"/>
    <cellStyle name="20% - Accent2 4 2 4 4 4" xfId="34390"/>
    <cellStyle name="20% - Accent2 4 2 4 5" xfId="7473"/>
    <cellStyle name="20% - Accent2 4 2 4 5 2" xfId="20734"/>
    <cellStyle name="20% - Accent2 4 2 4 5 2 2" xfId="28688"/>
    <cellStyle name="20% - Accent2 4 2 4 5 2 2 2" xfId="57647"/>
    <cellStyle name="20% - Accent2 4 2 4 5 2 3" xfId="49706"/>
    <cellStyle name="20% - Accent2 4 2 4 5 3" xfId="14064"/>
    <cellStyle name="20% - Accent2 4 2 4 5 3 2" xfId="43122"/>
    <cellStyle name="20% - Accent2 4 2 4 5 4" xfId="36538"/>
    <cellStyle name="20% - Accent2 4 2 4 6" xfId="15343"/>
    <cellStyle name="20% - Accent2 4 2 4 6 2" xfId="23333"/>
    <cellStyle name="20% - Accent2 4 2 4 6 2 2" xfId="52292"/>
    <cellStyle name="20% - Accent2 4 2 4 6 3" xfId="44351"/>
    <cellStyle name="20% - Accent2 4 2 4 7" xfId="21884"/>
    <cellStyle name="20% - Accent2 4 2 4 7 2" xfId="29832"/>
    <cellStyle name="20% - Accent2 4 2 4 7 2 2" xfId="58791"/>
    <cellStyle name="20% - Accent2 4 2 4 7 3" xfId="50850"/>
    <cellStyle name="20% - Accent2 4 2 4 8" xfId="8624"/>
    <cellStyle name="20% - Accent2 4 2 4 8 2" xfId="37682"/>
    <cellStyle name="20% - Accent2 4 2 4 9" xfId="31098"/>
    <cellStyle name="20% - Accent2 4 2 5" xfId="2538"/>
    <cellStyle name="20% - Accent2 4 2 5 2" xfId="5896"/>
    <cellStyle name="20% - Accent2 4 2 5 2 2" xfId="19178"/>
    <cellStyle name="20% - Accent2 4 2 5 2 2 2" xfId="27132"/>
    <cellStyle name="20% - Accent2 4 2 5 2 2 2 2" xfId="56091"/>
    <cellStyle name="20% - Accent2 4 2 5 2 2 3" xfId="48150"/>
    <cellStyle name="20% - Accent2 4 2 5 2 3" xfId="12508"/>
    <cellStyle name="20% - Accent2 4 2 5 2 3 2" xfId="41566"/>
    <cellStyle name="20% - Accent2 4 2 5 2 4" xfId="34982"/>
    <cellStyle name="20% - Accent2 4 2 5 3" xfId="16026"/>
    <cellStyle name="20% - Accent2 4 2 5 3 2" xfId="23980"/>
    <cellStyle name="20% - Accent2 4 2 5 3 2 2" xfId="52939"/>
    <cellStyle name="20% - Accent2 4 2 5 3 3" xfId="44998"/>
    <cellStyle name="20% - Accent2 4 2 5 4" xfId="9216"/>
    <cellStyle name="20% - Accent2 4 2 5 4 2" xfId="38274"/>
    <cellStyle name="20% - Accent2 4 2 5 5" xfId="31690"/>
    <cellStyle name="20% - Accent2 4 2 6" xfId="3736"/>
    <cellStyle name="20% - Accent2 4 2 6 2" xfId="17030"/>
    <cellStyle name="20% - Accent2 4 2 6 2 2" xfId="24984"/>
    <cellStyle name="20% - Accent2 4 2 6 2 2 2" xfId="53943"/>
    <cellStyle name="20% - Accent2 4 2 6 2 3" xfId="46002"/>
    <cellStyle name="20% - Accent2 4 2 6 3" xfId="10360"/>
    <cellStyle name="20% - Accent2 4 2 6 3 2" xfId="39418"/>
    <cellStyle name="20% - Accent2 4 2 6 4" xfId="32834"/>
    <cellStyle name="20% - Accent2 4 2 7" xfId="4892"/>
    <cellStyle name="20% - Accent2 4 2 7 2" xfId="18174"/>
    <cellStyle name="20% - Accent2 4 2 7 2 2" xfId="26128"/>
    <cellStyle name="20% - Accent2 4 2 7 2 2 2" xfId="55087"/>
    <cellStyle name="20% - Accent2 4 2 7 2 3" xfId="47146"/>
    <cellStyle name="20% - Accent2 4 2 7 3" xfId="11504"/>
    <cellStyle name="20% - Accent2 4 2 7 3 2" xfId="40562"/>
    <cellStyle name="20% - Accent2 4 2 7 4" xfId="33978"/>
    <cellStyle name="20% - Accent2 4 2 8" xfId="7061"/>
    <cellStyle name="20% - Accent2 4 2 8 2" xfId="20322"/>
    <cellStyle name="20% - Accent2 4 2 8 2 2" xfId="28276"/>
    <cellStyle name="20% - Accent2 4 2 8 2 2 2" xfId="57235"/>
    <cellStyle name="20% - Accent2 4 2 8 2 3" xfId="49294"/>
    <cellStyle name="20% - Accent2 4 2 8 3" xfId="13652"/>
    <cellStyle name="20% - Accent2 4 2 8 3 2" xfId="42710"/>
    <cellStyle name="20% - Accent2 4 2 8 4" xfId="36126"/>
    <cellStyle name="20% - Accent2 4 2 9" xfId="14930"/>
    <cellStyle name="20% - Accent2 4 2 9 2" xfId="22920"/>
    <cellStyle name="20% - Accent2 4 2 9 2 2" xfId="51879"/>
    <cellStyle name="20% - Accent2 4 2 9 3" xfId="43938"/>
    <cellStyle name="20% - Accent2 4 3" xfId="1620"/>
    <cellStyle name="20% - Accent2 4 3 10" xfId="30809"/>
    <cellStyle name="20% - Accent2 4 3 2" xfId="2245"/>
    <cellStyle name="20% - Accent2 4 3 2 2" xfId="3253"/>
    <cellStyle name="20% - Accent2 4 3 2 2 2" xfId="6611"/>
    <cellStyle name="20% - Accent2 4 3 2 2 2 2" xfId="19893"/>
    <cellStyle name="20% - Accent2 4 3 2 2 2 2 2" xfId="27847"/>
    <cellStyle name="20% - Accent2 4 3 2 2 2 2 2 2" xfId="56806"/>
    <cellStyle name="20% - Accent2 4 3 2 2 2 2 3" xfId="48865"/>
    <cellStyle name="20% - Accent2 4 3 2 2 2 3" xfId="13223"/>
    <cellStyle name="20% - Accent2 4 3 2 2 2 3 2" xfId="42281"/>
    <cellStyle name="20% - Accent2 4 3 2 2 2 4" xfId="35697"/>
    <cellStyle name="20% - Accent2 4 3 2 2 3" xfId="16741"/>
    <cellStyle name="20% - Accent2 4 3 2 2 3 2" xfId="24695"/>
    <cellStyle name="20% - Accent2 4 3 2 2 3 2 2" xfId="53654"/>
    <cellStyle name="20% - Accent2 4 3 2 2 3 3" xfId="45713"/>
    <cellStyle name="20% - Accent2 4 3 2 2 4" xfId="9931"/>
    <cellStyle name="20% - Accent2 4 3 2 2 4 2" xfId="38989"/>
    <cellStyle name="20% - Accent2 4 3 2 2 5" xfId="32405"/>
    <cellStyle name="20% - Accent2 4 3 2 3" xfId="4451"/>
    <cellStyle name="20% - Accent2 4 3 2 3 2" xfId="17745"/>
    <cellStyle name="20% - Accent2 4 3 2 3 2 2" xfId="25699"/>
    <cellStyle name="20% - Accent2 4 3 2 3 2 2 2" xfId="54658"/>
    <cellStyle name="20% - Accent2 4 3 2 3 2 3" xfId="46717"/>
    <cellStyle name="20% - Accent2 4 3 2 3 3" xfId="11075"/>
    <cellStyle name="20% - Accent2 4 3 2 3 3 2" xfId="40133"/>
    <cellStyle name="20% - Accent2 4 3 2 3 4" xfId="33549"/>
    <cellStyle name="20% - Accent2 4 3 2 4" xfId="5607"/>
    <cellStyle name="20% - Accent2 4 3 2 4 2" xfId="18889"/>
    <cellStyle name="20% - Accent2 4 3 2 4 2 2" xfId="26843"/>
    <cellStyle name="20% - Accent2 4 3 2 4 2 2 2" xfId="55802"/>
    <cellStyle name="20% - Accent2 4 3 2 4 2 3" xfId="47861"/>
    <cellStyle name="20% - Accent2 4 3 2 4 3" xfId="12219"/>
    <cellStyle name="20% - Accent2 4 3 2 4 3 2" xfId="41277"/>
    <cellStyle name="20% - Accent2 4 3 2 4 4" xfId="34693"/>
    <cellStyle name="20% - Accent2 4 3 2 5" xfId="7776"/>
    <cellStyle name="20% - Accent2 4 3 2 5 2" xfId="21037"/>
    <cellStyle name="20% - Accent2 4 3 2 5 2 2" xfId="28991"/>
    <cellStyle name="20% - Accent2 4 3 2 5 2 2 2" xfId="57950"/>
    <cellStyle name="20% - Accent2 4 3 2 5 2 3" xfId="50009"/>
    <cellStyle name="20% - Accent2 4 3 2 5 3" xfId="14367"/>
    <cellStyle name="20% - Accent2 4 3 2 5 3 2" xfId="43425"/>
    <cellStyle name="20% - Accent2 4 3 2 5 4" xfId="36841"/>
    <cellStyle name="20% - Accent2 4 3 2 6" xfId="15646"/>
    <cellStyle name="20% - Accent2 4 3 2 6 2" xfId="23636"/>
    <cellStyle name="20% - Accent2 4 3 2 6 2 2" xfId="52595"/>
    <cellStyle name="20% - Accent2 4 3 2 6 3" xfId="44654"/>
    <cellStyle name="20% - Accent2 4 3 2 7" xfId="22187"/>
    <cellStyle name="20% - Accent2 4 3 2 7 2" xfId="30135"/>
    <cellStyle name="20% - Accent2 4 3 2 7 2 2" xfId="59094"/>
    <cellStyle name="20% - Accent2 4 3 2 7 3" xfId="51153"/>
    <cellStyle name="20% - Accent2 4 3 2 8" xfId="8927"/>
    <cellStyle name="20% - Accent2 4 3 2 8 2" xfId="37985"/>
    <cellStyle name="20% - Accent2 4 3 2 9" xfId="31401"/>
    <cellStyle name="20% - Accent2 4 3 3" xfId="2661"/>
    <cellStyle name="20% - Accent2 4 3 3 2" xfId="6019"/>
    <cellStyle name="20% - Accent2 4 3 3 2 2" xfId="19301"/>
    <cellStyle name="20% - Accent2 4 3 3 2 2 2" xfId="27255"/>
    <cellStyle name="20% - Accent2 4 3 3 2 2 2 2" xfId="56214"/>
    <cellStyle name="20% - Accent2 4 3 3 2 2 3" xfId="48273"/>
    <cellStyle name="20% - Accent2 4 3 3 2 3" xfId="12631"/>
    <cellStyle name="20% - Accent2 4 3 3 2 3 2" xfId="41689"/>
    <cellStyle name="20% - Accent2 4 3 3 2 4" xfId="35105"/>
    <cellStyle name="20% - Accent2 4 3 3 3" xfId="16149"/>
    <cellStyle name="20% - Accent2 4 3 3 3 2" xfId="24103"/>
    <cellStyle name="20% - Accent2 4 3 3 3 2 2" xfId="53062"/>
    <cellStyle name="20% - Accent2 4 3 3 3 3" xfId="45121"/>
    <cellStyle name="20% - Accent2 4 3 3 4" xfId="9339"/>
    <cellStyle name="20% - Accent2 4 3 3 4 2" xfId="38397"/>
    <cellStyle name="20% - Accent2 4 3 3 5" xfId="31813"/>
    <cellStyle name="20% - Accent2 4 3 4" xfId="3859"/>
    <cellStyle name="20% - Accent2 4 3 4 2" xfId="17153"/>
    <cellStyle name="20% - Accent2 4 3 4 2 2" xfId="25107"/>
    <cellStyle name="20% - Accent2 4 3 4 2 2 2" xfId="54066"/>
    <cellStyle name="20% - Accent2 4 3 4 2 3" xfId="46125"/>
    <cellStyle name="20% - Accent2 4 3 4 3" xfId="10483"/>
    <cellStyle name="20% - Accent2 4 3 4 3 2" xfId="39541"/>
    <cellStyle name="20% - Accent2 4 3 4 4" xfId="32957"/>
    <cellStyle name="20% - Accent2 4 3 5" xfId="5015"/>
    <cellStyle name="20% - Accent2 4 3 5 2" xfId="18297"/>
    <cellStyle name="20% - Accent2 4 3 5 2 2" xfId="26251"/>
    <cellStyle name="20% - Accent2 4 3 5 2 2 2" xfId="55210"/>
    <cellStyle name="20% - Accent2 4 3 5 2 3" xfId="47269"/>
    <cellStyle name="20% - Accent2 4 3 5 3" xfId="11627"/>
    <cellStyle name="20% - Accent2 4 3 5 3 2" xfId="40685"/>
    <cellStyle name="20% - Accent2 4 3 5 4" xfId="34101"/>
    <cellStyle name="20% - Accent2 4 3 6" xfId="7184"/>
    <cellStyle name="20% - Accent2 4 3 6 2" xfId="20445"/>
    <cellStyle name="20% - Accent2 4 3 6 2 2" xfId="28399"/>
    <cellStyle name="20% - Accent2 4 3 6 2 2 2" xfId="57358"/>
    <cellStyle name="20% - Accent2 4 3 6 2 3" xfId="49417"/>
    <cellStyle name="20% - Accent2 4 3 6 3" xfId="13775"/>
    <cellStyle name="20% - Accent2 4 3 6 3 2" xfId="42833"/>
    <cellStyle name="20% - Accent2 4 3 6 4" xfId="36249"/>
    <cellStyle name="20% - Accent2 4 3 7" xfId="15053"/>
    <cellStyle name="20% - Accent2 4 3 7 2" xfId="23043"/>
    <cellStyle name="20% - Accent2 4 3 7 2 2" xfId="52002"/>
    <cellStyle name="20% - Accent2 4 3 7 3" xfId="44061"/>
    <cellStyle name="20% - Accent2 4 3 8" xfId="21595"/>
    <cellStyle name="20% - Accent2 4 3 8 2" xfId="29543"/>
    <cellStyle name="20% - Accent2 4 3 8 2 2" xfId="58502"/>
    <cellStyle name="20% - Accent2 4 3 8 3" xfId="50561"/>
    <cellStyle name="20% - Accent2 4 3 9" xfId="8335"/>
    <cellStyle name="20% - Accent2 4 3 9 2" xfId="37393"/>
    <cellStyle name="20% - Accent2 4 4" xfId="2032"/>
    <cellStyle name="20% - Accent2 4 4 2" xfId="3040"/>
    <cellStyle name="20% - Accent2 4 4 2 2" xfId="6398"/>
    <cellStyle name="20% - Accent2 4 4 2 2 2" xfId="19680"/>
    <cellStyle name="20% - Accent2 4 4 2 2 2 2" xfId="27634"/>
    <cellStyle name="20% - Accent2 4 4 2 2 2 2 2" xfId="56593"/>
    <cellStyle name="20% - Accent2 4 4 2 2 2 3" xfId="48652"/>
    <cellStyle name="20% - Accent2 4 4 2 2 3" xfId="13010"/>
    <cellStyle name="20% - Accent2 4 4 2 2 3 2" xfId="42068"/>
    <cellStyle name="20% - Accent2 4 4 2 2 4" xfId="35484"/>
    <cellStyle name="20% - Accent2 4 4 2 3" xfId="16528"/>
    <cellStyle name="20% - Accent2 4 4 2 3 2" xfId="24482"/>
    <cellStyle name="20% - Accent2 4 4 2 3 2 2" xfId="53441"/>
    <cellStyle name="20% - Accent2 4 4 2 3 3" xfId="45500"/>
    <cellStyle name="20% - Accent2 4 4 2 4" xfId="9718"/>
    <cellStyle name="20% - Accent2 4 4 2 4 2" xfId="38776"/>
    <cellStyle name="20% - Accent2 4 4 2 5" xfId="32192"/>
    <cellStyle name="20% - Accent2 4 4 3" xfId="4238"/>
    <cellStyle name="20% - Accent2 4 4 3 2" xfId="17532"/>
    <cellStyle name="20% - Accent2 4 4 3 2 2" xfId="25486"/>
    <cellStyle name="20% - Accent2 4 4 3 2 2 2" xfId="54445"/>
    <cellStyle name="20% - Accent2 4 4 3 2 3" xfId="46504"/>
    <cellStyle name="20% - Accent2 4 4 3 3" xfId="10862"/>
    <cellStyle name="20% - Accent2 4 4 3 3 2" xfId="39920"/>
    <cellStyle name="20% - Accent2 4 4 3 4" xfId="33336"/>
    <cellStyle name="20% - Accent2 4 4 4" xfId="5394"/>
    <cellStyle name="20% - Accent2 4 4 4 2" xfId="18676"/>
    <cellStyle name="20% - Accent2 4 4 4 2 2" xfId="26630"/>
    <cellStyle name="20% - Accent2 4 4 4 2 2 2" xfId="55589"/>
    <cellStyle name="20% - Accent2 4 4 4 2 3" xfId="47648"/>
    <cellStyle name="20% - Accent2 4 4 4 3" xfId="12006"/>
    <cellStyle name="20% - Accent2 4 4 4 3 2" xfId="41064"/>
    <cellStyle name="20% - Accent2 4 4 4 4" xfId="34480"/>
    <cellStyle name="20% - Accent2 4 4 5" xfId="7563"/>
    <cellStyle name="20% - Accent2 4 4 5 2" xfId="20824"/>
    <cellStyle name="20% - Accent2 4 4 5 2 2" xfId="28778"/>
    <cellStyle name="20% - Accent2 4 4 5 2 2 2" xfId="57737"/>
    <cellStyle name="20% - Accent2 4 4 5 2 3" xfId="49796"/>
    <cellStyle name="20% - Accent2 4 4 5 3" xfId="14154"/>
    <cellStyle name="20% - Accent2 4 4 5 3 2" xfId="43212"/>
    <cellStyle name="20% - Accent2 4 4 5 4" xfId="36628"/>
    <cellStyle name="20% - Accent2 4 4 6" xfId="15433"/>
    <cellStyle name="20% - Accent2 4 4 6 2" xfId="23423"/>
    <cellStyle name="20% - Accent2 4 4 6 2 2" xfId="52382"/>
    <cellStyle name="20% - Accent2 4 4 6 3" xfId="44441"/>
    <cellStyle name="20% - Accent2 4 4 7" xfId="21974"/>
    <cellStyle name="20% - Accent2 4 4 7 2" xfId="29922"/>
    <cellStyle name="20% - Accent2 4 4 7 2 2" xfId="58881"/>
    <cellStyle name="20% - Accent2 4 4 7 3" xfId="50940"/>
    <cellStyle name="20% - Accent2 4 4 8" xfId="8714"/>
    <cellStyle name="20% - Accent2 4 4 8 2" xfId="37772"/>
    <cellStyle name="20% - Accent2 4 4 9" xfId="31188"/>
    <cellStyle name="20% - Accent2 4 5" xfId="1850"/>
    <cellStyle name="20% - Accent2 4 5 2" xfId="2860"/>
    <cellStyle name="20% - Accent2 4 5 2 2" xfId="6218"/>
    <cellStyle name="20% - Accent2 4 5 2 2 2" xfId="19500"/>
    <cellStyle name="20% - Accent2 4 5 2 2 2 2" xfId="27454"/>
    <cellStyle name="20% - Accent2 4 5 2 2 2 2 2" xfId="56413"/>
    <cellStyle name="20% - Accent2 4 5 2 2 2 3" xfId="48472"/>
    <cellStyle name="20% - Accent2 4 5 2 2 3" xfId="12830"/>
    <cellStyle name="20% - Accent2 4 5 2 2 3 2" xfId="41888"/>
    <cellStyle name="20% - Accent2 4 5 2 2 4" xfId="35304"/>
    <cellStyle name="20% - Accent2 4 5 2 3" xfId="16348"/>
    <cellStyle name="20% - Accent2 4 5 2 3 2" xfId="24302"/>
    <cellStyle name="20% - Accent2 4 5 2 3 2 2" xfId="53261"/>
    <cellStyle name="20% - Accent2 4 5 2 3 3" xfId="45320"/>
    <cellStyle name="20% - Accent2 4 5 2 4" xfId="9538"/>
    <cellStyle name="20% - Accent2 4 5 2 4 2" xfId="38596"/>
    <cellStyle name="20% - Accent2 4 5 2 5" xfId="32012"/>
    <cellStyle name="20% - Accent2 4 5 3" xfId="4058"/>
    <cellStyle name="20% - Accent2 4 5 3 2" xfId="17352"/>
    <cellStyle name="20% - Accent2 4 5 3 2 2" xfId="25306"/>
    <cellStyle name="20% - Accent2 4 5 3 2 2 2" xfId="54265"/>
    <cellStyle name="20% - Accent2 4 5 3 2 3" xfId="46324"/>
    <cellStyle name="20% - Accent2 4 5 3 3" xfId="10682"/>
    <cellStyle name="20% - Accent2 4 5 3 3 2" xfId="39740"/>
    <cellStyle name="20% - Accent2 4 5 3 4" xfId="33156"/>
    <cellStyle name="20% - Accent2 4 5 4" xfId="5214"/>
    <cellStyle name="20% - Accent2 4 5 4 2" xfId="18496"/>
    <cellStyle name="20% - Accent2 4 5 4 2 2" xfId="26450"/>
    <cellStyle name="20% - Accent2 4 5 4 2 2 2" xfId="55409"/>
    <cellStyle name="20% - Accent2 4 5 4 2 3" xfId="47468"/>
    <cellStyle name="20% - Accent2 4 5 4 3" xfId="11826"/>
    <cellStyle name="20% - Accent2 4 5 4 3 2" xfId="40884"/>
    <cellStyle name="20% - Accent2 4 5 4 4" xfId="34300"/>
    <cellStyle name="20% - Accent2 4 5 5" xfId="7383"/>
    <cellStyle name="20% - Accent2 4 5 5 2" xfId="20644"/>
    <cellStyle name="20% - Accent2 4 5 5 2 2" xfId="28598"/>
    <cellStyle name="20% - Accent2 4 5 5 2 2 2" xfId="57557"/>
    <cellStyle name="20% - Accent2 4 5 5 2 3" xfId="49616"/>
    <cellStyle name="20% - Accent2 4 5 5 3" xfId="13974"/>
    <cellStyle name="20% - Accent2 4 5 5 3 2" xfId="43032"/>
    <cellStyle name="20% - Accent2 4 5 5 4" xfId="36448"/>
    <cellStyle name="20% - Accent2 4 5 6" xfId="15253"/>
    <cellStyle name="20% - Accent2 4 5 6 2" xfId="23243"/>
    <cellStyle name="20% - Accent2 4 5 6 2 2" xfId="52202"/>
    <cellStyle name="20% - Accent2 4 5 6 3" xfId="44261"/>
    <cellStyle name="20% - Accent2 4 5 7" xfId="21794"/>
    <cellStyle name="20% - Accent2 4 5 7 2" xfId="29742"/>
    <cellStyle name="20% - Accent2 4 5 7 2 2" xfId="58701"/>
    <cellStyle name="20% - Accent2 4 5 7 3" xfId="50760"/>
    <cellStyle name="20% - Accent2 4 5 8" xfId="8534"/>
    <cellStyle name="20% - Accent2 4 5 8 2" xfId="37592"/>
    <cellStyle name="20% - Accent2 4 5 9" xfId="31008"/>
    <cellStyle name="20% - Accent2 4 6" xfId="3384"/>
    <cellStyle name="20% - Accent2 4 6 2" xfId="4582"/>
    <cellStyle name="20% - Accent2 4 6 2 2" xfId="17876"/>
    <cellStyle name="20% - Accent2 4 6 2 2 2" xfId="25830"/>
    <cellStyle name="20% - Accent2 4 6 2 2 2 2" xfId="54789"/>
    <cellStyle name="20% - Accent2 4 6 2 2 3" xfId="46848"/>
    <cellStyle name="20% - Accent2 4 6 2 3" xfId="11206"/>
    <cellStyle name="20% - Accent2 4 6 2 3 2" xfId="40264"/>
    <cellStyle name="20% - Accent2 4 6 2 4" xfId="33680"/>
    <cellStyle name="20% - Accent2 4 6 3" xfId="6742"/>
    <cellStyle name="20% - Accent2 4 6 3 2" xfId="20024"/>
    <cellStyle name="20% - Accent2 4 6 3 2 2" xfId="27978"/>
    <cellStyle name="20% - Accent2 4 6 3 2 2 2" xfId="56937"/>
    <cellStyle name="20% - Accent2 4 6 3 2 3" xfId="48996"/>
    <cellStyle name="20% - Accent2 4 6 3 3" xfId="13354"/>
    <cellStyle name="20% - Accent2 4 6 3 3 2" xfId="42412"/>
    <cellStyle name="20% - Accent2 4 6 3 4" xfId="35828"/>
    <cellStyle name="20% - Accent2 4 6 4" xfId="7907"/>
    <cellStyle name="20% - Accent2 4 6 4 2" xfId="21168"/>
    <cellStyle name="20% - Accent2 4 6 4 2 2" xfId="29122"/>
    <cellStyle name="20% - Accent2 4 6 4 2 2 2" xfId="58081"/>
    <cellStyle name="20% - Accent2 4 6 4 2 3" xfId="50140"/>
    <cellStyle name="20% - Accent2 4 6 4 3" xfId="14498"/>
    <cellStyle name="20% - Accent2 4 6 4 3 2" xfId="43556"/>
    <cellStyle name="20% - Accent2 4 6 4 4" xfId="36972"/>
    <cellStyle name="20% - Accent2 4 6 5" xfId="15777"/>
    <cellStyle name="20% - Accent2 4 6 5 2" xfId="23767"/>
    <cellStyle name="20% - Accent2 4 6 5 2 2" xfId="52726"/>
    <cellStyle name="20% - Accent2 4 6 5 3" xfId="44785"/>
    <cellStyle name="20% - Accent2 4 6 6" xfId="22318"/>
    <cellStyle name="20% - Accent2 4 6 6 2" xfId="30266"/>
    <cellStyle name="20% - Accent2 4 6 6 2 2" xfId="59225"/>
    <cellStyle name="20% - Accent2 4 6 6 3" xfId="51284"/>
    <cellStyle name="20% - Accent2 4 6 7" xfId="10062"/>
    <cellStyle name="20% - Accent2 4 6 7 2" xfId="39120"/>
    <cellStyle name="20% - Accent2 4 6 8" xfId="32536"/>
    <cellStyle name="20% - Accent2 4 7" xfId="2448"/>
    <cellStyle name="20% - Accent2 4 7 2" xfId="5806"/>
    <cellStyle name="20% - Accent2 4 7 2 2" xfId="19088"/>
    <cellStyle name="20% - Accent2 4 7 2 2 2" xfId="27042"/>
    <cellStyle name="20% - Accent2 4 7 2 2 2 2" xfId="56001"/>
    <cellStyle name="20% - Accent2 4 7 2 2 3" xfId="48060"/>
    <cellStyle name="20% - Accent2 4 7 2 3" xfId="12418"/>
    <cellStyle name="20% - Accent2 4 7 2 3 2" xfId="41476"/>
    <cellStyle name="20% - Accent2 4 7 2 4" xfId="34892"/>
    <cellStyle name="20% - Accent2 4 7 3" xfId="15912"/>
    <cellStyle name="20% - Accent2 4 7 3 2" xfId="23901"/>
    <cellStyle name="20% - Accent2 4 7 3 2 2" xfId="52860"/>
    <cellStyle name="20% - Accent2 4 7 3 3" xfId="44919"/>
    <cellStyle name="20% - Accent2 4 7 4" xfId="9126"/>
    <cellStyle name="20% - Accent2 4 7 4 2" xfId="38184"/>
    <cellStyle name="20% - Accent2 4 7 5" xfId="31600"/>
    <cellStyle name="20% - Accent2 4 8" xfId="3646"/>
    <cellStyle name="20% - Accent2 4 8 2" xfId="16940"/>
    <cellStyle name="20% - Accent2 4 8 2 2" xfId="24894"/>
    <cellStyle name="20% - Accent2 4 8 2 2 2" xfId="53853"/>
    <cellStyle name="20% - Accent2 4 8 2 3" xfId="45912"/>
    <cellStyle name="20% - Accent2 4 8 3" xfId="10270"/>
    <cellStyle name="20% - Accent2 4 8 3 2" xfId="39328"/>
    <cellStyle name="20% - Accent2 4 8 4" xfId="32744"/>
    <cellStyle name="20% - Accent2 4 9" xfId="4802"/>
    <cellStyle name="20% - Accent2 4 9 2" xfId="18084"/>
    <cellStyle name="20% - Accent2 4 9 2 2" xfId="26038"/>
    <cellStyle name="20% - Accent2 4 9 2 2 2" xfId="54997"/>
    <cellStyle name="20% - Accent2 4 9 2 3" xfId="47056"/>
    <cellStyle name="20% - Accent2 4 9 3" xfId="11414"/>
    <cellStyle name="20% - Accent2 4 9 3 2" xfId="40472"/>
    <cellStyle name="20% - Accent2 4 9 4" xfId="33888"/>
    <cellStyle name="20% - Accent2 5" xfId="1421"/>
    <cellStyle name="20% - Accent2 5 10" xfId="21403"/>
    <cellStyle name="20% - Accent2 5 10 2" xfId="29351"/>
    <cellStyle name="20% - Accent2 5 10 2 2" xfId="58310"/>
    <cellStyle name="20% - Accent2 5 10 3" xfId="50369"/>
    <cellStyle name="20% - Accent2 5 11" xfId="8143"/>
    <cellStyle name="20% - Accent2 5 11 2" xfId="37201"/>
    <cellStyle name="20% - Accent2 5 12" xfId="30617"/>
    <cellStyle name="20% - Accent2 5 2" xfId="1641"/>
    <cellStyle name="20% - Accent2 5 2 10" xfId="30830"/>
    <cellStyle name="20% - Accent2 5 2 2" xfId="2266"/>
    <cellStyle name="20% - Accent2 5 2 2 2" xfId="3274"/>
    <cellStyle name="20% - Accent2 5 2 2 2 2" xfId="6632"/>
    <cellStyle name="20% - Accent2 5 2 2 2 2 2" xfId="19914"/>
    <cellStyle name="20% - Accent2 5 2 2 2 2 2 2" xfId="27868"/>
    <cellStyle name="20% - Accent2 5 2 2 2 2 2 2 2" xfId="56827"/>
    <cellStyle name="20% - Accent2 5 2 2 2 2 2 3" xfId="48886"/>
    <cellStyle name="20% - Accent2 5 2 2 2 2 3" xfId="13244"/>
    <cellStyle name="20% - Accent2 5 2 2 2 2 3 2" xfId="42302"/>
    <cellStyle name="20% - Accent2 5 2 2 2 2 4" xfId="35718"/>
    <cellStyle name="20% - Accent2 5 2 2 2 3" xfId="16762"/>
    <cellStyle name="20% - Accent2 5 2 2 2 3 2" xfId="24716"/>
    <cellStyle name="20% - Accent2 5 2 2 2 3 2 2" xfId="53675"/>
    <cellStyle name="20% - Accent2 5 2 2 2 3 3" xfId="45734"/>
    <cellStyle name="20% - Accent2 5 2 2 2 4" xfId="9952"/>
    <cellStyle name="20% - Accent2 5 2 2 2 4 2" xfId="39010"/>
    <cellStyle name="20% - Accent2 5 2 2 2 5" xfId="32426"/>
    <cellStyle name="20% - Accent2 5 2 2 3" xfId="4472"/>
    <cellStyle name="20% - Accent2 5 2 2 3 2" xfId="17766"/>
    <cellStyle name="20% - Accent2 5 2 2 3 2 2" xfId="25720"/>
    <cellStyle name="20% - Accent2 5 2 2 3 2 2 2" xfId="54679"/>
    <cellStyle name="20% - Accent2 5 2 2 3 2 3" xfId="46738"/>
    <cellStyle name="20% - Accent2 5 2 2 3 3" xfId="11096"/>
    <cellStyle name="20% - Accent2 5 2 2 3 3 2" xfId="40154"/>
    <cellStyle name="20% - Accent2 5 2 2 3 4" xfId="33570"/>
    <cellStyle name="20% - Accent2 5 2 2 4" xfId="5628"/>
    <cellStyle name="20% - Accent2 5 2 2 4 2" xfId="18910"/>
    <cellStyle name="20% - Accent2 5 2 2 4 2 2" xfId="26864"/>
    <cellStyle name="20% - Accent2 5 2 2 4 2 2 2" xfId="55823"/>
    <cellStyle name="20% - Accent2 5 2 2 4 2 3" xfId="47882"/>
    <cellStyle name="20% - Accent2 5 2 2 4 3" xfId="12240"/>
    <cellStyle name="20% - Accent2 5 2 2 4 3 2" xfId="41298"/>
    <cellStyle name="20% - Accent2 5 2 2 4 4" xfId="34714"/>
    <cellStyle name="20% - Accent2 5 2 2 5" xfId="7797"/>
    <cellStyle name="20% - Accent2 5 2 2 5 2" xfId="21058"/>
    <cellStyle name="20% - Accent2 5 2 2 5 2 2" xfId="29012"/>
    <cellStyle name="20% - Accent2 5 2 2 5 2 2 2" xfId="57971"/>
    <cellStyle name="20% - Accent2 5 2 2 5 2 3" xfId="50030"/>
    <cellStyle name="20% - Accent2 5 2 2 5 3" xfId="14388"/>
    <cellStyle name="20% - Accent2 5 2 2 5 3 2" xfId="43446"/>
    <cellStyle name="20% - Accent2 5 2 2 5 4" xfId="36862"/>
    <cellStyle name="20% - Accent2 5 2 2 6" xfId="15667"/>
    <cellStyle name="20% - Accent2 5 2 2 6 2" xfId="23657"/>
    <cellStyle name="20% - Accent2 5 2 2 6 2 2" xfId="52616"/>
    <cellStyle name="20% - Accent2 5 2 2 6 3" xfId="44675"/>
    <cellStyle name="20% - Accent2 5 2 2 7" xfId="22208"/>
    <cellStyle name="20% - Accent2 5 2 2 7 2" xfId="30156"/>
    <cellStyle name="20% - Accent2 5 2 2 7 2 2" xfId="59115"/>
    <cellStyle name="20% - Accent2 5 2 2 7 3" xfId="51174"/>
    <cellStyle name="20% - Accent2 5 2 2 8" xfId="8948"/>
    <cellStyle name="20% - Accent2 5 2 2 8 2" xfId="38006"/>
    <cellStyle name="20% - Accent2 5 2 2 9" xfId="31422"/>
    <cellStyle name="20% - Accent2 5 2 3" xfId="2682"/>
    <cellStyle name="20% - Accent2 5 2 3 2" xfId="6040"/>
    <cellStyle name="20% - Accent2 5 2 3 2 2" xfId="19322"/>
    <cellStyle name="20% - Accent2 5 2 3 2 2 2" xfId="27276"/>
    <cellStyle name="20% - Accent2 5 2 3 2 2 2 2" xfId="56235"/>
    <cellStyle name="20% - Accent2 5 2 3 2 2 3" xfId="48294"/>
    <cellStyle name="20% - Accent2 5 2 3 2 3" xfId="12652"/>
    <cellStyle name="20% - Accent2 5 2 3 2 3 2" xfId="41710"/>
    <cellStyle name="20% - Accent2 5 2 3 2 4" xfId="35126"/>
    <cellStyle name="20% - Accent2 5 2 3 3" xfId="16170"/>
    <cellStyle name="20% - Accent2 5 2 3 3 2" xfId="24124"/>
    <cellStyle name="20% - Accent2 5 2 3 3 2 2" xfId="53083"/>
    <cellStyle name="20% - Accent2 5 2 3 3 3" xfId="45142"/>
    <cellStyle name="20% - Accent2 5 2 3 4" xfId="9360"/>
    <cellStyle name="20% - Accent2 5 2 3 4 2" xfId="38418"/>
    <cellStyle name="20% - Accent2 5 2 3 5" xfId="31834"/>
    <cellStyle name="20% - Accent2 5 2 4" xfId="3880"/>
    <cellStyle name="20% - Accent2 5 2 4 2" xfId="17174"/>
    <cellStyle name="20% - Accent2 5 2 4 2 2" xfId="25128"/>
    <cellStyle name="20% - Accent2 5 2 4 2 2 2" xfId="54087"/>
    <cellStyle name="20% - Accent2 5 2 4 2 3" xfId="46146"/>
    <cellStyle name="20% - Accent2 5 2 4 3" xfId="10504"/>
    <cellStyle name="20% - Accent2 5 2 4 3 2" xfId="39562"/>
    <cellStyle name="20% - Accent2 5 2 4 4" xfId="32978"/>
    <cellStyle name="20% - Accent2 5 2 5" xfId="5036"/>
    <cellStyle name="20% - Accent2 5 2 5 2" xfId="18318"/>
    <cellStyle name="20% - Accent2 5 2 5 2 2" xfId="26272"/>
    <cellStyle name="20% - Accent2 5 2 5 2 2 2" xfId="55231"/>
    <cellStyle name="20% - Accent2 5 2 5 2 3" xfId="47290"/>
    <cellStyle name="20% - Accent2 5 2 5 3" xfId="11648"/>
    <cellStyle name="20% - Accent2 5 2 5 3 2" xfId="40706"/>
    <cellStyle name="20% - Accent2 5 2 5 4" xfId="34122"/>
    <cellStyle name="20% - Accent2 5 2 6" xfId="7205"/>
    <cellStyle name="20% - Accent2 5 2 6 2" xfId="20466"/>
    <cellStyle name="20% - Accent2 5 2 6 2 2" xfId="28420"/>
    <cellStyle name="20% - Accent2 5 2 6 2 2 2" xfId="57379"/>
    <cellStyle name="20% - Accent2 5 2 6 2 3" xfId="49438"/>
    <cellStyle name="20% - Accent2 5 2 6 3" xfId="13796"/>
    <cellStyle name="20% - Accent2 5 2 6 3 2" xfId="42854"/>
    <cellStyle name="20% - Accent2 5 2 6 4" xfId="36270"/>
    <cellStyle name="20% - Accent2 5 2 7" xfId="15074"/>
    <cellStyle name="20% - Accent2 5 2 7 2" xfId="23064"/>
    <cellStyle name="20% - Accent2 5 2 7 2 2" xfId="52023"/>
    <cellStyle name="20% - Accent2 5 2 7 3" xfId="44082"/>
    <cellStyle name="20% - Accent2 5 2 8" xfId="21616"/>
    <cellStyle name="20% - Accent2 5 2 8 2" xfId="29564"/>
    <cellStyle name="20% - Accent2 5 2 8 2 2" xfId="58523"/>
    <cellStyle name="20% - Accent2 5 2 8 3" xfId="50582"/>
    <cellStyle name="20% - Accent2 5 2 9" xfId="8356"/>
    <cellStyle name="20% - Accent2 5 2 9 2" xfId="37414"/>
    <cellStyle name="20% - Accent2 5 3" xfId="2053"/>
    <cellStyle name="20% - Accent2 5 3 2" xfId="3061"/>
    <cellStyle name="20% - Accent2 5 3 2 2" xfId="6419"/>
    <cellStyle name="20% - Accent2 5 3 2 2 2" xfId="19701"/>
    <cellStyle name="20% - Accent2 5 3 2 2 2 2" xfId="27655"/>
    <cellStyle name="20% - Accent2 5 3 2 2 2 2 2" xfId="56614"/>
    <cellStyle name="20% - Accent2 5 3 2 2 2 3" xfId="48673"/>
    <cellStyle name="20% - Accent2 5 3 2 2 3" xfId="13031"/>
    <cellStyle name="20% - Accent2 5 3 2 2 3 2" xfId="42089"/>
    <cellStyle name="20% - Accent2 5 3 2 2 4" xfId="35505"/>
    <cellStyle name="20% - Accent2 5 3 2 3" xfId="16549"/>
    <cellStyle name="20% - Accent2 5 3 2 3 2" xfId="24503"/>
    <cellStyle name="20% - Accent2 5 3 2 3 2 2" xfId="53462"/>
    <cellStyle name="20% - Accent2 5 3 2 3 3" xfId="45521"/>
    <cellStyle name="20% - Accent2 5 3 2 4" xfId="9739"/>
    <cellStyle name="20% - Accent2 5 3 2 4 2" xfId="38797"/>
    <cellStyle name="20% - Accent2 5 3 2 5" xfId="32213"/>
    <cellStyle name="20% - Accent2 5 3 3" xfId="4259"/>
    <cellStyle name="20% - Accent2 5 3 3 2" xfId="17553"/>
    <cellStyle name="20% - Accent2 5 3 3 2 2" xfId="25507"/>
    <cellStyle name="20% - Accent2 5 3 3 2 2 2" xfId="54466"/>
    <cellStyle name="20% - Accent2 5 3 3 2 3" xfId="46525"/>
    <cellStyle name="20% - Accent2 5 3 3 3" xfId="10883"/>
    <cellStyle name="20% - Accent2 5 3 3 3 2" xfId="39941"/>
    <cellStyle name="20% - Accent2 5 3 3 4" xfId="33357"/>
    <cellStyle name="20% - Accent2 5 3 4" xfId="5415"/>
    <cellStyle name="20% - Accent2 5 3 4 2" xfId="18697"/>
    <cellStyle name="20% - Accent2 5 3 4 2 2" xfId="26651"/>
    <cellStyle name="20% - Accent2 5 3 4 2 2 2" xfId="55610"/>
    <cellStyle name="20% - Accent2 5 3 4 2 3" xfId="47669"/>
    <cellStyle name="20% - Accent2 5 3 4 3" xfId="12027"/>
    <cellStyle name="20% - Accent2 5 3 4 3 2" xfId="41085"/>
    <cellStyle name="20% - Accent2 5 3 4 4" xfId="34501"/>
    <cellStyle name="20% - Accent2 5 3 5" xfId="7584"/>
    <cellStyle name="20% - Accent2 5 3 5 2" xfId="20845"/>
    <cellStyle name="20% - Accent2 5 3 5 2 2" xfId="28799"/>
    <cellStyle name="20% - Accent2 5 3 5 2 2 2" xfId="57758"/>
    <cellStyle name="20% - Accent2 5 3 5 2 3" xfId="49817"/>
    <cellStyle name="20% - Accent2 5 3 5 3" xfId="14175"/>
    <cellStyle name="20% - Accent2 5 3 5 3 2" xfId="43233"/>
    <cellStyle name="20% - Accent2 5 3 5 4" xfId="36649"/>
    <cellStyle name="20% - Accent2 5 3 6" xfId="15454"/>
    <cellStyle name="20% - Accent2 5 3 6 2" xfId="23444"/>
    <cellStyle name="20% - Accent2 5 3 6 2 2" xfId="52403"/>
    <cellStyle name="20% - Accent2 5 3 6 3" xfId="44462"/>
    <cellStyle name="20% - Accent2 5 3 7" xfId="21995"/>
    <cellStyle name="20% - Accent2 5 3 7 2" xfId="29943"/>
    <cellStyle name="20% - Accent2 5 3 7 2 2" xfId="58902"/>
    <cellStyle name="20% - Accent2 5 3 7 3" xfId="50961"/>
    <cellStyle name="20% - Accent2 5 3 8" xfId="8735"/>
    <cellStyle name="20% - Accent2 5 3 8 2" xfId="37793"/>
    <cellStyle name="20% - Accent2 5 3 9" xfId="31209"/>
    <cellStyle name="20% - Accent2 5 4" xfId="1871"/>
    <cellStyle name="20% - Accent2 5 4 2" xfId="2881"/>
    <cellStyle name="20% - Accent2 5 4 2 2" xfId="6239"/>
    <cellStyle name="20% - Accent2 5 4 2 2 2" xfId="19521"/>
    <cellStyle name="20% - Accent2 5 4 2 2 2 2" xfId="27475"/>
    <cellStyle name="20% - Accent2 5 4 2 2 2 2 2" xfId="56434"/>
    <cellStyle name="20% - Accent2 5 4 2 2 2 3" xfId="48493"/>
    <cellStyle name="20% - Accent2 5 4 2 2 3" xfId="12851"/>
    <cellStyle name="20% - Accent2 5 4 2 2 3 2" xfId="41909"/>
    <cellStyle name="20% - Accent2 5 4 2 2 4" xfId="35325"/>
    <cellStyle name="20% - Accent2 5 4 2 3" xfId="16369"/>
    <cellStyle name="20% - Accent2 5 4 2 3 2" xfId="24323"/>
    <cellStyle name="20% - Accent2 5 4 2 3 2 2" xfId="53282"/>
    <cellStyle name="20% - Accent2 5 4 2 3 3" xfId="45341"/>
    <cellStyle name="20% - Accent2 5 4 2 4" xfId="9559"/>
    <cellStyle name="20% - Accent2 5 4 2 4 2" xfId="38617"/>
    <cellStyle name="20% - Accent2 5 4 2 5" xfId="32033"/>
    <cellStyle name="20% - Accent2 5 4 3" xfId="4079"/>
    <cellStyle name="20% - Accent2 5 4 3 2" xfId="17373"/>
    <cellStyle name="20% - Accent2 5 4 3 2 2" xfId="25327"/>
    <cellStyle name="20% - Accent2 5 4 3 2 2 2" xfId="54286"/>
    <cellStyle name="20% - Accent2 5 4 3 2 3" xfId="46345"/>
    <cellStyle name="20% - Accent2 5 4 3 3" xfId="10703"/>
    <cellStyle name="20% - Accent2 5 4 3 3 2" xfId="39761"/>
    <cellStyle name="20% - Accent2 5 4 3 4" xfId="33177"/>
    <cellStyle name="20% - Accent2 5 4 4" xfId="5235"/>
    <cellStyle name="20% - Accent2 5 4 4 2" xfId="18517"/>
    <cellStyle name="20% - Accent2 5 4 4 2 2" xfId="26471"/>
    <cellStyle name="20% - Accent2 5 4 4 2 2 2" xfId="55430"/>
    <cellStyle name="20% - Accent2 5 4 4 2 3" xfId="47489"/>
    <cellStyle name="20% - Accent2 5 4 4 3" xfId="11847"/>
    <cellStyle name="20% - Accent2 5 4 4 3 2" xfId="40905"/>
    <cellStyle name="20% - Accent2 5 4 4 4" xfId="34321"/>
    <cellStyle name="20% - Accent2 5 4 5" xfId="7404"/>
    <cellStyle name="20% - Accent2 5 4 5 2" xfId="20665"/>
    <cellStyle name="20% - Accent2 5 4 5 2 2" xfId="28619"/>
    <cellStyle name="20% - Accent2 5 4 5 2 2 2" xfId="57578"/>
    <cellStyle name="20% - Accent2 5 4 5 2 3" xfId="49637"/>
    <cellStyle name="20% - Accent2 5 4 5 3" xfId="13995"/>
    <cellStyle name="20% - Accent2 5 4 5 3 2" xfId="43053"/>
    <cellStyle name="20% - Accent2 5 4 5 4" xfId="36469"/>
    <cellStyle name="20% - Accent2 5 4 6" xfId="15274"/>
    <cellStyle name="20% - Accent2 5 4 6 2" xfId="23264"/>
    <cellStyle name="20% - Accent2 5 4 6 2 2" xfId="52223"/>
    <cellStyle name="20% - Accent2 5 4 6 3" xfId="44282"/>
    <cellStyle name="20% - Accent2 5 4 7" xfId="21815"/>
    <cellStyle name="20% - Accent2 5 4 7 2" xfId="29763"/>
    <cellStyle name="20% - Accent2 5 4 7 2 2" xfId="58722"/>
    <cellStyle name="20% - Accent2 5 4 7 3" xfId="50781"/>
    <cellStyle name="20% - Accent2 5 4 8" xfId="8555"/>
    <cellStyle name="20% - Accent2 5 4 8 2" xfId="37613"/>
    <cellStyle name="20% - Accent2 5 4 9" xfId="31029"/>
    <cellStyle name="20% - Accent2 5 5" xfId="2469"/>
    <cellStyle name="20% - Accent2 5 5 2" xfId="5827"/>
    <cellStyle name="20% - Accent2 5 5 2 2" xfId="19109"/>
    <cellStyle name="20% - Accent2 5 5 2 2 2" xfId="27063"/>
    <cellStyle name="20% - Accent2 5 5 2 2 2 2" xfId="56022"/>
    <cellStyle name="20% - Accent2 5 5 2 2 3" xfId="48081"/>
    <cellStyle name="20% - Accent2 5 5 2 3" xfId="12439"/>
    <cellStyle name="20% - Accent2 5 5 2 3 2" xfId="41497"/>
    <cellStyle name="20% - Accent2 5 5 2 4" xfId="34913"/>
    <cellStyle name="20% - Accent2 5 5 3" xfId="14807"/>
    <cellStyle name="20% - Accent2 5 5 3 2" xfId="22806"/>
    <cellStyle name="20% - Accent2 5 5 3 2 2" xfId="51765"/>
    <cellStyle name="20% - Accent2 5 5 3 3" xfId="43824"/>
    <cellStyle name="20% - Accent2 5 5 4" xfId="9147"/>
    <cellStyle name="20% - Accent2 5 5 4 2" xfId="38205"/>
    <cellStyle name="20% - Accent2 5 5 5" xfId="31621"/>
    <cellStyle name="20% - Accent2 5 6" xfId="3667"/>
    <cellStyle name="20% - Accent2 5 6 2" xfId="16961"/>
    <cellStyle name="20% - Accent2 5 6 2 2" xfId="24915"/>
    <cellStyle name="20% - Accent2 5 6 2 2 2" xfId="53874"/>
    <cellStyle name="20% - Accent2 5 6 2 3" xfId="45933"/>
    <cellStyle name="20% - Accent2 5 6 3" xfId="10291"/>
    <cellStyle name="20% - Accent2 5 6 3 2" xfId="39349"/>
    <cellStyle name="20% - Accent2 5 6 4" xfId="32765"/>
    <cellStyle name="20% - Accent2 5 7" xfId="4823"/>
    <cellStyle name="20% - Accent2 5 7 2" xfId="18105"/>
    <cellStyle name="20% - Accent2 5 7 2 2" xfId="26059"/>
    <cellStyle name="20% - Accent2 5 7 2 2 2" xfId="55018"/>
    <cellStyle name="20% - Accent2 5 7 2 3" xfId="47077"/>
    <cellStyle name="20% - Accent2 5 7 3" xfId="11435"/>
    <cellStyle name="20% - Accent2 5 7 3 2" xfId="40493"/>
    <cellStyle name="20% - Accent2 5 7 4" xfId="33909"/>
    <cellStyle name="20% - Accent2 5 8" xfId="6992"/>
    <cellStyle name="20% - Accent2 5 8 2" xfId="20253"/>
    <cellStyle name="20% - Accent2 5 8 2 2" xfId="28207"/>
    <cellStyle name="20% - Accent2 5 8 2 2 2" xfId="57166"/>
    <cellStyle name="20% - Accent2 5 8 2 3" xfId="49225"/>
    <cellStyle name="20% - Accent2 5 8 3" xfId="13583"/>
    <cellStyle name="20% - Accent2 5 8 3 2" xfId="42641"/>
    <cellStyle name="20% - Accent2 5 8 4" xfId="36057"/>
    <cellStyle name="20% - Accent2 5 9" xfId="14861"/>
    <cellStyle name="20% - Accent2 5 9 2" xfId="22851"/>
    <cellStyle name="20% - Accent2 5 9 2 2" xfId="51810"/>
    <cellStyle name="20% - Accent2 5 9 3" xfId="43869"/>
    <cellStyle name="20% - Accent2 6" xfId="1507"/>
    <cellStyle name="20% - Accent2 6 10" xfId="30703"/>
    <cellStyle name="20% - Accent2 6 2" xfId="2139"/>
    <cellStyle name="20% - Accent2 6 2 2" xfId="3147"/>
    <cellStyle name="20% - Accent2 6 2 2 2" xfId="6505"/>
    <cellStyle name="20% - Accent2 6 2 2 2 2" xfId="19787"/>
    <cellStyle name="20% - Accent2 6 2 2 2 2 2" xfId="27741"/>
    <cellStyle name="20% - Accent2 6 2 2 2 2 2 2" xfId="56700"/>
    <cellStyle name="20% - Accent2 6 2 2 2 2 3" xfId="48759"/>
    <cellStyle name="20% - Accent2 6 2 2 2 3" xfId="13117"/>
    <cellStyle name="20% - Accent2 6 2 2 2 3 2" xfId="42175"/>
    <cellStyle name="20% - Accent2 6 2 2 2 4" xfId="35591"/>
    <cellStyle name="20% - Accent2 6 2 2 3" xfId="16635"/>
    <cellStyle name="20% - Accent2 6 2 2 3 2" xfId="24589"/>
    <cellStyle name="20% - Accent2 6 2 2 3 2 2" xfId="53548"/>
    <cellStyle name="20% - Accent2 6 2 2 3 3" xfId="45607"/>
    <cellStyle name="20% - Accent2 6 2 2 4" xfId="9825"/>
    <cellStyle name="20% - Accent2 6 2 2 4 2" xfId="38883"/>
    <cellStyle name="20% - Accent2 6 2 2 5" xfId="32299"/>
    <cellStyle name="20% - Accent2 6 2 3" xfId="4345"/>
    <cellStyle name="20% - Accent2 6 2 3 2" xfId="17639"/>
    <cellStyle name="20% - Accent2 6 2 3 2 2" xfId="25593"/>
    <cellStyle name="20% - Accent2 6 2 3 2 2 2" xfId="54552"/>
    <cellStyle name="20% - Accent2 6 2 3 2 3" xfId="46611"/>
    <cellStyle name="20% - Accent2 6 2 3 3" xfId="10969"/>
    <cellStyle name="20% - Accent2 6 2 3 3 2" xfId="40027"/>
    <cellStyle name="20% - Accent2 6 2 3 4" xfId="33443"/>
    <cellStyle name="20% - Accent2 6 2 4" xfId="5501"/>
    <cellStyle name="20% - Accent2 6 2 4 2" xfId="18783"/>
    <cellStyle name="20% - Accent2 6 2 4 2 2" xfId="26737"/>
    <cellStyle name="20% - Accent2 6 2 4 2 2 2" xfId="55696"/>
    <cellStyle name="20% - Accent2 6 2 4 2 3" xfId="47755"/>
    <cellStyle name="20% - Accent2 6 2 4 3" xfId="12113"/>
    <cellStyle name="20% - Accent2 6 2 4 3 2" xfId="41171"/>
    <cellStyle name="20% - Accent2 6 2 4 4" xfId="34587"/>
    <cellStyle name="20% - Accent2 6 2 5" xfId="7670"/>
    <cellStyle name="20% - Accent2 6 2 5 2" xfId="20931"/>
    <cellStyle name="20% - Accent2 6 2 5 2 2" xfId="28885"/>
    <cellStyle name="20% - Accent2 6 2 5 2 2 2" xfId="57844"/>
    <cellStyle name="20% - Accent2 6 2 5 2 3" xfId="49903"/>
    <cellStyle name="20% - Accent2 6 2 5 3" xfId="14261"/>
    <cellStyle name="20% - Accent2 6 2 5 3 2" xfId="43319"/>
    <cellStyle name="20% - Accent2 6 2 5 4" xfId="36735"/>
    <cellStyle name="20% - Accent2 6 2 6" xfId="15540"/>
    <cellStyle name="20% - Accent2 6 2 6 2" xfId="23530"/>
    <cellStyle name="20% - Accent2 6 2 6 2 2" xfId="52489"/>
    <cellStyle name="20% - Accent2 6 2 6 3" xfId="44548"/>
    <cellStyle name="20% - Accent2 6 2 7" xfId="22081"/>
    <cellStyle name="20% - Accent2 6 2 7 2" xfId="30029"/>
    <cellStyle name="20% - Accent2 6 2 7 2 2" xfId="58988"/>
    <cellStyle name="20% - Accent2 6 2 7 3" xfId="51047"/>
    <cellStyle name="20% - Accent2 6 2 8" xfId="8821"/>
    <cellStyle name="20% - Accent2 6 2 8 2" xfId="37879"/>
    <cellStyle name="20% - Accent2 6 2 9" xfId="31295"/>
    <cellStyle name="20% - Accent2 6 3" xfId="2555"/>
    <cellStyle name="20% - Accent2 6 3 2" xfId="5913"/>
    <cellStyle name="20% - Accent2 6 3 2 2" xfId="19195"/>
    <cellStyle name="20% - Accent2 6 3 2 2 2" xfId="27149"/>
    <cellStyle name="20% - Accent2 6 3 2 2 2 2" xfId="56108"/>
    <cellStyle name="20% - Accent2 6 3 2 2 3" xfId="48167"/>
    <cellStyle name="20% - Accent2 6 3 2 3" xfId="12525"/>
    <cellStyle name="20% - Accent2 6 3 2 3 2" xfId="41583"/>
    <cellStyle name="20% - Accent2 6 3 2 4" xfId="34999"/>
    <cellStyle name="20% - Accent2 6 3 3" xfId="16043"/>
    <cellStyle name="20% - Accent2 6 3 3 2" xfId="23997"/>
    <cellStyle name="20% - Accent2 6 3 3 2 2" xfId="52956"/>
    <cellStyle name="20% - Accent2 6 3 3 3" xfId="45015"/>
    <cellStyle name="20% - Accent2 6 3 4" xfId="9233"/>
    <cellStyle name="20% - Accent2 6 3 4 2" xfId="38291"/>
    <cellStyle name="20% - Accent2 6 3 5" xfId="31707"/>
    <cellStyle name="20% - Accent2 6 4" xfId="3753"/>
    <cellStyle name="20% - Accent2 6 4 2" xfId="17047"/>
    <cellStyle name="20% - Accent2 6 4 2 2" xfId="25001"/>
    <cellStyle name="20% - Accent2 6 4 2 2 2" xfId="53960"/>
    <cellStyle name="20% - Accent2 6 4 2 3" xfId="46019"/>
    <cellStyle name="20% - Accent2 6 4 3" xfId="10377"/>
    <cellStyle name="20% - Accent2 6 4 3 2" xfId="39435"/>
    <cellStyle name="20% - Accent2 6 4 4" xfId="32851"/>
    <cellStyle name="20% - Accent2 6 5" xfId="4909"/>
    <cellStyle name="20% - Accent2 6 5 2" xfId="18191"/>
    <cellStyle name="20% - Accent2 6 5 2 2" xfId="26145"/>
    <cellStyle name="20% - Accent2 6 5 2 2 2" xfId="55104"/>
    <cellStyle name="20% - Accent2 6 5 2 3" xfId="47163"/>
    <cellStyle name="20% - Accent2 6 5 3" xfId="11521"/>
    <cellStyle name="20% - Accent2 6 5 3 2" xfId="40579"/>
    <cellStyle name="20% - Accent2 6 5 4" xfId="33995"/>
    <cellStyle name="20% - Accent2 6 6" xfId="7078"/>
    <cellStyle name="20% - Accent2 6 6 2" xfId="20339"/>
    <cellStyle name="20% - Accent2 6 6 2 2" xfId="28293"/>
    <cellStyle name="20% - Accent2 6 6 2 2 2" xfId="57252"/>
    <cellStyle name="20% - Accent2 6 6 2 3" xfId="49311"/>
    <cellStyle name="20% - Accent2 6 6 3" xfId="13669"/>
    <cellStyle name="20% - Accent2 6 6 3 2" xfId="42727"/>
    <cellStyle name="20% - Accent2 6 6 4" xfId="36143"/>
    <cellStyle name="20% - Accent2 6 7" xfId="14947"/>
    <cellStyle name="20% - Accent2 6 7 2" xfId="22937"/>
    <cellStyle name="20% - Accent2 6 7 2 2" xfId="51896"/>
    <cellStyle name="20% - Accent2 6 7 3" xfId="43955"/>
    <cellStyle name="20% - Accent2 6 8" xfId="21489"/>
    <cellStyle name="20% - Accent2 6 8 2" xfId="29437"/>
    <cellStyle name="20% - Accent2 6 8 2 2" xfId="58396"/>
    <cellStyle name="20% - Accent2 6 8 3" xfId="50455"/>
    <cellStyle name="20% - Accent2 6 9" xfId="8229"/>
    <cellStyle name="20% - Accent2 6 9 2" xfId="37287"/>
    <cellStyle name="20% - Accent2 7" xfId="1963"/>
    <cellStyle name="20% - Accent2 7 2" xfId="2971"/>
    <cellStyle name="20% - Accent2 7 2 2" xfId="6329"/>
    <cellStyle name="20% - Accent2 7 2 2 2" xfId="19611"/>
    <cellStyle name="20% - Accent2 7 2 2 2 2" xfId="27565"/>
    <cellStyle name="20% - Accent2 7 2 2 2 2 2" xfId="56524"/>
    <cellStyle name="20% - Accent2 7 2 2 2 3" xfId="48583"/>
    <cellStyle name="20% - Accent2 7 2 2 3" xfId="12941"/>
    <cellStyle name="20% - Accent2 7 2 2 3 2" xfId="41999"/>
    <cellStyle name="20% - Accent2 7 2 2 4" xfId="35415"/>
    <cellStyle name="20% - Accent2 7 2 3" xfId="16459"/>
    <cellStyle name="20% - Accent2 7 2 3 2" xfId="24413"/>
    <cellStyle name="20% - Accent2 7 2 3 2 2" xfId="53372"/>
    <cellStyle name="20% - Accent2 7 2 3 3" xfId="45431"/>
    <cellStyle name="20% - Accent2 7 2 4" xfId="9649"/>
    <cellStyle name="20% - Accent2 7 2 4 2" xfId="38707"/>
    <cellStyle name="20% - Accent2 7 2 5" xfId="32123"/>
    <cellStyle name="20% - Accent2 7 3" xfId="4169"/>
    <cellStyle name="20% - Accent2 7 3 2" xfId="17463"/>
    <cellStyle name="20% - Accent2 7 3 2 2" xfId="25417"/>
    <cellStyle name="20% - Accent2 7 3 2 2 2" xfId="54376"/>
    <cellStyle name="20% - Accent2 7 3 2 3" xfId="46435"/>
    <cellStyle name="20% - Accent2 7 3 3" xfId="10793"/>
    <cellStyle name="20% - Accent2 7 3 3 2" xfId="39851"/>
    <cellStyle name="20% - Accent2 7 3 4" xfId="33267"/>
    <cellStyle name="20% - Accent2 7 4" xfId="5325"/>
    <cellStyle name="20% - Accent2 7 4 2" xfId="18607"/>
    <cellStyle name="20% - Accent2 7 4 2 2" xfId="26561"/>
    <cellStyle name="20% - Accent2 7 4 2 2 2" xfId="55520"/>
    <cellStyle name="20% - Accent2 7 4 2 3" xfId="47579"/>
    <cellStyle name="20% - Accent2 7 4 3" xfId="11937"/>
    <cellStyle name="20% - Accent2 7 4 3 2" xfId="40995"/>
    <cellStyle name="20% - Accent2 7 4 4" xfId="34411"/>
    <cellStyle name="20% - Accent2 7 5" xfId="7494"/>
    <cellStyle name="20% - Accent2 7 5 2" xfId="20755"/>
    <cellStyle name="20% - Accent2 7 5 2 2" xfId="28709"/>
    <cellStyle name="20% - Accent2 7 5 2 2 2" xfId="57668"/>
    <cellStyle name="20% - Accent2 7 5 2 3" xfId="49727"/>
    <cellStyle name="20% - Accent2 7 5 3" xfId="14085"/>
    <cellStyle name="20% - Accent2 7 5 3 2" xfId="43143"/>
    <cellStyle name="20% - Accent2 7 5 4" xfId="36559"/>
    <cellStyle name="20% - Accent2 7 6" xfId="15364"/>
    <cellStyle name="20% - Accent2 7 6 2" xfId="23354"/>
    <cellStyle name="20% - Accent2 7 6 2 2" xfId="52313"/>
    <cellStyle name="20% - Accent2 7 6 3" xfId="44372"/>
    <cellStyle name="20% - Accent2 7 7" xfId="21905"/>
    <cellStyle name="20% - Accent2 7 7 2" xfId="29853"/>
    <cellStyle name="20% - Accent2 7 7 2 2" xfId="58812"/>
    <cellStyle name="20% - Accent2 7 7 3" xfId="50871"/>
    <cellStyle name="20% - Accent2 7 8" xfId="8645"/>
    <cellStyle name="20% - Accent2 7 8 2" xfId="37703"/>
    <cellStyle name="20% - Accent2 7 9" xfId="31119"/>
    <cellStyle name="20% - Accent2 8" xfId="1779"/>
    <cellStyle name="20% - Accent2 8 2" xfId="2791"/>
    <cellStyle name="20% - Accent2 8 2 2" xfId="6149"/>
    <cellStyle name="20% - Accent2 8 2 2 2" xfId="19431"/>
    <cellStyle name="20% - Accent2 8 2 2 2 2" xfId="27385"/>
    <cellStyle name="20% - Accent2 8 2 2 2 2 2" xfId="56344"/>
    <cellStyle name="20% - Accent2 8 2 2 2 3" xfId="48403"/>
    <cellStyle name="20% - Accent2 8 2 2 3" xfId="12761"/>
    <cellStyle name="20% - Accent2 8 2 2 3 2" xfId="41819"/>
    <cellStyle name="20% - Accent2 8 2 2 4" xfId="35235"/>
    <cellStyle name="20% - Accent2 8 2 3" xfId="16279"/>
    <cellStyle name="20% - Accent2 8 2 3 2" xfId="24233"/>
    <cellStyle name="20% - Accent2 8 2 3 2 2" xfId="53192"/>
    <cellStyle name="20% - Accent2 8 2 3 3" xfId="45251"/>
    <cellStyle name="20% - Accent2 8 2 4" xfId="9469"/>
    <cellStyle name="20% - Accent2 8 2 4 2" xfId="38527"/>
    <cellStyle name="20% - Accent2 8 2 5" xfId="31943"/>
    <cellStyle name="20% - Accent2 8 3" xfId="3989"/>
    <cellStyle name="20% - Accent2 8 3 2" xfId="17283"/>
    <cellStyle name="20% - Accent2 8 3 2 2" xfId="25237"/>
    <cellStyle name="20% - Accent2 8 3 2 2 2" xfId="54196"/>
    <cellStyle name="20% - Accent2 8 3 2 3" xfId="46255"/>
    <cellStyle name="20% - Accent2 8 3 3" xfId="10613"/>
    <cellStyle name="20% - Accent2 8 3 3 2" xfId="39671"/>
    <cellStyle name="20% - Accent2 8 3 4" xfId="33087"/>
    <cellStyle name="20% - Accent2 8 4" xfId="5145"/>
    <cellStyle name="20% - Accent2 8 4 2" xfId="18427"/>
    <cellStyle name="20% - Accent2 8 4 2 2" xfId="26381"/>
    <cellStyle name="20% - Accent2 8 4 2 2 2" xfId="55340"/>
    <cellStyle name="20% - Accent2 8 4 2 3" xfId="47399"/>
    <cellStyle name="20% - Accent2 8 4 3" xfId="11757"/>
    <cellStyle name="20% - Accent2 8 4 3 2" xfId="40815"/>
    <cellStyle name="20% - Accent2 8 4 4" xfId="34231"/>
    <cellStyle name="20% - Accent2 8 5" xfId="7314"/>
    <cellStyle name="20% - Accent2 8 5 2" xfId="20575"/>
    <cellStyle name="20% - Accent2 8 5 2 2" xfId="28529"/>
    <cellStyle name="20% - Accent2 8 5 2 2 2" xfId="57488"/>
    <cellStyle name="20% - Accent2 8 5 2 3" xfId="49547"/>
    <cellStyle name="20% - Accent2 8 5 3" xfId="13905"/>
    <cellStyle name="20% - Accent2 8 5 3 2" xfId="42963"/>
    <cellStyle name="20% - Accent2 8 5 4" xfId="36379"/>
    <cellStyle name="20% - Accent2 8 6" xfId="15184"/>
    <cellStyle name="20% - Accent2 8 6 2" xfId="23174"/>
    <cellStyle name="20% - Accent2 8 6 2 2" xfId="52133"/>
    <cellStyle name="20% - Accent2 8 6 3" xfId="44192"/>
    <cellStyle name="20% - Accent2 8 7" xfId="21725"/>
    <cellStyle name="20% - Accent2 8 7 2" xfId="29673"/>
    <cellStyle name="20% - Accent2 8 7 2 2" xfId="58632"/>
    <cellStyle name="20% - Accent2 8 7 3" xfId="50691"/>
    <cellStyle name="20% - Accent2 8 8" xfId="8465"/>
    <cellStyle name="20% - Accent2 8 8 2" xfId="37523"/>
    <cellStyle name="20% - Accent2 8 9" xfId="30939"/>
    <cellStyle name="20% - Accent2 9" xfId="2378"/>
    <cellStyle name="20% - Accent2 9 2" xfId="5737"/>
    <cellStyle name="20% - Accent2 9 2 2" xfId="19019"/>
    <cellStyle name="20% - Accent2 9 2 2 2" xfId="26973"/>
    <cellStyle name="20% - Accent2 9 2 2 2 2" xfId="55932"/>
    <cellStyle name="20% - Accent2 9 2 2 3" xfId="47991"/>
    <cellStyle name="20% - Accent2 9 2 3" xfId="12349"/>
    <cellStyle name="20% - Accent2 9 2 3 2" xfId="41407"/>
    <cellStyle name="20% - Accent2 9 2 4" xfId="34823"/>
    <cellStyle name="20% - Accent2 9 3" xfId="15979"/>
    <cellStyle name="20% - Accent2 9 3 2" xfId="23944"/>
    <cellStyle name="20% - Accent2 9 3 2 2" xfId="52903"/>
    <cellStyle name="20% - Accent2 9 3 3" xfId="44962"/>
    <cellStyle name="20% - Accent2 9 4" xfId="9057"/>
    <cellStyle name="20% - Accent2 9 4 2" xfId="38115"/>
    <cellStyle name="20% - Accent2 9 5" xfId="31531"/>
    <cellStyle name="20% - Accent3 10" xfId="3579"/>
    <cellStyle name="20% - Accent3 10 2" xfId="16873"/>
    <cellStyle name="20% - Accent3 10 2 2" xfId="24827"/>
    <cellStyle name="20% - Accent3 10 2 2 2" xfId="53786"/>
    <cellStyle name="20% - Accent3 10 2 3" xfId="45845"/>
    <cellStyle name="20% - Accent3 10 3" xfId="10203"/>
    <cellStyle name="20% - Accent3 10 3 2" xfId="39261"/>
    <cellStyle name="20% - Accent3 10 4" xfId="32677"/>
    <cellStyle name="20% - Accent3 11" xfId="4733"/>
    <cellStyle name="20% - Accent3 11 2" xfId="18017"/>
    <cellStyle name="20% - Accent3 11 2 2" xfId="25971"/>
    <cellStyle name="20% - Accent3 11 2 2 2" xfId="54930"/>
    <cellStyle name="20% - Accent3 11 2 3" xfId="46989"/>
    <cellStyle name="20% - Accent3 11 3" xfId="11347"/>
    <cellStyle name="20% - Accent3 11 3 2" xfId="40405"/>
    <cellStyle name="20% - Accent3 11 4" xfId="33821"/>
    <cellStyle name="20% - Accent3 12" xfId="6894"/>
    <cellStyle name="20% - Accent3 12 2" xfId="20165"/>
    <cellStyle name="20% - Accent3 12 2 2" xfId="28119"/>
    <cellStyle name="20% - Accent3 12 2 2 2" xfId="57078"/>
    <cellStyle name="20% - Accent3 12 2 3" xfId="49137"/>
    <cellStyle name="20% - Accent3 12 3" xfId="13495"/>
    <cellStyle name="20% - Accent3 12 3 2" xfId="42553"/>
    <cellStyle name="20% - Accent3 12 4" xfId="35969"/>
    <cellStyle name="20% - Accent3 13" xfId="14646"/>
    <cellStyle name="20% - Accent3 13 2" xfId="22682"/>
    <cellStyle name="20% - Accent3 13 2 2" xfId="51641"/>
    <cellStyle name="20% - Accent3 13 3" xfId="43700"/>
    <cellStyle name="20% - Accent3 14" xfId="21311"/>
    <cellStyle name="20% - Accent3 14 2" xfId="29263"/>
    <cellStyle name="20% - Accent3 14 2 2" xfId="58222"/>
    <cellStyle name="20% - Accent3 14 3" xfId="50281"/>
    <cellStyle name="20% - Accent3 15" xfId="8053"/>
    <cellStyle name="20% - Accent3 15 2" xfId="37113"/>
    <cellStyle name="20% - Accent3 16" xfId="30518"/>
    <cellStyle name="20% - Accent3 2" xfId="843"/>
    <cellStyle name="20% - Accent3 2 2" xfId="3386"/>
    <cellStyle name="20% - Accent3 2 2 10" xfId="32538"/>
    <cellStyle name="20% - Accent3 2 2 2" xfId="4584"/>
    <cellStyle name="20% - Accent3 2 2 2 2" xfId="17878"/>
    <cellStyle name="20% - Accent3 2 2 2 2 2" xfId="25832"/>
    <cellStyle name="20% - Accent3 2 2 2 2 2 2" xfId="54791"/>
    <cellStyle name="20% - Accent3 2 2 2 2 3" xfId="46850"/>
    <cellStyle name="20% - Accent3 2 2 2 3" xfId="11208"/>
    <cellStyle name="20% - Accent3 2 2 2 3 2" xfId="40266"/>
    <cellStyle name="20% - Accent3 2 2 2 4" xfId="33682"/>
    <cellStyle name="20% - Accent3 2 2 3" xfId="6744"/>
    <cellStyle name="20% - Accent3 2 2 3 2" xfId="20026"/>
    <cellStyle name="20% - Accent3 2 2 3 2 2" xfId="27980"/>
    <cellStyle name="20% - Accent3 2 2 3 2 2 2" xfId="56939"/>
    <cellStyle name="20% - Accent3 2 2 3 2 3" xfId="48998"/>
    <cellStyle name="20% - Accent3 2 2 3 3" xfId="13356"/>
    <cellStyle name="20% - Accent3 2 2 3 3 2" xfId="42414"/>
    <cellStyle name="20% - Accent3 2 2 3 4" xfId="35830"/>
    <cellStyle name="20% - Accent3 2 2 4" xfId="7909"/>
    <cellStyle name="20% - Accent3 2 2 4 2" xfId="21170"/>
    <cellStyle name="20% - Accent3 2 2 4 2 2" xfId="29124"/>
    <cellStyle name="20% - Accent3 2 2 4 2 2 2" xfId="58083"/>
    <cellStyle name="20% - Accent3 2 2 4 2 3" xfId="50142"/>
    <cellStyle name="20% - Accent3 2 2 4 3" xfId="14500"/>
    <cellStyle name="20% - Accent3 2 2 4 3 2" xfId="43558"/>
    <cellStyle name="20% - Accent3 2 2 4 4" xfId="36974"/>
    <cellStyle name="20% - Accent3 2 2 5" xfId="15779"/>
    <cellStyle name="20% - Accent3 2 2 5 2" xfId="23769"/>
    <cellStyle name="20% - Accent3 2 2 5 2 2" xfId="52728"/>
    <cellStyle name="20% - Accent3 2 2 5 3" xfId="44787"/>
    <cellStyle name="20% - Accent3 2 2 6" xfId="22320"/>
    <cellStyle name="20% - Accent3 2 2 6 2" xfId="30268"/>
    <cellStyle name="20% - Accent3 2 2 6 2 2" xfId="59227"/>
    <cellStyle name="20% - Accent3 2 2 6 3" xfId="51286"/>
    <cellStyle name="20% - Accent3 2 2 7" xfId="22464"/>
    <cellStyle name="20% - Accent3 2 2 7 2" xfId="30408"/>
    <cellStyle name="20% - Accent3 2 2 7 2 2" xfId="59367"/>
    <cellStyle name="20% - Accent3 2 2 7 3" xfId="51426"/>
    <cellStyle name="20% - Accent3 2 2 8" xfId="22570"/>
    <cellStyle name="20% - Accent3 2 2 8 2" xfId="51532"/>
    <cellStyle name="20% - Accent3 2 2 9" xfId="10064"/>
    <cellStyle name="20% - Accent3 2 2 9 2" xfId="39122"/>
    <cellStyle name="20% - Accent3 2 3" xfId="3385"/>
    <cellStyle name="20% - Accent3 2 3 2" xfId="4583"/>
    <cellStyle name="20% - Accent3 2 3 2 2" xfId="17877"/>
    <cellStyle name="20% - Accent3 2 3 2 2 2" xfId="25831"/>
    <cellStyle name="20% - Accent3 2 3 2 2 2 2" xfId="54790"/>
    <cellStyle name="20% - Accent3 2 3 2 2 3" xfId="46849"/>
    <cellStyle name="20% - Accent3 2 3 2 3" xfId="11207"/>
    <cellStyle name="20% - Accent3 2 3 2 3 2" xfId="40265"/>
    <cellStyle name="20% - Accent3 2 3 2 4" xfId="33681"/>
    <cellStyle name="20% - Accent3 2 3 3" xfId="6743"/>
    <cellStyle name="20% - Accent3 2 3 3 2" xfId="20025"/>
    <cellStyle name="20% - Accent3 2 3 3 2 2" xfId="27979"/>
    <cellStyle name="20% - Accent3 2 3 3 2 2 2" xfId="56938"/>
    <cellStyle name="20% - Accent3 2 3 3 2 3" xfId="48997"/>
    <cellStyle name="20% - Accent3 2 3 3 3" xfId="13355"/>
    <cellStyle name="20% - Accent3 2 3 3 3 2" xfId="42413"/>
    <cellStyle name="20% - Accent3 2 3 3 4" xfId="35829"/>
    <cellStyle name="20% - Accent3 2 3 4" xfId="7908"/>
    <cellStyle name="20% - Accent3 2 3 4 2" xfId="21169"/>
    <cellStyle name="20% - Accent3 2 3 4 2 2" xfId="29123"/>
    <cellStyle name="20% - Accent3 2 3 4 2 2 2" xfId="58082"/>
    <cellStyle name="20% - Accent3 2 3 4 2 3" xfId="50141"/>
    <cellStyle name="20% - Accent3 2 3 4 3" xfId="14499"/>
    <cellStyle name="20% - Accent3 2 3 4 3 2" xfId="43557"/>
    <cellStyle name="20% - Accent3 2 3 4 4" xfId="36973"/>
    <cellStyle name="20% - Accent3 2 3 5" xfId="15778"/>
    <cellStyle name="20% - Accent3 2 3 5 2" xfId="23768"/>
    <cellStyle name="20% - Accent3 2 3 5 2 2" xfId="52727"/>
    <cellStyle name="20% - Accent3 2 3 5 3" xfId="44786"/>
    <cellStyle name="20% - Accent3 2 3 6" xfId="22319"/>
    <cellStyle name="20% - Accent3 2 3 6 2" xfId="30267"/>
    <cellStyle name="20% - Accent3 2 3 6 2 2" xfId="59226"/>
    <cellStyle name="20% - Accent3 2 3 6 3" xfId="51285"/>
    <cellStyle name="20% - Accent3 2 3 7" xfId="10063"/>
    <cellStyle name="20% - Accent3 2 3 7 2" xfId="39121"/>
    <cellStyle name="20% - Accent3 2 3 8" xfId="32537"/>
    <cellStyle name="20% - Accent3 2 4" xfId="22463"/>
    <cellStyle name="20% - Accent3 2 4 2" xfId="30407"/>
    <cellStyle name="20% - Accent3 2 4 2 2" xfId="59366"/>
    <cellStyle name="20% - Accent3 2 4 3" xfId="51425"/>
    <cellStyle name="20% - Accent3 2 5" xfId="22569"/>
    <cellStyle name="20% - Accent3 2 5 2" xfId="51531"/>
    <cellStyle name="20% - Accent3 3" xfId="90"/>
    <cellStyle name="20% - Accent3 3 10" xfId="6920"/>
    <cellStyle name="20% - Accent3 3 10 2" xfId="20191"/>
    <cellStyle name="20% - Accent3 3 10 2 2" xfId="28145"/>
    <cellStyle name="20% - Accent3 3 10 2 2 2" xfId="57104"/>
    <cellStyle name="20% - Accent3 3 10 2 3" xfId="49163"/>
    <cellStyle name="20% - Accent3 3 10 3" xfId="13521"/>
    <cellStyle name="20% - Accent3 3 10 3 2" xfId="42579"/>
    <cellStyle name="20% - Accent3 3 10 4" xfId="35995"/>
    <cellStyle name="20% - Accent3 3 11" xfId="14673"/>
    <cellStyle name="20% - Accent3 3 11 2" xfId="22708"/>
    <cellStyle name="20% - Accent3 3 11 2 2" xfId="51667"/>
    <cellStyle name="20% - Accent3 3 11 3" xfId="43726"/>
    <cellStyle name="20% - Accent3 3 12" xfId="21337"/>
    <cellStyle name="20% - Accent3 3 12 2" xfId="29289"/>
    <cellStyle name="20% - Accent3 3 12 2 2" xfId="58248"/>
    <cellStyle name="20% - Accent3 3 12 3" xfId="50307"/>
    <cellStyle name="20% - Accent3 3 13" xfId="22465"/>
    <cellStyle name="20% - Accent3 3 13 2" xfId="30409"/>
    <cellStyle name="20% - Accent3 3 13 2 2" xfId="59368"/>
    <cellStyle name="20% - Accent3 3 13 3" xfId="51427"/>
    <cellStyle name="20% - Accent3 3 14" xfId="22571"/>
    <cellStyle name="20% - Accent3 3 14 2" xfId="51533"/>
    <cellStyle name="20% - Accent3 3 15" xfId="8079"/>
    <cellStyle name="20% - Accent3 3 15 2" xfId="37139"/>
    <cellStyle name="20% - Accent3 3 16" xfId="30555"/>
    <cellStyle name="20% - Accent3 3 2" xfId="1449"/>
    <cellStyle name="20% - Accent3 3 2 10" xfId="21431"/>
    <cellStyle name="20% - Accent3 3 2 10 2" xfId="29379"/>
    <cellStyle name="20% - Accent3 3 2 10 2 2" xfId="58338"/>
    <cellStyle name="20% - Accent3 3 2 10 3" xfId="50397"/>
    <cellStyle name="20% - Accent3 3 2 11" xfId="8171"/>
    <cellStyle name="20% - Accent3 3 2 11 2" xfId="37229"/>
    <cellStyle name="20% - Accent3 3 2 12" xfId="30645"/>
    <cellStyle name="20% - Accent3 3 2 2" xfId="1669"/>
    <cellStyle name="20% - Accent3 3 2 2 10" xfId="30858"/>
    <cellStyle name="20% - Accent3 3 2 2 2" xfId="2294"/>
    <cellStyle name="20% - Accent3 3 2 2 2 2" xfId="3302"/>
    <cellStyle name="20% - Accent3 3 2 2 2 2 2" xfId="6660"/>
    <cellStyle name="20% - Accent3 3 2 2 2 2 2 2" xfId="19942"/>
    <cellStyle name="20% - Accent3 3 2 2 2 2 2 2 2" xfId="27896"/>
    <cellStyle name="20% - Accent3 3 2 2 2 2 2 2 2 2" xfId="56855"/>
    <cellStyle name="20% - Accent3 3 2 2 2 2 2 2 3" xfId="48914"/>
    <cellStyle name="20% - Accent3 3 2 2 2 2 2 3" xfId="13272"/>
    <cellStyle name="20% - Accent3 3 2 2 2 2 2 3 2" xfId="42330"/>
    <cellStyle name="20% - Accent3 3 2 2 2 2 2 4" xfId="35746"/>
    <cellStyle name="20% - Accent3 3 2 2 2 2 3" xfId="16790"/>
    <cellStyle name="20% - Accent3 3 2 2 2 2 3 2" xfId="24744"/>
    <cellStyle name="20% - Accent3 3 2 2 2 2 3 2 2" xfId="53703"/>
    <cellStyle name="20% - Accent3 3 2 2 2 2 3 3" xfId="45762"/>
    <cellStyle name="20% - Accent3 3 2 2 2 2 4" xfId="9980"/>
    <cellStyle name="20% - Accent3 3 2 2 2 2 4 2" xfId="39038"/>
    <cellStyle name="20% - Accent3 3 2 2 2 2 5" xfId="32454"/>
    <cellStyle name="20% - Accent3 3 2 2 2 3" xfId="4500"/>
    <cellStyle name="20% - Accent3 3 2 2 2 3 2" xfId="17794"/>
    <cellStyle name="20% - Accent3 3 2 2 2 3 2 2" xfId="25748"/>
    <cellStyle name="20% - Accent3 3 2 2 2 3 2 2 2" xfId="54707"/>
    <cellStyle name="20% - Accent3 3 2 2 2 3 2 3" xfId="46766"/>
    <cellStyle name="20% - Accent3 3 2 2 2 3 3" xfId="11124"/>
    <cellStyle name="20% - Accent3 3 2 2 2 3 3 2" xfId="40182"/>
    <cellStyle name="20% - Accent3 3 2 2 2 3 4" xfId="33598"/>
    <cellStyle name="20% - Accent3 3 2 2 2 4" xfId="5656"/>
    <cellStyle name="20% - Accent3 3 2 2 2 4 2" xfId="18938"/>
    <cellStyle name="20% - Accent3 3 2 2 2 4 2 2" xfId="26892"/>
    <cellStyle name="20% - Accent3 3 2 2 2 4 2 2 2" xfId="55851"/>
    <cellStyle name="20% - Accent3 3 2 2 2 4 2 3" xfId="47910"/>
    <cellStyle name="20% - Accent3 3 2 2 2 4 3" xfId="12268"/>
    <cellStyle name="20% - Accent3 3 2 2 2 4 3 2" xfId="41326"/>
    <cellStyle name="20% - Accent3 3 2 2 2 4 4" xfId="34742"/>
    <cellStyle name="20% - Accent3 3 2 2 2 5" xfId="7825"/>
    <cellStyle name="20% - Accent3 3 2 2 2 5 2" xfId="21086"/>
    <cellStyle name="20% - Accent3 3 2 2 2 5 2 2" xfId="29040"/>
    <cellStyle name="20% - Accent3 3 2 2 2 5 2 2 2" xfId="57999"/>
    <cellStyle name="20% - Accent3 3 2 2 2 5 2 3" xfId="50058"/>
    <cellStyle name="20% - Accent3 3 2 2 2 5 3" xfId="14416"/>
    <cellStyle name="20% - Accent3 3 2 2 2 5 3 2" xfId="43474"/>
    <cellStyle name="20% - Accent3 3 2 2 2 5 4" xfId="36890"/>
    <cellStyle name="20% - Accent3 3 2 2 2 6" xfId="15695"/>
    <cellStyle name="20% - Accent3 3 2 2 2 6 2" xfId="23685"/>
    <cellStyle name="20% - Accent3 3 2 2 2 6 2 2" xfId="52644"/>
    <cellStyle name="20% - Accent3 3 2 2 2 6 3" xfId="44703"/>
    <cellStyle name="20% - Accent3 3 2 2 2 7" xfId="22236"/>
    <cellStyle name="20% - Accent3 3 2 2 2 7 2" xfId="30184"/>
    <cellStyle name="20% - Accent3 3 2 2 2 7 2 2" xfId="59143"/>
    <cellStyle name="20% - Accent3 3 2 2 2 7 3" xfId="51202"/>
    <cellStyle name="20% - Accent3 3 2 2 2 8" xfId="8976"/>
    <cellStyle name="20% - Accent3 3 2 2 2 8 2" xfId="38034"/>
    <cellStyle name="20% - Accent3 3 2 2 2 9" xfId="31450"/>
    <cellStyle name="20% - Accent3 3 2 2 3" xfId="2710"/>
    <cellStyle name="20% - Accent3 3 2 2 3 2" xfId="6068"/>
    <cellStyle name="20% - Accent3 3 2 2 3 2 2" xfId="19350"/>
    <cellStyle name="20% - Accent3 3 2 2 3 2 2 2" xfId="27304"/>
    <cellStyle name="20% - Accent3 3 2 2 3 2 2 2 2" xfId="56263"/>
    <cellStyle name="20% - Accent3 3 2 2 3 2 2 3" xfId="48322"/>
    <cellStyle name="20% - Accent3 3 2 2 3 2 3" xfId="12680"/>
    <cellStyle name="20% - Accent3 3 2 2 3 2 3 2" xfId="41738"/>
    <cellStyle name="20% - Accent3 3 2 2 3 2 4" xfId="35154"/>
    <cellStyle name="20% - Accent3 3 2 2 3 3" xfId="16198"/>
    <cellStyle name="20% - Accent3 3 2 2 3 3 2" xfId="24152"/>
    <cellStyle name="20% - Accent3 3 2 2 3 3 2 2" xfId="53111"/>
    <cellStyle name="20% - Accent3 3 2 2 3 3 3" xfId="45170"/>
    <cellStyle name="20% - Accent3 3 2 2 3 4" xfId="9388"/>
    <cellStyle name="20% - Accent3 3 2 2 3 4 2" xfId="38446"/>
    <cellStyle name="20% - Accent3 3 2 2 3 5" xfId="31862"/>
    <cellStyle name="20% - Accent3 3 2 2 4" xfId="3908"/>
    <cellStyle name="20% - Accent3 3 2 2 4 2" xfId="17202"/>
    <cellStyle name="20% - Accent3 3 2 2 4 2 2" xfId="25156"/>
    <cellStyle name="20% - Accent3 3 2 2 4 2 2 2" xfId="54115"/>
    <cellStyle name="20% - Accent3 3 2 2 4 2 3" xfId="46174"/>
    <cellStyle name="20% - Accent3 3 2 2 4 3" xfId="10532"/>
    <cellStyle name="20% - Accent3 3 2 2 4 3 2" xfId="39590"/>
    <cellStyle name="20% - Accent3 3 2 2 4 4" xfId="33006"/>
    <cellStyle name="20% - Accent3 3 2 2 5" xfId="5064"/>
    <cellStyle name="20% - Accent3 3 2 2 5 2" xfId="18346"/>
    <cellStyle name="20% - Accent3 3 2 2 5 2 2" xfId="26300"/>
    <cellStyle name="20% - Accent3 3 2 2 5 2 2 2" xfId="55259"/>
    <cellStyle name="20% - Accent3 3 2 2 5 2 3" xfId="47318"/>
    <cellStyle name="20% - Accent3 3 2 2 5 3" xfId="11676"/>
    <cellStyle name="20% - Accent3 3 2 2 5 3 2" xfId="40734"/>
    <cellStyle name="20% - Accent3 3 2 2 5 4" xfId="34150"/>
    <cellStyle name="20% - Accent3 3 2 2 6" xfId="7233"/>
    <cellStyle name="20% - Accent3 3 2 2 6 2" xfId="20494"/>
    <cellStyle name="20% - Accent3 3 2 2 6 2 2" xfId="28448"/>
    <cellStyle name="20% - Accent3 3 2 2 6 2 2 2" xfId="57407"/>
    <cellStyle name="20% - Accent3 3 2 2 6 2 3" xfId="49466"/>
    <cellStyle name="20% - Accent3 3 2 2 6 3" xfId="13824"/>
    <cellStyle name="20% - Accent3 3 2 2 6 3 2" xfId="42882"/>
    <cellStyle name="20% - Accent3 3 2 2 6 4" xfId="36298"/>
    <cellStyle name="20% - Accent3 3 2 2 7" xfId="15102"/>
    <cellStyle name="20% - Accent3 3 2 2 7 2" xfId="23092"/>
    <cellStyle name="20% - Accent3 3 2 2 7 2 2" xfId="52051"/>
    <cellStyle name="20% - Accent3 3 2 2 7 3" xfId="44110"/>
    <cellStyle name="20% - Accent3 3 2 2 8" xfId="21644"/>
    <cellStyle name="20% - Accent3 3 2 2 8 2" xfId="29592"/>
    <cellStyle name="20% - Accent3 3 2 2 8 2 2" xfId="58551"/>
    <cellStyle name="20% - Accent3 3 2 2 8 3" xfId="50610"/>
    <cellStyle name="20% - Accent3 3 2 2 9" xfId="8384"/>
    <cellStyle name="20% - Accent3 3 2 2 9 2" xfId="37442"/>
    <cellStyle name="20% - Accent3 3 2 3" xfId="2081"/>
    <cellStyle name="20% - Accent3 3 2 3 2" xfId="3089"/>
    <cellStyle name="20% - Accent3 3 2 3 2 2" xfId="6447"/>
    <cellStyle name="20% - Accent3 3 2 3 2 2 2" xfId="19729"/>
    <cellStyle name="20% - Accent3 3 2 3 2 2 2 2" xfId="27683"/>
    <cellStyle name="20% - Accent3 3 2 3 2 2 2 2 2" xfId="56642"/>
    <cellStyle name="20% - Accent3 3 2 3 2 2 2 3" xfId="48701"/>
    <cellStyle name="20% - Accent3 3 2 3 2 2 3" xfId="13059"/>
    <cellStyle name="20% - Accent3 3 2 3 2 2 3 2" xfId="42117"/>
    <cellStyle name="20% - Accent3 3 2 3 2 2 4" xfId="35533"/>
    <cellStyle name="20% - Accent3 3 2 3 2 3" xfId="16577"/>
    <cellStyle name="20% - Accent3 3 2 3 2 3 2" xfId="24531"/>
    <cellStyle name="20% - Accent3 3 2 3 2 3 2 2" xfId="53490"/>
    <cellStyle name="20% - Accent3 3 2 3 2 3 3" xfId="45549"/>
    <cellStyle name="20% - Accent3 3 2 3 2 4" xfId="9767"/>
    <cellStyle name="20% - Accent3 3 2 3 2 4 2" xfId="38825"/>
    <cellStyle name="20% - Accent3 3 2 3 2 5" xfId="32241"/>
    <cellStyle name="20% - Accent3 3 2 3 3" xfId="4287"/>
    <cellStyle name="20% - Accent3 3 2 3 3 2" xfId="17581"/>
    <cellStyle name="20% - Accent3 3 2 3 3 2 2" xfId="25535"/>
    <cellStyle name="20% - Accent3 3 2 3 3 2 2 2" xfId="54494"/>
    <cellStyle name="20% - Accent3 3 2 3 3 2 3" xfId="46553"/>
    <cellStyle name="20% - Accent3 3 2 3 3 3" xfId="10911"/>
    <cellStyle name="20% - Accent3 3 2 3 3 3 2" xfId="39969"/>
    <cellStyle name="20% - Accent3 3 2 3 3 4" xfId="33385"/>
    <cellStyle name="20% - Accent3 3 2 3 4" xfId="5443"/>
    <cellStyle name="20% - Accent3 3 2 3 4 2" xfId="18725"/>
    <cellStyle name="20% - Accent3 3 2 3 4 2 2" xfId="26679"/>
    <cellStyle name="20% - Accent3 3 2 3 4 2 2 2" xfId="55638"/>
    <cellStyle name="20% - Accent3 3 2 3 4 2 3" xfId="47697"/>
    <cellStyle name="20% - Accent3 3 2 3 4 3" xfId="12055"/>
    <cellStyle name="20% - Accent3 3 2 3 4 3 2" xfId="41113"/>
    <cellStyle name="20% - Accent3 3 2 3 4 4" xfId="34529"/>
    <cellStyle name="20% - Accent3 3 2 3 5" xfId="7612"/>
    <cellStyle name="20% - Accent3 3 2 3 5 2" xfId="20873"/>
    <cellStyle name="20% - Accent3 3 2 3 5 2 2" xfId="28827"/>
    <cellStyle name="20% - Accent3 3 2 3 5 2 2 2" xfId="57786"/>
    <cellStyle name="20% - Accent3 3 2 3 5 2 3" xfId="49845"/>
    <cellStyle name="20% - Accent3 3 2 3 5 3" xfId="14203"/>
    <cellStyle name="20% - Accent3 3 2 3 5 3 2" xfId="43261"/>
    <cellStyle name="20% - Accent3 3 2 3 5 4" xfId="36677"/>
    <cellStyle name="20% - Accent3 3 2 3 6" xfId="15482"/>
    <cellStyle name="20% - Accent3 3 2 3 6 2" xfId="23472"/>
    <cellStyle name="20% - Accent3 3 2 3 6 2 2" xfId="52431"/>
    <cellStyle name="20% - Accent3 3 2 3 6 3" xfId="44490"/>
    <cellStyle name="20% - Accent3 3 2 3 7" xfId="22023"/>
    <cellStyle name="20% - Accent3 3 2 3 7 2" xfId="29971"/>
    <cellStyle name="20% - Accent3 3 2 3 7 2 2" xfId="58930"/>
    <cellStyle name="20% - Accent3 3 2 3 7 3" xfId="50989"/>
    <cellStyle name="20% - Accent3 3 2 3 8" xfId="8763"/>
    <cellStyle name="20% - Accent3 3 2 3 8 2" xfId="37821"/>
    <cellStyle name="20% - Accent3 3 2 3 9" xfId="31237"/>
    <cellStyle name="20% - Accent3 3 2 4" xfId="1899"/>
    <cellStyle name="20% - Accent3 3 2 4 2" xfId="2909"/>
    <cellStyle name="20% - Accent3 3 2 4 2 2" xfId="6267"/>
    <cellStyle name="20% - Accent3 3 2 4 2 2 2" xfId="19549"/>
    <cellStyle name="20% - Accent3 3 2 4 2 2 2 2" xfId="27503"/>
    <cellStyle name="20% - Accent3 3 2 4 2 2 2 2 2" xfId="56462"/>
    <cellStyle name="20% - Accent3 3 2 4 2 2 2 3" xfId="48521"/>
    <cellStyle name="20% - Accent3 3 2 4 2 2 3" xfId="12879"/>
    <cellStyle name="20% - Accent3 3 2 4 2 2 3 2" xfId="41937"/>
    <cellStyle name="20% - Accent3 3 2 4 2 2 4" xfId="35353"/>
    <cellStyle name="20% - Accent3 3 2 4 2 3" xfId="16397"/>
    <cellStyle name="20% - Accent3 3 2 4 2 3 2" xfId="24351"/>
    <cellStyle name="20% - Accent3 3 2 4 2 3 2 2" xfId="53310"/>
    <cellStyle name="20% - Accent3 3 2 4 2 3 3" xfId="45369"/>
    <cellStyle name="20% - Accent3 3 2 4 2 4" xfId="9587"/>
    <cellStyle name="20% - Accent3 3 2 4 2 4 2" xfId="38645"/>
    <cellStyle name="20% - Accent3 3 2 4 2 5" xfId="32061"/>
    <cellStyle name="20% - Accent3 3 2 4 3" xfId="4107"/>
    <cellStyle name="20% - Accent3 3 2 4 3 2" xfId="17401"/>
    <cellStyle name="20% - Accent3 3 2 4 3 2 2" xfId="25355"/>
    <cellStyle name="20% - Accent3 3 2 4 3 2 2 2" xfId="54314"/>
    <cellStyle name="20% - Accent3 3 2 4 3 2 3" xfId="46373"/>
    <cellStyle name="20% - Accent3 3 2 4 3 3" xfId="10731"/>
    <cellStyle name="20% - Accent3 3 2 4 3 3 2" xfId="39789"/>
    <cellStyle name="20% - Accent3 3 2 4 3 4" xfId="33205"/>
    <cellStyle name="20% - Accent3 3 2 4 4" xfId="5263"/>
    <cellStyle name="20% - Accent3 3 2 4 4 2" xfId="18545"/>
    <cellStyle name="20% - Accent3 3 2 4 4 2 2" xfId="26499"/>
    <cellStyle name="20% - Accent3 3 2 4 4 2 2 2" xfId="55458"/>
    <cellStyle name="20% - Accent3 3 2 4 4 2 3" xfId="47517"/>
    <cellStyle name="20% - Accent3 3 2 4 4 3" xfId="11875"/>
    <cellStyle name="20% - Accent3 3 2 4 4 3 2" xfId="40933"/>
    <cellStyle name="20% - Accent3 3 2 4 4 4" xfId="34349"/>
    <cellStyle name="20% - Accent3 3 2 4 5" xfId="7432"/>
    <cellStyle name="20% - Accent3 3 2 4 5 2" xfId="20693"/>
    <cellStyle name="20% - Accent3 3 2 4 5 2 2" xfId="28647"/>
    <cellStyle name="20% - Accent3 3 2 4 5 2 2 2" xfId="57606"/>
    <cellStyle name="20% - Accent3 3 2 4 5 2 3" xfId="49665"/>
    <cellStyle name="20% - Accent3 3 2 4 5 3" xfId="14023"/>
    <cellStyle name="20% - Accent3 3 2 4 5 3 2" xfId="43081"/>
    <cellStyle name="20% - Accent3 3 2 4 5 4" xfId="36497"/>
    <cellStyle name="20% - Accent3 3 2 4 6" xfId="15302"/>
    <cellStyle name="20% - Accent3 3 2 4 6 2" xfId="23292"/>
    <cellStyle name="20% - Accent3 3 2 4 6 2 2" xfId="52251"/>
    <cellStyle name="20% - Accent3 3 2 4 6 3" xfId="44310"/>
    <cellStyle name="20% - Accent3 3 2 4 7" xfId="21843"/>
    <cellStyle name="20% - Accent3 3 2 4 7 2" xfId="29791"/>
    <cellStyle name="20% - Accent3 3 2 4 7 2 2" xfId="58750"/>
    <cellStyle name="20% - Accent3 3 2 4 7 3" xfId="50809"/>
    <cellStyle name="20% - Accent3 3 2 4 8" xfId="8583"/>
    <cellStyle name="20% - Accent3 3 2 4 8 2" xfId="37641"/>
    <cellStyle name="20% - Accent3 3 2 4 9" xfId="31057"/>
    <cellStyle name="20% - Accent3 3 2 5" xfId="2497"/>
    <cellStyle name="20% - Accent3 3 2 5 2" xfId="5855"/>
    <cellStyle name="20% - Accent3 3 2 5 2 2" xfId="19137"/>
    <cellStyle name="20% - Accent3 3 2 5 2 2 2" xfId="27091"/>
    <cellStyle name="20% - Accent3 3 2 5 2 2 2 2" xfId="56050"/>
    <cellStyle name="20% - Accent3 3 2 5 2 2 3" xfId="48109"/>
    <cellStyle name="20% - Accent3 3 2 5 2 3" xfId="12467"/>
    <cellStyle name="20% - Accent3 3 2 5 2 3 2" xfId="41525"/>
    <cellStyle name="20% - Accent3 3 2 5 2 4" xfId="34941"/>
    <cellStyle name="20% - Accent3 3 2 5 3" xfId="14631"/>
    <cellStyle name="20% - Accent3 3 2 5 3 2" xfId="22669"/>
    <cellStyle name="20% - Accent3 3 2 5 3 2 2" xfId="51628"/>
    <cellStyle name="20% - Accent3 3 2 5 3 3" xfId="43687"/>
    <cellStyle name="20% - Accent3 3 2 5 4" xfId="9175"/>
    <cellStyle name="20% - Accent3 3 2 5 4 2" xfId="38233"/>
    <cellStyle name="20% - Accent3 3 2 5 5" xfId="31649"/>
    <cellStyle name="20% - Accent3 3 2 6" xfId="3695"/>
    <cellStyle name="20% - Accent3 3 2 6 2" xfId="16989"/>
    <cellStyle name="20% - Accent3 3 2 6 2 2" xfId="24943"/>
    <cellStyle name="20% - Accent3 3 2 6 2 2 2" xfId="53902"/>
    <cellStyle name="20% - Accent3 3 2 6 2 3" xfId="45961"/>
    <cellStyle name="20% - Accent3 3 2 6 3" xfId="10319"/>
    <cellStyle name="20% - Accent3 3 2 6 3 2" xfId="39377"/>
    <cellStyle name="20% - Accent3 3 2 6 4" xfId="32793"/>
    <cellStyle name="20% - Accent3 3 2 7" xfId="4851"/>
    <cellStyle name="20% - Accent3 3 2 7 2" xfId="18133"/>
    <cellStyle name="20% - Accent3 3 2 7 2 2" xfId="26087"/>
    <cellStyle name="20% - Accent3 3 2 7 2 2 2" xfId="55046"/>
    <cellStyle name="20% - Accent3 3 2 7 2 3" xfId="47105"/>
    <cellStyle name="20% - Accent3 3 2 7 3" xfId="11463"/>
    <cellStyle name="20% - Accent3 3 2 7 3 2" xfId="40521"/>
    <cellStyle name="20% - Accent3 3 2 7 4" xfId="33937"/>
    <cellStyle name="20% - Accent3 3 2 8" xfId="7020"/>
    <cellStyle name="20% - Accent3 3 2 8 2" xfId="20281"/>
    <cellStyle name="20% - Accent3 3 2 8 2 2" xfId="28235"/>
    <cellStyle name="20% - Accent3 3 2 8 2 2 2" xfId="57194"/>
    <cellStyle name="20% - Accent3 3 2 8 2 3" xfId="49253"/>
    <cellStyle name="20% - Accent3 3 2 8 3" xfId="13611"/>
    <cellStyle name="20% - Accent3 3 2 8 3 2" xfId="42669"/>
    <cellStyle name="20% - Accent3 3 2 8 4" xfId="36085"/>
    <cellStyle name="20% - Accent3 3 2 9" xfId="14889"/>
    <cellStyle name="20% - Accent3 3 2 9 2" xfId="22879"/>
    <cellStyle name="20% - Accent3 3 2 9 2 2" xfId="51838"/>
    <cellStyle name="20% - Accent3 3 2 9 3" xfId="43897"/>
    <cellStyle name="20% - Accent3 3 3" xfId="1549"/>
    <cellStyle name="20% - Accent3 3 3 10" xfId="30738"/>
    <cellStyle name="20% - Accent3 3 3 2" xfId="2174"/>
    <cellStyle name="20% - Accent3 3 3 2 2" xfId="3182"/>
    <cellStyle name="20% - Accent3 3 3 2 2 2" xfId="6540"/>
    <cellStyle name="20% - Accent3 3 3 2 2 2 2" xfId="19822"/>
    <cellStyle name="20% - Accent3 3 3 2 2 2 2 2" xfId="27776"/>
    <cellStyle name="20% - Accent3 3 3 2 2 2 2 2 2" xfId="56735"/>
    <cellStyle name="20% - Accent3 3 3 2 2 2 2 3" xfId="48794"/>
    <cellStyle name="20% - Accent3 3 3 2 2 2 3" xfId="13152"/>
    <cellStyle name="20% - Accent3 3 3 2 2 2 3 2" xfId="42210"/>
    <cellStyle name="20% - Accent3 3 3 2 2 2 4" xfId="35626"/>
    <cellStyle name="20% - Accent3 3 3 2 2 3" xfId="16670"/>
    <cellStyle name="20% - Accent3 3 3 2 2 3 2" xfId="24624"/>
    <cellStyle name="20% - Accent3 3 3 2 2 3 2 2" xfId="53583"/>
    <cellStyle name="20% - Accent3 3 3 2 2 3 3" xfId="45642"/>
    <cellStyle name="20% - Accent3 3 3 2 2 4" xfId="9860"/>
    <cellStyle name="20% - Accent3 3 3 2 2 4 2" xfId="38918"/>
    <cellStyle name="20% - Accent3 3 3 2 2 5" xfId="32334"/>
    <cellStyle name="20% - Accent3 3 3 2 3" xfId="4380"/>
    <cellStyle name="20% - Accent3 3 3 2 3 2" xfId="17674"/>
    <cellStyle name="20% - Accent3 3 3 2 3 2 2" xfId="25628"/>
    <cellStyle name="20% - Accent3 3 3 2 3 2 2 2" xfId="54587"/>
    <cellStyle name="20% - Accent3 3 3 2 3 2 3" xfId="46646"/>
    <cellStyle name="20% - Accent3 3 3 2 3 3" xfId="11004"/>
    <cellStyle name="20% - Accent3 3 3 2 3 3 2" xfId="40062"/>
    <cellStyle name="20% - Accent3 3 3 2 3 4" xfId="33478"/>
    <cellStyle name="20% - Accent3 3 3 2 4" xfId="5536"/>
    <cellStyle name="20% - Accent3 3 3 2 4 2" xfId="18818"/>
    <cellStyle name="20% - Accent3 3 3 2 4 2 2" xfId="26772"/>
    <cellStyle name="20% - Accent3 3 3 2 4 2 2 2" xfId="55731"/>
    <cellStyle name="20% - Accent3 3 3 2 4 2 3" xfId="47790"/>
    <cellStyle name="20% - Accent3 3 3 2 4 3" xfId="12148"/>
    <cellStyle name="20% - Accent3 3 3 2 4 3 2" xfId="41206"/>
    <cellStyle name="20% - Accent3 3 3 2 4 4" xfId="34622"/>
    <cellStyle name="20% - Accent3 3 3 2 5" xfId="7705"/>
    <cellStyle name="20% - Accent3 3 3 2 5 2" xfId="20966"/>
    <cellStyle name="20% - Accent3 3 3 2 5 2 2" xfId="28920"/>
    <cellStyle name="20% - Accent3 3 3 2 5 2 2 2" xfId="57879"/>
    <cellStyle name="20% - Accent3 3 3 2 5 2 3" xfId="49938"/>
    <cellStyle name="20% - Accent3 3 3 2 5 3" xfId="14296"/>
    <cellStyle name="20% - Accent3 3 3 2 5 3 2" xfId="43354"/>
    <cellStyle name="20% - Accent3 3 3 2 5 4" xfId="36770"/>
    <cellStyle name="20% - Accent3 3 3 2 6" xfId="15575"/>
    <cellStyle name="20% - Accent3 3 3 2 6 2" xfId="23565"/>
    <cellStyle name="20% - Accent3 3 3 2 6 2 2" xfId="52524"/>
    <cellStyle name="20% - Accent3 3 3 2 6 3" xfId="44583"/>
    <cellStyle name="20% - Accent3 3 3 2 7" xfId="22116"/>
    <cellStyle name="20% - Accent3 3 3 2 7 2" xfId="30064"/>
    <cellStyle name="20% - Accent3 3 3 2 7 2 2" xfId="59023"/>
    <cellStyle name="20% - Accent3 3 3 2 7 3" xfId="51082"/>
    <cellStyle name="20% - Accent3 3 3 2 8" xfId="8856"/>
    <cellStyle name="20% - Accent3 3 3 2 8 2" xfId="37914"/>
    <cellStyle name="20% - Accent3 3 3 2 9" xfId="31330"/>
    <cellStyle name="20% - Accent3 3 3 3" xfId="2590"/>
    <cellStyle name="20% - Accent3 3 3 3 2" xfId="5948"/>
    <cellStyle name="20% - Accent3 3 3 3 2 2" xfId="19230"/>
    <cellStyle name="20% - Accent3 3 3 3 2 2 2" xfId="27184"/>
    <cellStyle name="20% - Accent3 3 3 3 2 2 2 2" xfId="56143"/>
    <cellStyle name="20% - Accent3 3 3 3 2 2 3" xfId="48202"/>
    <cellStyle name="20% - Accent3 3 3 3 2 3" xfId="12560"/>
    <cellStyle name="20% - Accent3 3 3 3 2 3 2" xfId="41618"/>
    <cellStyle name="20% - Accent3 3 3 3 2 4" xfId="35034"/>
    <cellStyle name="20% - Accent3 3 3 3 3" xfId="16078"/>
    <cellStyle name="20% - Accent3 3 3 3 3 2" xfId="24032"/>
    <cellStyle name="20% - Accent3 3 3 3 3 2 2" xfId="52991"/>
    <cellStyle name="20% - Accent3 3 3 3 3 3" xfId="45050"/>
    <cellStyle name="20% - Accent3 3 3 3 4" xfId="9268"/>
    <cellStyle name="20% - Accent3 3 3 3 4 2" xfId="38326"/>
    <cellStyle name="20% - Accent3 3 3 3 5" xfId="31742"/>
    <cellStyle name="20% - Accent3 3 3 4" xfId="3788"/>
    <cellStyle name="20% - Accent3 3 3 4 2" xfId="17082"/>
    <cellStyle name="20% - Accent3 3 3 4 2 2" xfId="25036"/>
    <cellStyle name="20% - Accent3 3 3 4 2 2 2" xfId="53995"/>
    <cellStyle name="20% - Accent3 3 3 4 2 3" xfId="46054"/>
    <cellStyle name="20% - Accent3 3 3 4 3" xfId="10412"/>
    <cellStyle name="20% - Accent3 3 3 4 3 2" xfId="39470"/>
    <cellStyle name="20% - Accent3 3 3 4 4" xfId="32886"/>
    <cellStyle name="20% - Accent3 3 3 5" xfId="4944"/>
    <cellStyle name="20% - Accent3 3 3 5 2" xfId="18226"/>
    <cellStyle name="20% - Accent3 3 3 5 2 2" xfId="26180"/>
    <cellStyle name="20% - Accent3 3 3 5 2 2 2" xfId="55139"/>
    <cellStyle name="20% - Accent3 3 3 5 2 3" xfId="47198"/>
    <cellStyle name="20% - Accent3 3 3 5 3" xfId="11556"/>
    <cellStyle name="20% - Accent3 3 3 5 3 2" xfId="40614"/>
    <cellStyle name="20% - Accent3 3 3 5 4" xfId="34030"/>
    <cellStyle name="20% - Accent3 3 3 6" xfId="7113"/>
    <cellStyle name="20% - Accent3 3 3 6 2" xfId="20374"/>
    <cellStyle name="20% - Accent3 3 3 6 2 2" xfId="28328"/>
    <cellStyle name="20% - Accent3 3 3 6 2 2 2" xfId="57287"/>
    <cellStyle name="20% - Accent3 3 3 6 2 3" xfId="49346"/>
    <cellStyle name="20% - Accent3 3 3 6 3" xfId="13704"/>
    <cellStyle name="20% - Accent3 3 3 6 3 2" xfId="42762"/>
    <cellStyle name="20% - Accent3 3 3 6 4" xfId="36178"/>
    <cellStyle name="20% - Accent3 3 3 7" xfId="14982"/>
    <cellStyle name="20% - Accent3 3 3 7 2" xfId="22972"/>
    <cellStyle name="20% - Accent3 3 3 7 2 2" xfId="51931"/>
    <cellStyle name="20% - Accent3 3 3 7 3" xfId="43990"/>
    <cellStyle name="20% - Accent3 3 3 8" xfId="21524"/>
    <cellStyle name="20% - Accent3 3 3 8 2" xfId="29472"/>
    <cellStyle name="20% - Accent3 3 3 8 2 2" xfId="58431"/>
    <cellStyle name="20% - Accent3 3 3 8 3" xfId="50490"/>
    <cellStyle name="20% - Accent3 3 3 9" xfId="8264"/>
    <cellStyle name="20% - Accent3 3 3 9 2" xfId="37322"/>
    <cellStyle name="20% - Accent3 3 4" xfId="1991"/>
    <cellStyle name="20% - Accent3 3 4 2" xfId="2999"/>
    <cellStyle name="20% - Accent3 3 4 2 2" xfId="6357"/>
    <cellStyle name="20% - Accent3 3 4 2 2 2" xfId="19639"/>
    <cellStyle name="20% - Accent3 3 4 2 2 2 2" xfId="27593"/>
    <cellStyle name="20% - Accent3 3 4 2 2 2 2 2" xfId="56552"/>
    <cellStyle name="20% - Accent3 3 4 2 2 2 3" xfId="48611"/>
    <cellStyle name="20% - Accent3 3 4 2 2 3" xfId="12969"/>
    <cellStyle name="20% - Accent3 3 4 2 2 3 2" xfId="42027"/>
    <cellStyle name="20% - Accent3 3 4 2 2 4" xfId="35443"/>
    <cellStyle name="20% - Accent3 3 4 2 3" xfId="16487"/>
    <cellStyle name="20% - Accent3 3 4 2 3 2" xfId="24441"/>
    <cellStyle name="20% - Accent3 3 4 2 3 2 2" xfId="53400"/>
    <cellStyle name="20% - Accent3 3 4 2 3 3" xfId="45459"/>
    <cellStyle name="20% - Accent3 3 4 2 4" xfId="9677"/>
    <cellStyle name="20% - Accent3 3 4 2 4 2" xfId="38735"/>
    <cellStyle name="20% - Accent3 3 4 2 5" xfId="32151"/>
    <cellStyle name="20% - Accent3 3 4 3" xfId="4197"/>
    <cellStyle name="20% - Accent3 3 4 3 2" xfId="17491"/>
    <cellStyle name="20% - Accent3 3 4 3 2 2" xfId="25445"/>
    <cellStyle name="20% - Accent3 3 4 3 2 2 2" xfId="54404"/>
    <cellStyle name="20% - Accent3 3 4 3 2 3" xfId="46463"/>
    <cellStyle name="20% - Accent3 3 4 3 3" xfId="10821"/>
    <cellStyle name="20% - Accent3 3 4 3 3 2" xfId="39879"/>
    <cellStyle name="20% - Accent3 3 4 3 4" xfId="33295"/>
    <cellStyle name="20% - Accent3 3 4 4" xfId="5353"/>
    <cellStyle name="20% - Accent3 3 4 4 2" xfId="18635"/>
    <cellStyle name="20% - Accent3 3 4 4 2 2" xfId="26589"/>
    <cellStyle name="20% - Accent3 3 4 4 2 2 2" xfId="55548"/>
    <cellStyle name="20% - Accent3 3 4 4 2 3" xfId="47607"/>
    <cellStyle name="20% - Accent3 3 4 4 3" xfId="11965"/>
    <cellStyle name="20% - Accent3 3 4 4 3 2" xfId="41023"/>
    <cellStyle name="20% - Accent3 3 4 4 4" xfId="34439"/>
    <cellStyle name="20% - Accent3 3 4 5" xfId="7522"/>
    <cellStyle name="20% - Accent3 3 4 5 2" xfId="20783"/>
    <cellStyle name="20% - Accent3 3 4 5 2 2" xfId="28737"/>
    <cellStyle name="20% - Accent3 3 4 5 2 2 2" xfId="57696"/>
    <cellStyle name="20% - Accent3 3 4 5 2 3" xfId="49755"/>
    <cellStyle name="20% - Accent3 3 4 5 3" xfId="14113"/>
    <cellStyle name="20% - Accent3 3 4 5 3 2" xfId="43171"/>
    <cellStyle name="20% - Accent3 3 4 5 4" xfId="36587"/>
    <cellStyle name="20% - Accent3 3 4 6" xfId="15392"/>
    <cellStyle name="20% - Accent3 3 4 6 2" xfId="23382"/>
    <cellStyle name="20% - Accent3 3 4 6 2 2" xfId="52341"/>
    <cellStyle name="20% - Accent3 3 4 6 3" xfId="44400"/>
    <cellStyle name="20% - Accent3 3 4 7" xfId="21933"/>
    <cellStyle name="20% - Accent3 3 4 7 2" xfId="29881"/>
    <cellStyle name="20% - Accent3 3 4 7 2 2" xfId="58840"/>
    <cellStyle name="20% - Accent3 3 4 7 3" xfId="50899"/>
    <cellStyle name="20% - Accent3 3 4 8" xfId="8673"/>
    <cellStyle name="20% - Accent3 3 4 8 2" xfId="37731"/>
    <cellStyle name="20% - Accent3 3 4 9" xfId="31147"/>
    <cellStyle name="20% - Accent3 3 5" xfId="1807"/>
    <cellStyle name="20% - Accent3 3 5 2" xfId="2819"/>
    <cellStyle name="20% - Accent3 3 5 2 2" xfId="6177"/>
    <cellStyle name="20% - Accent3 3 5 2 2 2" xfId="19459"/>
    <cellStyle name="20% - Accent3 3 5 2 2 2 2" xfId="27413"/>
    <cellStyle name="20% - Accent3 3 5 2 2 2 2 2" xfId="56372"/>
    <cellStyle name="20% - Accent3 3 5 2 2 2 3" xfId="48431"/>
    <cellStyle name="20% - Accent3 3 5 2 2 3" xfId="12789"/>
    <cellStyle name="20% - Accent3 3 5 2 2 3 2" xfId="41847"/>
    <cellStyle name="20% - Accent3 3 5 2 2 4" xfId="35263"/>
    <cellStyle name="20% - Accent3 3 5 2 3" xfId="16307"/>
    <cellStyle name="20% - Accent3 3 5 2 3 2" xfId="24261"/>
    <cellStyle name="20% - Accent3 3 5 2 3 2 2" xfId="53220"/>
    <cellStyle name="20% - Accent3 3 5 2 3 3" xfId="45279"/>
    <cellStyle name="20% - Accent3 3 5 2 4" xfId="9497"/>
    <cellStyle name="20% - Accent3 3 5 2 4 2" xfId="38555"/>
    <cellStyle name="20% - Accent3 3 5 2 5" xfId="31971"/>
    <cellStyle name="20% - Accent3 3 5 3" xfId="4017"/>
    <cellStyle name="20% - Accent3 3 5 3 2" xfId="17311"/>
    <cellStyle name="20% - Accent3 3 5 3 2 2" xfId="25265"/>
    <cellStyle name="20% - Accent3 3 5 3 2 2 2" xfId="54224"/>
    <cellStyle name="20% - Accent3 3 5 3 2 3" xfId="46283"/>
    <cellStyle name="20% - Accent3 3 5 3 3" xfId="10641"/>
    <cellStyle name="20% - Accent3 3 5 3 3 2" xfId="39699"/>
    <cellStyle name="20% - Accent3 3 5 3 4" xfId="33115"/>
    <cellStyle name="20% - Accent3 3 5 4" xfId="5173"/>
    <cellStyle name="20% - Accent3 3 5 4 2" xfId="18455"/>
    <cellStyle name="20% - Accent3 3 5 4 2 2" xfId="26409"/>
    <cellStyle name="20% - Accent3 3 5 4 2 2 2" xfId="55368"/>
    <cellStyle name="20% - Accent3 3 5 4 2 3" xfId="47427"/>
    <cellStyle name="20% - Accent3 3 5 4 3" xfId="11785"/>
    <cellStyle name="20% - Accent3 3 5 4 3 2" xfId="40843"/>
    <cellStyle name="20% - Accent3 3 5 4 4" xfId="34259"/>
    <cellStyle name="20% - Accent3 3 5 5" xfId="7342"/>
    <cellStyle name="20% - Accent3 3 5 5 2" xfId="20603"/>
    <cellStyle name="20% - Accent3 3 5 5 2 2" xfId="28557"/>
    <cellStyle name="20% - Accent3 3 5 5 2 2 2" xfId="57516"/>
    <cellStyle name="20% - Accent3 3 5 5 2 3" xfId="49575"/>
    <cellStyle name="20% - Accent3 3 5 5 3" xfId="13933"/>
    <cellStyle name="20% - Accent3 3 5 5 3 2" xfId="42991"/>
    <cellStyle name="20% - Accent3 3 5 5 4" xfId="36407"/>
    <cellStyle name="20% - Accent3 3 5 6" xfId="15212"/>
    <cellStyle name="20% - Accent3 3 5 6 2" xfId="23202"/>
    <cellStyle name="20% - Accent3 3 5 6 2 2" xfId="52161"/>
    <cellStyle name="20% - Accent3 3 5 6 3" xfId="44220"/>
    <cellStyle name="20% - Accent3 3 5 7" xfId="21753"/>
    <cellStyle name="20% - Accent3 3 5 7 2" xfId="29701"/>
    <cellStyle name="20% - Accent3 3 5 7 2 2" xfId="58660"/>
    <cellStyle name="20% - Accent3 3 5 7 3" xfId="50719"/>
    <cellStyle name="20% - Accent3 3 5 8" xfId="8493"/>
    <cellStyle name="20% - Accent3 3 5 8 2" xfId="37551"/>
    <cellStyle name="20% - Accent3 3 5 9" xfId="30967"/>
    <cellStyle name="20% - Accent3 3 6" xfId="3387"/>
    <cellStyle name="20% - Accent3 3 6 2" xfId="4585"/>
    <cellStyle name="20% - Accent3 3 6 2 2" xfId="17879"/>
    <cellStyle name="20% - Accent3 3 6 2 2 2" xfId="25833"/>
    <cellStyle name="20% - Accent3 3 6 2 2 2 2" xfId="54792"/>
    <cellStyle name="20% - Accent3 3 6 2 2 3" xfId="46851"/>
    <cellStyle name="20% - Accent3 3 6 2 3" xfId="11209"/>
    <cellStyle name="20% - Accent3 3 6 2 3 2" xfId="40267"/>
    <cellStyle name="20% - Accent3 3 6 2 4" xfId="33683"/>
    <cellStyle name="20% - Accent3 3 6 3" xfId="6745"/>
    <cellStyle name="20% - Accent3 3 6 3 2" xfId="20027"/>
    <cellStyle name="20% - Accent3 3 6 3 2 2" xfId="27981"/>
    <cellStyle name="20% - Accent3 3 6 3 2 2 2" xfId="56940"/>
    <cellStyle name="20% - Accent3 3 6 3 2 3" xfId="48999"/>
    <cellStyle name="20% - Accent3 3 6 3 3" xfId="13357"/>
    <cellStyle name="20% - Accent3 3 6 3 3 2" xfId="42415"/>
    <cellStyle name="20% - Accent3 3 6 3 4" xfId="35831"/>
    <cellStyle name="20% - Accent3 3 6 4" xfId="7910"/>
    <cellStyle name="20% - Accent3 3 6 4 2" xfId="21171"/>
    <cellStyle name="20% - Accent3 3 6 4 2 2" xfId="29125"/>
    <cellStyle name="20% - Accent3 3 6 4 2 2 2" xfId="58084"/>
    <cellStyle name="20% - Accent3 3 6 4 2 3" xfId="50143"/>
    <cellStyle name="20% - Accent3 3 6 4 3" xfId="14501"/>
    <cellStyle name="20% - Accent3 3 6 4 3 2" xfId="43559"/>
    <cellStyle name="20% - Accent3 3 6 4 4" xfId="36975"/>
    <cellStyle name="20% - Accent3 3 6 5" xfId="15780"/>
    <cellStyle name="20% - Accent3 3 6 5 2" xfId="23770"/>
    <cellStyle name="20% - Accent3 3 6 5 2 2" xfId="52729"/>
    <cellStyle name="20% - Accent3 3 6 5 3" xfId="44788"/>
    <cellStyle name="20% - Accent3 3 6 6" xfId="22321"/>
    <cellStyle name="20% - Accent3 3 6 6 2" xfId="30269"/>
    <cellStyle name="20% - Accent3 3 6 6 2 2" xfId="59228"/>
    <cellStyle name="20% - Accent3 3 6 6 3" xfId="51287"/>
    <cellStyle name="20% - Accent3 3 6 7" xfId="10065"/>
    <cellStyle name="20% - Accent3 3 6 7 2" xfId="39123"/>
    <cellStyle name="20% - Accent3 3 6 8" xfId="32539"/>
    <cellStyle name="20% - Accent3 3 7" xfId="2406"/>
    <cellStyle name="20% - Accent3 3 7 2" xfId="5765"/>
    <cellStyle name="20% - Accent3 3 7 2 2" xfId="19047"/>
    <cellStyle name="20% - Accent3 3 7 2 2 2" xfId="27001"/>
    <cellStyle name="20% - Accent3 3 7 2 2 2 2" xfId="55960"/>
    <cellStyle name="20% - Accent3 3 7 2 2 3" xfId="48019"/>
    <cellStyle name="20% - Accent3 3 7 2 3" xfId="12377"/>
    <cellStyle name="20% - Accent3 3 7 2 3 2" xfId="41435"/>
    <cellStyle name="20% - Accent3 3 7 2 4" xfId="34851"/>
    <cellStyle name="20% - Accent3 3 7 3" xfId="14799"/>
    <cellStyle name="20% - Accent3 3 7 3 2" xfId="22801"/>
    <cellStyle name="20% - Accent3 3 7 3 2 2" xfId="51760"/>
    <cellStyle name="20% - Accent3 3 7 3 3" xfId="43819"/>
    <cellStyle name="20% - Accent3 3 7 4" xfId="9085"/>
    <cellStyle name="20% - Accent3 3 7 4 2" xfId="38143"/>
    <cellStyle name="20% - Accent3 3 7 5" xfId="31559"/>
    <cellStyle name="20% - Accent3 3 8" xfId="3605"/>
    <cellStyle name="20% - Accent3 3 8 2" xfId="16899"/>
    <cellStyle name="20% - Accent3 3 8 2 2" xfId="24853"/>
    <cellStyle name="20% - Accent3 3 8 2 2 2" xfId="53812"/>
    <cellStyle name="20% - Accent3 3 8 2 3" xfId="45871"/>
    <cellStyle name="20% - Accent3 3 8 3" xfId="10229"/>
    <cellStyle name="20% - Accent3 3 8 3 2" xfId="39287"/>
    <cellStyle name="20% - Accent3 3 8 4" xfId="32703"/>
    <cellStyle name="20% - Accent3 3 9" xfId="4759"/>
    <cellStyle name="20% - Accent3 3 9 2" xfId="18043"/>
    <cellStyle name="20% - Accent3 3 9 2 2" xfId="25997"/>
    <cellStyle name="20% - Accent3 3 9 2 2 2" xfId="54956"/>
    <cellStyle name="20% - Accent3 3 9 2 3" xfId="47015"/>
    <cellStyle name="20% - Accent3 3 9 3" xfId="11373"/>
    <cellStyle name="20% - Accent3 3 9 3 2" xfId="40431"/>
    <cellStyle name="20% - Accent3 3 9 4" xfId="33847"/>
    <cellStyle name="20% - Accent3 4" xfId="1400"/>
    <cellStyle name="20% - Accent3 4 10" xfId="6973"/>
    <cellStyle name="20% - Accent3 4 10 2" xfId="20234"/>
    <cellStyle name="20% - Accent3 4 10 2 2" xfId="28188"/>
    <cellStyle name="20% - Accent3 4 10 2 2 2" xfId="57147"/>
    <cellStyle name="20% - Accent3 4 10 2 3" xfId="49206"/>
    <cellStyle name="20% - Accent3 4 10 3" xfId="13564"/>
    <cellStyle name="20% - Accent3 4 10 3 2" xfId="42622"/>
    <cellStyle name="20% - Accent3 4 10 4" xfId="36038"/>
    <cellStyle name="20% - Accent3 4 11" xfId="14842"/>
    <cellStyle name="20% - Accent3 4 11 2" xfId="22832"/>
    <cellStyle name="20% - Accent3 4 11 2 2" xfId="51791"/>
    <cellStyle name="20% - Accent3 4 11 3" xfId="43850"/>
    <cellStyle name="20% - Accent3 4 12" xfId="21384"/>
    <cellStyle name="20% - Accent3 4 12 2" xfId="29332"/>
    <cellStyle name="20% - Accent3 4 12 2 2" xfId="58291"/>
    <cellStyle name="20% - Accent3 4 12 3" xfId="50350"/>
    <cellStyle name="20% - Accent3 4 13" xfId="22466"/>
    <cellStyle name="20% - Accent3 4 13 2" xfId="30410"/>
    <cellStyle name="20% - Accent3 4 13 2 2" xfId="59369"/>
    <cellStyle name="20% - Accent3 4 13 3" xfId="51428"/>
    <cellStyle name="20% - Accent3 4 14" xfId="22572"/>
    <cellStyle name="20% - Accent3 4 14 2" xfId="51534"/>
    <cellStyle name="20% - Accent3 4 15" xfId="8124"/>
    <cellStyle name="20% - Accent3 4 15 2" xfId="37182"/>
    <cellStyle name="20% - Accent3 4 16" xfId="30598"/>
    <cellStyle name="20% - Accent3 4 2" xfId="1492"/>
    <cellStyle name="20% - Accent3 4 2 10" xfId="21474"/>
    <cellStyle name="20% - Accent3 4 2 10 2" xfId="29422"/>
    <cellStyle name="20% - Accent3 4 2 10 2 2" xfId="58381"/>
    <cellStyle name="20% - Accent3 4 2 10 3" xfId="50440"/>
    <cellStyle name="20% - Accent3 4 2 11" xfId="8214"/>
    <cellStyle name="20% - Accent3 4 2 11 2" xfId="37272"/>
    <cellStyle name="20% - Accent3 4 2 12" xfId="30688"/>
    <cellStyle name="20% - Accent3 4 2 2" xfId="1712"/>
    <cellStyle name="20% - Accent3 4 2 2 10" xfId="30901"/>
    <cellStyle name="20% - Accent3 4 2 2 2" xfId="2337"/>
    <cellStyle name="20% - Accent3 4 2 2 2 2" xfId="3345"/>
    <cellStyle name="20% - Accent3 4 2 2 2 2 2" xfId="6703"/>
    <cellStyle name="20% - Accent3 4 2 2 2 2 2 2" xfId="19985"/>
    <cellStyle name="20% - Accent3 4 2 2 2 2 2 2 2" xfId="27939"/>
    <cellStyle name="20% - Accent3 4 2 2 2 2 2 2 2 2" xfId="56898"/>
    <cellStyle name="20% - Accent3 4 2 2 2 2 2 2 3" xfId="48957"/>
    <cellStyle name="20% - Accent3 4 2 2 2 2 2 3" xfId="13315"/>
    <cellStyle name="20% - Accent3 4 2 2 2 2 2 3 2" xfId="42373"/>
    <cellStyle name="20% - Accent3 4 2 2 2 2 2 4" xfId="35789"/>
    <cellStyle name="20% - Accent3 4 2 2 2 2 3" xfId="16833"/>
    <cellStyle name="20% - Accent3 4 2 2 2 2 3 2" xfId="24787"/>
    <cellStyle name="20% - Accent3 4 2 2 2 2 3 2 2" xfId="53746"/>
    <cellStyle name="20% - Accent3 4 2 2 2 2 3 3" xfId="45805"/>
    <cellStyle name="20% - Accent3 4 2 2 2 2 4" xfId="10023"/>
    <cellStyle name="20% - Accent3 4 2 2 2 2 4 2" xfId="39081"/>
    <cellStyle name="20% - Accent3 4 2 2 2 2 5" xfId="32497"/>
    <cellStyle name="20% - Accent3 4 2 2 2 3" xfId="4543"/>
    <cellStyle name="20% - Accent3 4 2 2 2 3 2" xfId="17837"/>
    <cellStyle name="20% - Accent3 4 2 2 2 3 2 2" xfId="25791"/>
    <cellStyle name="20% - Accent3 4 2 2 2 3 2 2 2" xfId="54750"/>
    <cellStyle name="20% - Accent3 4 2 2 2 3 2 3" xfId="46809"/>
    <cellStyle name="20% - Accent3 4 2 2 2 3 3" xfId="11167"/>
    <cellStyle name="20% - Accent3 4 2 2 2 3 3 2" xfId="40225"/>
    <cellStyle name="20% - Accent3 4 2 2 2 3 4" xfId="33641"/>
    <cellStyle name="20% - Accent3 4 2 2 2 4" xfId="5699"/>
    <cellStyle name="20% - Accent3 4 2 2 2 4 2" xfId="18981"/>
    <cellStyle name="20% - Accent3 4 2 2 2 4 2 2" xfId="26935"/>
    <cellStyle name="20% - Accent3 4 2 2 2 4 2 2 2" xfId="55894"/>
    <cellStyle name="20% - Accent3 4 2 2 2 4 2 3" xfId="47953"/>
    <cellStyle name="20% - Accent3 4 2 2 2 4 3" xfId="12311"/>
    <cellStyle name="20% - Accent3 4 2 2 2 4 3 2" xfId="41369"/>
    <cellStyle name="20% - Accent3 4 2 2 2 4 4" xfId="34785"/>
    <cellStyle name="20% - Accent3 4 2 2 2 5" xfId="7868"/>
    <cellStyle name="20% - Accent3 4 2 2 2 5 2" xfId="21129"/>
    <cellStyle name="20% - Accent3 4 2 2 2 5 2 2" xfId="29083"/>
    <cellStyle name="20% - Accent3 4 2 2 2 5 2 2 2" xfId="58042"/>
    <cellStyle name="20% - Accent3 4 2 2 2 5 2 3" xfId="50101"/>
    <cellStyle name="20% - Accent3 4 2 2 2 5 3" xfId="14459"/>
    <cellStyle name="20% - Accent3 4 2 2 2 5 3 2" xfId="43517"/>
    <cellStyle name="20% - Accent3 4 2 2 2 5 4" xfId="36933"/>
    <cellStyle name="20% - Accent3 4 2 2 2 6" xfId="15738"/>
    <cellStyle name="20% - Accent3 4 2 2 2 6 2" xfId="23728"/>
    <cellStyle name="20% - Accent3 4 2 2 2 6 2 2" xfId="52687"/>
    <cellStyle name="20% - Accent3 4 2 2 2 6 3" xfId="44746"/>
    <cellStyle name="20% - Accent3 4 2 2 2 7" xfId="22279"/>
    <cellStyle name="20% - Accent3 4 2 2 2 7 2" xfId="30227"/>
    <cellStyle name="20% - Accent3 4 2 2 2 7 2 2" xfId="59186"/>
    <cellStyle name="20% - Accent3 4 2 2 2 7 3" xfId="51245"/>
    <cellStyle name="20% - Accent3 4 2 2 2 8" xfId="9019"/>
    <cellStyle name="20% - Accent3 4 2 2 2 8 2" xfId="38077"/>
    <cellStyle name="20% - Accent3 4 2 2 2 9" xfId="31493"/>
    <cellStyle name="20% - Accent3 4 2 2 3" xfId="2753"/>
    <cellStyle name="20% - Accent3 4 2 2 3 2" xfId="6111"/>
    <cellStyle name="20% - Accent3 4 2 2 3 2 2" xfId="19393"/>
    <cellStyle name="20% - Accent3 4 2 2 3 2 2 2" xfId="27347"/>
    <cellStyle name="20% - Accent3 4 2 2 3 2 2 2 2" xfId="56306"/>
    <cellStyle name="20% - Accent3 4 2 2 3 2 2 3" xfId="48365"/>
    <cellStyle name="20% - Accent3 4 2 2 3 2 3" xfId="12723"/>
    <cellStyle name="20% - Accent3 4 2 2 3 2 3 2" xfId="41781"/>
    <cellStyle name="20% - Accent3 4 2 2 3 2 4" xfId="35197"/>
    <cellStyle name="20% - Accent3 4 2 2 3 3" xfId="16241"/>
    <cellStyle name="20% - Accent3 4 2 2 3 3 2" xfId="24195"/>
    <cellStyle name="20% - Accent3 4 2 2 3 3 2 2" xfId="53154"/>
    <cellStyle name="20% - Accent3 4 2 2 3 3 3" xfId="45213"/>
    <cellStyle name="20% - Accent3 4 2 2 3 4" xfId="9431"/>
    <cellStyle name="20% - Accent3 4 2 2 3 4 2" xfId="38489"/>
    <cellStyle name="20% - Accent3 4 2 2 3 5" xfId="31905"/>
    <cellStyle name="20% - Accent3 4 2 2 4" xfId="3951"/>
    <cellStyle name="20% - Accent3 4 2 2 4 2" xfId="17245"/>
    <cellStyle name="20% - Accent3 4 2 2 4 2 2" xfId="25199"/>
    <cellStyle name="20% - Accent3 4 2 2 4 2 2 2" xfId="54158"/>
    <cellStyle name="20% - Accent3 4 2 2 4 2 3" xfId="46217"/>
    <cellStyle name="20% - Accent3 4 2 2 4 3" xfId="10575"/>
    <cellStyle name="20% - Accent3 4 2 2 4 3 2" xfId="39633"/>
    <cellStyle name="20% - Accent3 4 2 2 4 4" xfId="33049"/>
    <cellStyle name="20% - Accent3 4 2 2 5" xfId="5107"/>
    <cellStyle name="20% - Accent3 4 2 2 5 2" xfId="18389"/>
    <cellStyle name="20% - Accent3 4 2 2 5 2 2" xfId="26343"/>
    <cellStyle name="20% - Accent3 4 2 2 5 2 2 2" xfId="55302"/>
    <cellStyle name="20% - Accent3 4 2 2 5 2 3" xfId="47361"/>
    <cellStyle name="20% - Accent3 4 2 2 5 3" xfId="11719"/>
    <cellStyle name="20% - Accent3 4 2 2 5 3 2" xfId="40777"/>
    <cellStyle name="20% - Accent3 4 2 2 5 4" xfId="34193"/>
    <cellStyle name="20% - Accent3 4 2 2 6" xfId="7276"/>
    <cellStyle name="20% - Accent3 4 2 2 6 2" xfId="20537"/>
    <cellStyle name="20% - Accent3 4 2 2 6 2 2" xfId="28491"/>
    <cellStyle name="20% - Accent3 4 2 2 6 2 2 2" xfId="57450"/>
    <cellStyle name="20% - Accent3 4 2 2 6 2 3" xfId="49509"/>
    <cellStyle name="20% - Accent3 4 2 2 6 3" xfId="13867"/>
    <cellStyle name="20% - Accent3 4 2 2 6 3 2" xfId="42925"/>
    <cellStyle name="20% - Accent3 4 2 2 6 4" xfId="36341"/>
    <cellStyle name="20% - Accent3 4 2 2 7" xfId="15145"/>
    <cellStyle name="20% - Accent3 4 2 2 7 2" xfId="23135"/>
    <cellStyle name="20% - Accent3 4 2 2 7 2 2" xfId="52094"/>
    <cellStyle name="20% - Accent3 4 2 2 7 3" xfId="44153"/>
    <cellStyle name="20% - Accent3 4 2 2 8" xfId="21687"/>
    <cellStyle name="20% - Accent3 4 2 2 8 2" xfId="29635"/>
    <cellStyle name="20% - Accent3 4 2 2 8 2 2" xfId="58594"/>
    <cellStyle name="20% - Accent3 4 2 2 8 3" xfId="50653"/>
    <cellStyle name="20% - Accent3 4 2 2 9" xfId="8427"/>
    <cellStyle name="20% - Accent3 4 2 2 9 2" xfId="37485"/>
    <cellStyle name="20% - Accent3 4 2 3" xfId="2124"/>
    <cellStyle name="20% - Accent3 4 2 3 2" xfId="3132"/>
    <cellStyle name="20% - Accent3 4 2 3 2 2" xfId="6490"/>
    <cellStyle name="20% - Accent3 4 2 3 2 2 2" xfId="19772"/>
    <cellStyle name="20% - Accent3 4 2 3 2 2 2 2" xfId="27726"/>
    <cellStyle name="20% - Accent3 4 2 3 2 2 2 2 2" xfId="56685"/>
    <cellStyle name="20% - Accent3 4 2 3 2 2 2 3" xfId="48744"/>
    <cellStyle name="20% - Accent3 4 2 3 2 2 3" xfId="13102"/>
    <cellStyle name="20% - Accent3 4 2 3 2 2 3 2" xfId="42160"/>
    <cellStyle name="20% - Accent3 4 2 3 2 2 4" xfId="35576"/>
    <cellStyle name="20% - Accent3 4 2 3 2 3" xfId="16620"/>
    <cellStyle name="20% - Accent3 4 2 3 2 3 2" xfId="24574"/>
    <cellStyle name="20% - Accent3 4 2 3 2 3 2 2" xfId="53533"/>
    <cellStyle name="20% - Accent3 4 2 3 2 3 3" xfId="45592"/>
    <cellStyle name="20% - Accent3 4 2 3 2 4" xfId="9810"/>
    <cellStyle name="20% - Accent3 4 2 3 2 4 2" xfId="38868"/>
    <cellStyle name="20% - Accent3 4 2 3 2 5" xfId="32284"/>
    <cellStyle name="20% - Accent3 4 2 3 3" xfId="4330"/>
    <cellStyle name="20% - Accent3 4 2 3 3 2" xfId="17624"/>
    <cellStyle name="20% - Accent3 4 2 3 3 2 2" xfId="25578"/>
    <cellStyle name="20% - Accent3 4 2 3 3 2 2 2" xfId="54537"/>
    <cellStyle name="20% - Accent3 4 2 3 3 2 3" xfId="46596"/>
    <cellStyle name="20% - Accent3 4 2 3 3 3" xfId="10954"/>
    <cellStyle name="20% - Accent3 4 2 3 3 3 2" xfId="40012"/>
    <cellStyle name="20% - Accent3 4 2 3 3 4" xfId="33428"/>
    <cellStyle name="20% - Accent3 4 2 3 4" xfId="5486"/>
    <cellStyle name="20% - Accent3 4 2 3 4 2" xfId="18768"/>
    <cellStyle name="20% - Accent3 4 2 3 4 2 2" xfId="26722"/>
    <cellStyle name="20% - Accent3 4 2 3 4 2 2 2" xfId="55681"/>
    <cellStyle name="20% - Accent3 4 2 3 4 2 3" xfId="47740"/>
    <cellStyle name="20% - Accent3 4 2 3 4 3" xfId="12098"/>
    <cellStyle name="20% - Accent3 4 2 3 4 3 2" xfId="41156"/>
    <cellStyle name="20% - Accent3 4 2 3 4 4" xfId="34572"/>
    <cellStyle name="20% - Accent3 4 2 3 5" xfId="7655"/>
    <cellStyle name="20% - Accent3 4 2 3 5 2" xfId="20916"/>
    <cellStyle name="20% - Accent3 4 2 3 5 2 2" xfId="28870"/>
    <cellStyle name="20% - Accent3 4 2 3 5 2 2 2" xfId="57829"/>
    <cellStyle name="20% - Accent3 4 2 3 5 2 3" xfId="49888"/>
    <cellStyle name="20% - Accent3 4 2 3 5 3" xfId="14246"/>
    <cellStyle name="20% - Accent3 4 2 3 5 3 2" xfId="43304"/>
    <cellStyle name="20% - Accent3 4 2 3 5 4" xfId="36720"/>
    <cellStyle name="20% - Accent3 4 2 3 6" xfId="15525"/>
    <cellStyle name="20% - Accent3 4 2 3 6 2" xfId="23515"/>
    <cellStyle name="20% - Accent3 4 2 3 6 2 2" xfId="52474"/>
    <cellStyle name="20% - Accent3 4 2 3 6 3" xfId="44533"/>
    <cellStyle name="20% - Accent3 4 2 3 7" xfId="22066"/>
    <cellStyle name="20% - Accent3 4 2 3 7 2" xfId="30014"/>
    <cellStyle name="20% - Accent3 4 2 3 7 2 2" xfId="58973"/>
    <cellStyle name="20% - Accent3 4 2 3 7 3" xfId="51032"/>
    <cellStyle name="20% - Accent3 4 2 3 8" xfId="8806"/>
    <cellStyle name="20% - Accent3 4 2 3 8 2" xfId="37864"/>
    <cellStyle name="20% - Accent3 4 2 3 9" xfId="31280"/>
    <cellStyle name="20% - Accent3 4 2 4" xfId="1942"/>
    <cellStyle name="20% - Accent3 4 2 4 2" xfId="2952"/>
    <cellStyle name="20% - Accent3 4 2 4 2 2" xfId="6310"/>
    <cellStyle name="20% - Accent3 4 2 4 2 2 2" xfId="19592"/>
    <cellStyle name="20% - Accent3 4 2 4 2 2 2 2" xfId="27546"/>
    <cellStyle name="20% - Accent3 4 2 4 2 2 2 2 2" xfId="56505"/>
    <cellStyle name="20% - Accent3 4 2 4 2 2 2 3" xfId="48564"/>
    <cellStyle name="20% - Accent3 4 2 4 2 2 3" xfId="12922"/>
    <cellStyle name="20% - Accent3 4 2 4 2 2 3 2" xfId="41980"/>
    <cellStyle name="20% - Accent3 4 2 4 2 2 4" xfId="35396"/>
    <cellStyle name="20% - Accent3 4 2 4 2 3" xfId="16440"/>
    <cellStyle name="20% - Accent3 4 2 4 2 3 2" xfId="24394"/>
    <cellStyle name="20% - Accent3 4 2 4 2 3 2 2" xfId="53353"/>
    <cellStyle name="20% - Accent3 4 2 4 2 3 3" xfId="45412"/>
    <cellStyle name="20% - Accent3 4 2 4 2 4" xfId="9630"/>
    <cellStyle name="20% - Accent3 4 2 4 2 4 2" xfId="38688"/>
    <cellStyle name="20% - Accent3 4 2 4 2 5" xfId="32104"/>
    <cellStyle name="20% - Accent3 4 2 4 3" xfId="4150"/>
    <cellStyle name="20% - Accent3 4 2 4 3 2" xfId="17444"/>
    <cellStyle name="20% - Accent3 4 2 4 3 2 2" xfId="25398"/>
    <cellStyle name="20% - Accent3 4 2 4 3 2 2 2" xfId="54357"/>
    <cellStyle name="20% - Accent3 4 2 4 3 2 3" xfId="46416"/>
    <cellStyle name="20% - Accent3 4 2 4 3 3" xfId="10774"/>
    <cellStyle name="20% - Accent3 4 2 4 3 3 2" xfId="39832"/>
    <cellStyle name="20% - Accent3 4 2 4 3 4" xfId="33248"/>
    <cellStyle name="20% - Accent3 4 2 4 4" xfId="5306"/>
    <cellStyle name="20% - Accent3 4 2 4 4 2" xfId="18588"/>
    <cellStyle name="20% - Accent3 4 2 4 4 2 2" xfId="26542"/>
    <cellStyle name="20% - Accent3 4 2 4 4 2 2 2" xfId="55501"/>
    <cellStyle name="20% - Accent3 4 2 4 4 2 3" xfId="47560"/>
    <cellStyle name="20% - Accent3 4 2 4 4 3" xfId="11918"/>
    <cellStyle name="20% - Accent3 4 2 4 4 3 2" xfId="40976"/>
    <cellStyle name="20% - Accent3 4 2 4 4 4" xfId="34392"/>
    <cellStyle name="20% - Accent3 4 2 4 5" xfId="7475"/>
    <cellStyle name="20% - Accent3 4 2 4 5 2" xfId="20736"/>
    <cellStyle name="20% - Accent3 4 2 4 5 2 2" xfId="28690"/>
    <cellStyle name="20% - Accent3 4 2 4 5 2 2 2" xfId="57649"/>
    <cellStyle name="20% - Accent3 4 2 4 5 2 3" xfId="49708"/>
    <cellStyle name="20% - Accent3 4 2 4 5 3" xfId="14066"/>
    <cellStyle name="20% - Accent3 4 2 4 5 3 2" xfId="43124"/>
    <cellStyle name="20% - Accent3 4 2 4 5 4" xfId="36540"/>
    <cellStyle name="20% - Accent3 4 2 4 6" xfId="15345"/>
    <cellStyle name="20% - Accent3 4 2 4 6 2" xfId="23335"/>
    <cellStyle name="20% - Accent3 4 2 4 6 2 2" xfId="52294"/>
    <cellStyle name="20% - Accent3 4 2 4 6 3" xfId="44353"/>
    <cellStyle name="20% - Accent3 4 2 4 7" xfId="21886"/>
    <cellStyle name="20% - Accent3 4 2 4 7 2" xfId="29834"/>
    <cellStyle name="20% - Accent3 4 2 4 7 2 2" xfId="58793"/>
    <cellStyle name="20% - Accent3 4 2 4 7 3" xfId="50852"/>
    <cellStyle name="20% - Accent3 4 2 4 8" xfId="8626"/>
    <cellStyle name="20% - Accent3 4 2 4 8 2" xfId="37684"/>
    <cellStyle name="20% - Accent3 4 2 4 9" xfId="31100"/>
    <cellStyle name="20% - Accent3 4 2 5" xfId="2540"/>
    <cellStyle name="20% - Accent3 4 2 5 2" xfId="5898"/>
    <cellStyle name="20% - Accent3 4 2 5 2 2" xfId="19180"/>
    <cellStyle name="20% - Accent3 4 2 5 2 2 2" xfId="27134"/>
    <cellStyle name="20% - Accent3 4 2 5 2 2 2 2" xfId="56093"/>
    <cellStyle name="20% - Accent3 4 2 5 2 2 3" xfId="48152"/>
    <cellStyle name="20% - Accent3 4 2 5 2 3" xfId="12510"/>
    <cellStyle name="20% - Accent3 4 2 5 2 3 2" xfId="41568"/>
    <cellStyle name="20% - Accent3 4 2 5 2 4" xfId="34984"/>
    <cellStyle name="20% - Accent3 4 2 5 3" xfId="16028"/>
    <cellStyle name="20% - Accent3 4 2 5 3 2" xfId="23982"/>
    <cellStyle name="20% - Accent3 4 2 5 3 2 2" xfId="52941"/>
    <cellStyle name="20% - Accent3 4 2 5 3 3" xfId="45000"/>
    <cellStyle name="20% - Accent3 4 2 5 4" xfId="9218"/>
    <cellStyle name="20% - Accent3 4 2 5 4 2" xfId="38276"/>
    <cellStyle name="20% - Accent3 4 2 5 5" xfId="31692"/>
    <cellStyle name="20% - Accent3 4 2 6" xfId="3738"/>
    <cellStyle name="20% - Accent3 4 2 6 2" xfId="17032"/>
    <cellStyle name="20% - Accent3 4 2 6 2 2" xfId="24986"/>
    <cellStyle name="20% - Accent3 4 2 6 2 2 2" xfId="53945"/>
    <cellStyle name="20% - Accent3 4 2 6 2 3" xfId="46004"/>
    <cellStyle name="20% - Accent3 4 2 6 3" xfId="10362"/>
    <cellStyle name="20% - Accent3 4 2 6 3 2" xfId="39420"/>
    <cellStyle name="20% - Accent3 4 2 6 4" xfId="32836"/>
    <cellStyle name="20% - Accent3 4 2 7" xfId="4894"/>
    <cellStyle name="20% - Accent3 4 2 7 2" xfId="18176"/>
    <cellStyle name="20% - Accent3 4 2 7 2 2" xfId="26130"/>
    <cellStyle name="20% - Accent3 4 2 7 2 2 2" xfId="55089"/>
    <cellStyle name="20% - Accent3 4 2 7 2 3" xfId="47148"/>
    <cellStyle name="20% - Accent3 4 2 7 3" xfId="11506"/>
    <cellStyle name="20% - Accent3 4 2 7 3 2" xfId="40564"/>
    <cellStyle name="20% - Accent3 4 2 7 4" xfId="33980"/>
    <cellStyle name="20% - Accent3 4 2 8" xfId="7063"/>
    <cellStyle name="20% - Accent3 4 2 8 2" xfId="20324"/>
    <cellStyle name="20% - Accent3 4 2 8 2 2" xfId="28278"/>
    <cellStyle name="20% - Accent3 4 2 8 2 2 2" xfId="57237"/>
    <cellStyle name="20% - Accent3 4 2 8 2 3" xfId="49296"/>
    <cellStyle name="20% - Accent3 4 2 8 3" xfId="13654"/>
    <cellStyle name="20% - Accent3 4 2 8 3 2" xfId="42712"/>
    <cellStyle name="20% - Accent3 4 2 8 4" xfId="36128"/>
    <cellStyle name="20% - Accent3 4 2 9" xfId="14932"/>
    <cellStyle name="20% - Accent3 4 2 9 2" xfId="22922"/>
    <cellStyle name="20% - Accent3 4 2 9 2 2" xfId="51881"/>
    <cellStyle name="20% - Accent3 4 2 9 3" xfId="43940"/>
    <cellStyle name="20% - Accent3 4 3" xfId="1622"/>
    <cellStyle name="20% - Accent3 4 3 10" xfId="30811"/>
    <cellStyle name="20% - Accent3 4 3 2" xfId="2247"/>
    <cellStyle name="20% - Accent3 4 3 2 2" xfId="3255"/>
    <cellStyle name="20% - Accent3 4 3 2 2 2" xfId="6613"/>
    <cellStyle name="20% - Accent3 4 3 2 2 2 2" xfId="19895"/>
    <cellStyle name="20% - Accent3 4 3 2 2 2 2 2" xfId="27849"/>
    <cellStyle name="20% - Accent3 4 3 2 2 2 2 2 2" xfId="56808"/>
    <cellStyle name="20% - Accent3 4 3 2 2 2 2 3" xfId="48867"/>
    <cellStyle name="20% - Accent3 4 3 2 2 2 3" xfId="13225"/>
    <cellStyle name="20% - Accent3 4 3 2 2 2 3 2" xfId="42283"/>
    <cellStyle name="20% - Accent3 4 3 2 2 2 4" xfId="35699"/>
    <cellStyle name="20% - Accent3 4 3 2 2 3" xfId="16743"/>
    <cellStyle name="20% - Accent3 4 3 2 2 3 2" xfId="24697"/>
    <cellStyle name="20% - Accent3 4 3 2 2 3 2 2" xfId="53656"/>
    <cellStyle name="20% - Accent3 4 3 2 2 3 3" xfId="45715"/>
    <cellStyle name="20% - Accent3 4 3 2 2 4" xfId="9933"/>
    <cellStyle name="20% - Accent3 4 3 2 2 4 2" xfId="38991"/>
    <cellStyle name="20% - Accent3 4 3 2 2 5" xfId="32407"/>
    <cellStyle name="20% - Accent3 4 3 2 3" xfId="4453"/>
    <cellStyle name="20% - Accent3 4 3 2 3 2" xfId="17747"/>
    <cellStyle name="20% - Accent3 4 3 2 3 2 2" xfId="25701"/>
    <cellStyle name="20% - Accent3 4 3 2 3 2 2 2" xfId="54660"/>
    <cellStyle name="20% - Accent3 4 3 2 3 2 3" xfId="46719"/>
    <cellStyle name="20% - Accent3 4 3 2 3 3" xfId="11077"/>
    <cellStyle name="20% - Accent3 4 3 2 3 3 2" xfId="40135"/>
    <cellStyle name="20% - Accent3 4 3 2 3 4" xfId="33551"/>
    <cellStyle name="20% - Accent3 4 3 2 4" xfId="5609"/>
    <cellStyle name="20% - Accent3 4 3 2 4 2" xfId="18891"/>
    <cellStyle name="20% - Accent3 4 3 2 4 2 2" xfId="26845"/>
    <cellStyle name="20% - Accent3 4 3 2 4 2 2 2" xfId="55804"/>
    <cellStyle name="20% - Accent3 4 3 2 4 2 3" xfId="47863"/>
    <cellStyle name="20% - Accent3 4 3 2 4 3" xfId="12221"/>
    <cellStyle name="20% - Accent3 4 3 2 4 3 2" xfId="41279"/>
    <cellStyle name="20% - Accent3 4 3 2 4 4" xfId="34695"/>
    <cellStyle name="20% - Accent3 4 3 2 5" xfId="7778"/>
    <cellStyle name="20% - Accent3 4 3 2 5 2" xfId="21039"/>
    <cellStyle name="20% - Accent3 4 3 2 5 2 2" xfId="28993"/>
    <cellStyle name="20% - Accent3 4 3 2 5 2 2 2" xfId="57952"/>
    <cellStyle name="20% - Accent3 4 3 2 5 2 3" xfId="50011"/>
    <cellStyle name="20% - Accent3 4 3 2 5 3" xfId="14369"/>
    <cellStyle name="20% - Accent3 4 3 2 5 3 2" xfId="43427"/>
    <cellStyle name="20% - Accent3 4 3 2 5 4" xfId="36843"/>
    <cellStyle name="20% - Accent3 4 3 2 6" xfId="15648"/>
    <cellStyle name="20% - Accent3 4 3 2 6 2" xfId="23638"/>
    <cellStyle name="20% - Accent3 4 3 2 6 2 2" xfId="52597"/>
    <cellStyle name="20% - Accent3 4 3 2 6 3" xfId="44656"/>
    <cellStyle name="20% - Accent3 4 3 2 7" xfId="22189"/>
    <cellStyle name="20% - Accent3 4 3 2 7 2" xfId="30137"/>
    <cellStyle name="20% - Accent3 4 3 2 7 2 2" xfId="59096"/>
    <cellStyle name="20% - Accent3 4 3 2 7 3" xfId="51155"/>
    <cellStyle name="20% - Accent3 4 3 2 8" xfId="8929"/>
    <cellStyle name="20% - Accent3 4 3 2 8 2" xfId="37987"/>
    <cellStyle name="20% - Accent3 4 3 2 9" xfId="31403"/>
    <cellStyle name="20% - Accent3 4 3 3" xfId="2663"/>
    <cellStyle name="20% - Accent3 4 3 3 2" xfId="6021"/>
    <cellStyle name="20% - Accent3 4 3 3 2 2" xfId="19303"/>
    <cellStyle name="20% - Accent3 4 3 3 2 2 2" xfId="27257"/>
    <cellStyle name="20% - Accent3 4 3 3 2 2 2 2" xfId="56216"/>
    <cellStyle name="20% - Accent3 4 3 3 2 2 3" xfId="48275"/>
    <cellStyle name="20% - Accent3 4 3 3 2 3" xfId="12633"/>
    <cellStyle name="20% - Accent3 4 3 3 2 3 2" xfId="41691"/>
    <cellStyle name="20% - Accent3 4 3 3 2 4" xfId="35107"/>
    <cellStyle name="20% - Accent3 4 3 3 3" xfId="16151"/>
    <cellStyle name="20% - Accent3 4 3 3 3 2" xfId="24105"/>
    <cellStyle name="20% - Accent3 4 3 3 3 2 2" xfId="53064"/>
    <cellStyle name="20% - Accent3 4 3 3 3 3" xfId="45123"/>
    <cellStyle name="20% - Accent3 4 3 3 4" xfId="9341"/>
    <cellStyle name="20% - Accent3 4 3 3 4 2" xfId="38399"/>
    <cellStyle name="20% - Accent3 4 3 3 5" xfId="31815"/>
    <cellStyle name="20% - Accent3 4 3 4" xfId="3861"/>
    <cellStyle name="20% - Accent3 4 3 4 2" xfId="17155"/>
    <cellStyle name="20% - Accent3 4 3 4 2 2" xfId="25109"/>
    <cellStyle name="20% - Accent3 4 3 4 2 2 2" xfId="54068"/>
    <cellStyle name="20% - Accent3 4 3 4 2 3" xfId="46127"/>
    <cellStyle name="20% - Accent3 4 3 4 3" xfId="10485"/>
    <cellStyle name="20% - Accent3 4 3 4 3 2" xfId="39543"/>
    <cellStyle name="20% - Accent3 4 3 4 4" xfId="32959"/>
    <cellStyle name="20% - Accent3 4 3 5" xfId="5017"/>
    <cellStyle name="20% - Accent3 4 3 5 2" xfId="18299"/>
    <cellStyle name="20% - Accent3 4 3 5 2 2" xfId="26253"/>
    <cellStyle name="20% - Accent3 4 3 5 2 2 2" xfId="55212"/>
    <cellStyle name="20% - Accent3 4 3 5 2 3" xfId="47271"/>
    <cellStyle name="20% - Accent3 4 3 5 3" xfId="11629"/>
    <cellStyle name="20% - Accent3 4 3 5 3 2" xfId="40687"/>
    <cellStyle name="20% - Accent3 4 3 5 4" xfId="34103"/>
    <cellStyle name="20% - Accent3 4 3 6" xfId="7186"/>
    <cellStyle name="20% - Accent3 4 3 6 2" xfId="20447"/>
    <cellStyle name="20% - Accent3 4 3 6 2 2" xfId="28401"/>
    <cellStyle name="20% - Accent3 4 3 6 2 2 2" xfId="57360"/>
    <cellStyle name="20% - Accent3 4 3 6 2 3" xfId="49419"/>
    <cellStyle name="20% - Accent3 4 3 6 3" xfId="13777"/>
    <cellStyle name="20% - Accent3 4 3 6 3 2" xfId="42835"/>
    <cellStyle name="20% - Accent3 4 3 6 4" xfId="36251"/>
    <cellStyle name="20% - Accent3 4 3 7" xfId="15055"/>
    <cellStyle name="20% - Accent3 4 3 7 2" xfId="23045"/>
    <cellStyle name="20% - Accent3 4 3 7 2 2" xfId="52004"/>
    <cellStyle name="20% - Accent3 4 3 7 3" xfId="44063"/>
    <cellStyle name="20% - Accent3 4 3 8" xfId="21597"/>
    <cellStyle name="20% - Accent3 4 3 8 2" xfId="29545"/>
    <cellStyle name="20% - Accent3 4 3 8 2 2" xfId="58504"/>
    <cellStyle name="20% - Accent3 4 3 8 3" xfId="50563"/>
    <cellStyle name="20% - Accent3 4 3 9" xfId="8337"/>
    <cellStyle name="20% - Accent3 4 3 9 2" xfId="37395"/>
    <cellStyle name="20% - Accent3 4 4" xfId="2034"/>
    <cellStyle name="20% - Accent3 4 4 2" xfId="3042"/>
    <cellStyle name="20% - Accent3 4 4 2 2" xfId="6400"/>
    <cellStyle name="20% - Accent3 4 4 2 2 2" xfId="19682"/>
    <cellStyle name="20% - Accent3 4 4 2 2 2 2" xfId="27636"/>
    <cellStyle name="20% - Accent3 4 4 2 2 2 2 2" xfId="56595"/>
    <cellStyle name="20% - Accent3 4 4 2 2 2 3" xfId="48654"/>
    <cellStyle name="20% - Accent3 4 4 2 2 3" xfId="13012"/>
    <cellStyle name="20% - Accent3 4 4 2 2 3 2" xfId="42070"/>
    <cellStyle name="20% - Accent3 4 4 2 2 4" xfId="35486"/>
    <cellStyle name="20% - Accent3 4 4 2 3" xfId="16530"/>
    <cellStyle name="20% - Accent3 4 4 2 3 2" xfId="24484"/>
    <cellStyle name="20% - Accent3 4 4 2 3 2 2" xfId="53443"/>
    <cellStyle name="20% - Accent3 4 4 2 3 3" xfId="45502"/>
    <cellStyle name="20% - Accent3 4 4 2 4" xfId="9720"/>
    <cellStyle name="20% - Accent3 4 4 2 4 2" xfId="38778"/>
    <cellStyle name="20% - Accent3 4 4 2 5" xfId="32194"/>
    <cellStyle name="20% - Accent3 4 4 3" xfId="4240"/>
    <cellStyle name="20% - Accent3 4 4 3 2" xfId="17534"/>
    <cellStyle name="20% - Accent3 4 4 3 2 2" xfId="25488"/>
    <cellStyle name="20% - Accent3 4 4 3 2 2 2" xfId="54447"/>
    <cellStyle name="20% - Accent3 4 4 3 2 3" xfId="46506"/>
    <cellStyle name="20% - Accent3 4 4 3 3" xfId="10864"/>
    <cellStyle name="20% - Accent3 4 4 3 3 2" xfId="39922"/>
    <cellStyle name="20% - Accent3 4 4 3 4" xfId="33338"/>
    <cellStyle name="20% - Accent3 4 4 4" xfId="5396"/>
    <cellStyle name="20% - Accent3 4 4 4 2" xfId="18678"/>
    <cellStyle name="20% - Accent3 4 4 4 2 2" xfId="26632"/>
    <cellStyle name="20% - Accent3 4 4 4 2 2 2" xfId="55591"/>
    <cellStyle name="20% - Accent3 4 4 4 2 3" xfId="47650"/>
    <cellStyle name="20% - Accent3 4 4 4 3" xfId="12008"/>
    <cellStyle name="20% - Accent3 4 4 4 3 2" xfId="41066"/>
    <cellStyle name="20% - Accent3 4 4 4 4" xfId="34482"/>
    <cellStyle name="20% - Accent3 4 4 5" xfId="7565"/>
    <cellStyle name="20% - Accent3 4 4 5 2" xfId="20826"/>
    <cellStyle name="20% - Accent3 4 4 5 2 2" xfId="28780"/>
    <cellStyle name="20% - Accent3 4 4 5 2 2 2" xfId="57739"/>
    <cellStyle name="20% - Accent3 4 4 5 2 3" xfId="49798"/>
    <cellStyle name="20% - Accent3 4 4 5 3" xfId="14156"/>
    <cellStyle name="20% - Accent3 4 4 5 3 2" xfId="43214"/>
    <cellStyle name="20% - Accent3 4 4 5 4" xfId="36630"/>
    <cellStyle name="20% - Accent3 4 4 6" xfId="15435"/>
    <cellStyle name="20% - Accent3 4 4 6 2" xfId="23425"/>
    <cellStyle name="20% - Accent3 4 4 6 2 2" xfId="52384"/>
    <cellStyle name="20% - Accent3 4 4 6 3" xfId="44443"/>
    <cellStyle name="20% - Accent3 4 4 7" xfId="21976"/>
    <cellStyle name="20% - Accent3 4 4 7 2" xfId="29924"/>
    <cellStyle name="20% - Accent3 4 4 7 2 2" xfId="58883"/>
    <cellStyle name="20% - Accent3 4 4 7 3" xfId="50942"/>
    <cellStyle name="20% - Accent3 4 4 8" xfId="8716"/>
    <cellStyle name="20% - Accent3 4 4 8 2" xfId="37774"/>
    <cellStyle name="20% - Accent3 4 4 9" xfId="31190"/>
    <cellStyle name="20% - Accent3 4 5" xfId="1852"/>
    <cellStyle name="20% - Accent3 4 5 2" xfId="2862"/>
    <cellStyle name="20% - Accent3 4 5 2 2" xfId="6220"/>
    <cellStyle name="20% - Accent3 4 5 2 2 2" xfId="19502"/>
    <cellStyle name="20% - Accent3 4 5 2 2 2 2" xfId="27456"/>
    <cellStyle name="20% - Accent3 4 5 2 2 2 2 2" xfId="56415"/>
    <cellStyle name="20% - Accent3 4 5 2 2 2 3" xfId="48474"/>
    <cellStyle name="20% - Accent3 4 5 2 2 3" xfId="12832"/>
    <cellStyle name="20% - Accent3 4 5 2 2 3 2" xfId="41890"/>
    <cellStyle name="20% - Accent3 4 5 2 2 4" xfId="35306"/>
    <cellStyle name="20% - Accent3 4 5 2 3" xfId="16350"/>
    <cellStyle name="20% - Accent3 4 5 2 3 2" xfId="24304"/>
    <cellStyle name="20% - Accent3 4 5 2 3 2 2" xfId="53263"/>
    <cellStyle name="20% - Accent3 4 5 2 3 3" xfId="45322"/>
    <cellStyle name="20% - Accent3 4 5 2 4" xfId="9540"/>
    <cellStyle name="20% - Accent3 4 5 2 4 2" xfId="38598"/>
    <cellStyle name="20% - Accent3 4 5 2 5" xfId="32014"/>
    <cellStyle name="20% - Accent3 4 5 3" xfId="4060"/>
    <cellStyle name="20% - Accent3 4 5 3 2" xfId="17354"/>
    <cellStyle name="20% - Accent3 4 5 3 2 2" xfId="25308"/>
    <cellStyle name="20% - Accent3 4 5 3 2 2 2" xfId="54267"/>
    <cellStyle name="20% - Accent3 4 5 3 2 3" xfId="46326"/>
    <cellStyle name="20% - Accent3 4 5 3 3" xfId="10684"/>
    <cellStyle name="20% - Accent3 4 5 3 3 2" xfId="39742"/>
    <cellStyle name="20% - Accent3 4 5 3 4" xfId="33158"/>
    <cellStyle name="20% - Accent3 4 5 4" xfId="5216"/>
    <cellStyle name="20% - Accent3 4 5 4 2" xfId="18498"/>
    <cellStyle name="20% - Accent3 4 5 4 2 2" xfId="26452"/>
    <cellStyle name="20% - Accent3 4 5 4 2 2 2" xfId="55411"/>
    <cellStyle name="20% - Accent3 4 5 4 2 3" xfId="47470"/>
    <cellStyle name="20% - Accent3 4 5 4 3" xfId="11828"/>
    <cellStyle name="20% - Accent3 4 5 4 3 2" xfId="40886"/>
    <cellStyle name="20% - Accent3 4 5 4 4" xfId="34302"/>
    <cellStyle name="20% - Accent3 4 5 5" xfId="7385"/>
    <cellStyle name="20% - Accent3 4 5 5 2" xfId="20646"/>
    <cellStyle name="20% - Accent3 4 5 5 2 2" xfId="28600"/>
    <cellStyle name="20% - Accent3 4 5 5 2 2 2" xfId="57559"/>
    <cellStyle name="20% - Accent3 4 5 5 2 3" xfId="49618"/>
    <cellStyle name="20% - Accent3 4 5 5 3" xfId="13976"/>
    <cellStyle name="20% - Accent3 4 5 5 3 2" xfId="43034"/>
    <cellStyle name="20% - Accent3 4 5 5 4" xfId="36450"/>
    <cellStyle name="20% - Accent3 4 5 6" xfId="15255"/>
    <cellStyle name="20% - Accent3 4 5 6 2" xfId="23245"/>
    <cellStyle name="20% - Accent3 4 5 6 2 2" xfId="52204"/>
    <cellStyle name="20% - Accent3 4 5 6 3" xfId="44263"/>
    <cellStyle name="20% - Accent3 4 5 7" xfId="21796"/>
    <cellStyle name="20% - Accent3 4 5 7 2" xfId="29744"/>
    <cellStyle name="20% - Accent3 4 5 7 2 2" xfId="58703"/>
    <cellStyle name="20% - Accent3 4 5 7 3" xfId="50762"/>
    <cellStyle name="20% - Accent3 4 5 8" xfId="8536"/>
    <cellStyle name="20% - Accent3 4 5 8 2" xfId="37594"/>
    <cellStyle name="20% - Accent3 4 5 9" xfId="31010"/>
    <cellStyle name="20% - Accent3 4 6" xfId="3388"/>
    <cellStyle name="20% - Accent3 4 6 2" xfId="4586"/>
    <cellStyle name="20% - Accent3 4 6 2 2" xfId="17880"/>
    <cellStyle name="20% - Accent3 4 6 2 2 2" xfId="25834"/>
    <cellStyle name="20% - Accent3 4 6 2 2 2 2" xfId="54793"/>
    <cellStyle name="20% - Accent3 4 6 2 2 3" xfId="46852"/>
    <cellStyle name="20% - Accent3 4 6 2 3" xfId="11210"/>
    <cellStyle name="20% - Accent3 4 6 2 3 2" xfId="40268"/>
    <cellStyle name="20% - Accent3 4 6 2 4" xfId="33684"/>
    <cellStyle name="20% - Accent3 4 6 3" xfId="6746"/>
    <cellStyle name="20% - Accent3 4 6 3 2" xfId="20028"/>
    <cellStyle name="20% - Accent3 4 6 3 2 2" xfId="27982"/>
    <cellStyle name="20% - Accent3 4 6 3 2 2 2" xfId="56941"/>
    <cellStyle name="20% - Accent3 4 6 3 2 3" xfId="49000"/>
    <cellStyle name="20% - Accent3 4 6 3 3" xfId="13358"/>
    <cellStyle name="20% - Accent3 4 6 3 3 2" xfId="42416"/>
    <cellStyle name="20% - Accent3 4 6 3 4" xfId="35832"/>
    <cellStyle name="20% - Accent3 4 6 4" xfId="7911"/>
    <cellStyle name="20% - Accent3 4 6 4 2" xfId="21172"/>
    <cellStyle name="20% - Accent3 4 6 4 2 2" xfId="29126"/>
    <cellStyle name="20% - Accent3 4 6 4 2 2 2" xfId="58085"/>
    <cellStyle name="20% - Accent3 4 6 4 2 3" xfId="50144"/>
    <cellStyle name="20% - Accent3 4 6 4 3" xfId="14502"/>
    <cellStyle name="20% - Accent3 4 6 4 3 2" xfId="43560"/>
    <cellStyle name="20% - Accent3 4 6 4 4" xfId="36976"/>
    <cellStyle name="20% - Accent3 4 6 5" xfId="15781"/>
    <cellStyle name="20% - Accent3 4 6 5 2" xfId="23771"/>
    <cellStyle name="20% - Accent3 4 6 5 2 2" xfId="52730"/>
    <cellStyle name="20% - Accent3 4 6 5 3" xfId="44789"/>
    <cellStyle name="20% - Accent3 4 6 6" xfId="22322"/>
    <cellStyle name="20% - Accent3 4 6 6 2" xfId="30270"/>
    <cellStyle name="20% - Accent3 4 6 6 2 2" xfId="59229"/>
    <cellStyle name="20% - Accent3 4 6 6 3" xfId="51288"/>
    <cellStyle name="20% - Accent3 4 6 7" xfId="10066"/>
    <cellStyle name="20% - Accent3 4 6 7 2" xfId="39124"/>
    <cellStyle name="20% - Accent3 4 6 8" xfId="32540"/>
    <cellStyle name="20% - Accent3 4 7" xfId="2450"/>
    <cellStyle name="20% - Accent3 4 7 2" xfId="5808"/>
    <cellStyle name="20% - Accent3 4 7 2 2" xfId="19090"/>
    <cellStyle name="20% - Accent3 4 7 2 2 2" xfId="27044"/>
    <cellStyle name="20% - Accent3 4 7 2 2 2 2" xfId="56003"/>
    <cellStyle name="20% - Accent3 4 7 2 2 3" xfId="48062"/>
    <cellStyle name="20% - Accent3 4 7 2 3" xfId="12420"/>
    <cellStyle name="20% - Accent3 4 7 2 3 2" xfId="41478"/>
    <cellStyle name="20% - Accent3 4 7 2 4" xfId="34894"/>
    <cellStyle name="20% - Accent3 4 7 3" xfId="15925"/>
    <cellStyle name="20% - Accent3 4 7 3 2" xfId="23911"/>
    <cellStyle name="20% - Accent3 4 7 3 2 2" xfId="52870"/>
    <cellStyle name="20% - Accent3 4 7 3 3" xfId="44929"/>
    <cellStyle name="20% - Accent3 4 7 4" xfId="9128"/>
    <cellStyle name="20% - Accent3 4 7 4 2" xfId="38186"/>
    <cellStyle name="20% - Accent3 4 7 5" xfId="31602"/>
    <cellStyle name="20% - Accent3 4 8" xfId="3648"/>
    <cellStyle name="20% - Accent3 4 8 2" xfId="16942"/>
    <cellStyle name="20% - Accent3 4 8 2 2" xfId="24896"/>
    <cellStyle name="20% - Accent3 4 8 2 2 2" xfId="53855"/>
    <cellStyle name="20% - Accent3 4 8 2 3" xfId="45914"/>
    <cellStyle name="20% - Accent3 4 8 3" xfId="10272"/>
    <cellStyle name="20% - Accent3 4 8 3 2" xfId="39330"/>
    <cellStyle name="20% - Accent3 4 8 4" xfId="32746"/>
    <cellStyle name="20% - Accent3 4 9" xfId="4804"/>
    <cellStyle name="20% - Accent3 4 9 2" xfId="18086"/>
    <cellStyle name="20% - Accent3 4 9 2 2" xfId="26040"/>
    <cellStyle name="20% - Accent3 4 9 2 2 2" xfId="54999"/>
    <cellStyle name="20% - Accent3 4 9 2 3" xfId="47058"/>
    <cellStyle name="20% - Accent3 4 9 3" xfId="11416"/>
    <cellStyle name="20% - Accent3 4 9 3 2" xfId="40474"/>
    <cellStyle name="20% - Accent3 4 9 4" xfId="33890"/>
    <cellStyle name="20% - Accent3 5" xfId="1423"/>
    <cellStyle name="20% - Accent3 5 10" xfId="21405"/>
    <cellStyle name="20% - Accent3 5 10 2" xfId="29353"/>
    <cellStyle name="20% - Accent3 5 10 2 2" xfId="58312"/>
    <cellStyle name="20% - Accent3 5 10 3" xfId="50371"/>
    <cellStyle name="20% - Accent3 5 11" xfId="8145"/>
    <cellStyle name="20% - Accent3 5 11 2" xfId="37203"/>
    <cellStyle name="20% - Accent3 5 12" xfId="30619"/>
    <cellStyle name="20% - Accent3 5 2" xfId="1643"/>
    <cellStyle name="20% - Accent3 5 2 10" xfId="30832"/>
    <cellStyle name="20% - Accent3 5 2 2" xfId="2268"/>
    <cellStyle name="20% - Accent3 5 2 2 2" xfId="3276"/>
    <cellStyle name="20% - Accent3 5 2 2 2 2" xfId="6634"/>
    <cellStyle name="20% - Accent3 5 2 2 2 2 2" xfId="19916"/>
    <cellStyle name="20% - Accent3 5 2 2 2 2 2 2" xfId="27870"/>
    <cellStyle name="20% - Accent3 5 2 2 2 2 2 2 2" xfId="56829"/>
    <cellStyle name="20% - Accent3 5 2 2 2 2 2 3" xfId="48888"/>
    <cellStyle name="20% - Accent3 5 2 2 2 2 3" xfId="13246"/>
    <cellStyle name="20% - Accent3 5 2 2 2 2 3 2" xfId="42304"/>
    <cellStyle name="20% - Accent3 5 2 2 2 2 4" xfId="35720"/>
    <cellStyle name="20% - Accent3 5 2 2 2 3" xfId="16764"/>
    <cellStyle name="20% - Accent3 5 2 2 2 3 2" xfId="24718"/>
    <cellStyle name="20% - Accent3 5 2 2 2 3 2 2" xfId="53677"/>
    <cellStyle name="20% - Accent3 5 2 2 2 3 3" xfId="45736"/>
    <cellStyle name="20% - Accent3 5 2 2 2 4" xfId="9954"/>
    <cellStyle name="20% - Accent3 5 2 2 2 4 2" xfId="39012"/>
    <cellStyle name="20% - Accent3 5 2 2 2 5" xfId="32428"/>
    <cellStyle name="20% - Accent3 5 2 2 3" xfId="4474"/>
    <cellStyle name="20% - Accent3 5 2 2 3 2" xfId="17768"/>
    <cellStyle name="20% - Accent3 5 2 2 3 2 2" xfId="25722"/>
    <cellStyle name="20% - Accent3 5 2 2 3 2 2 2" xfId="54681"/>
    <cellStyle name="20% - Accent3 5 2 2 3 2 3" xfId="46740"/>
    <cellStyle name="20% - Accent3 5 2 2 3 3" xfId="11098"/>
    <cellStyle name="20% - Accent3 5 2 2 3 3 2" xfId="40156"/>
    <cellStyle name="20% - Accent3 5 2 2 3 4" xfId="33572"/>
    <cellStyle name="20% - Accent3 5 2 2 4" xfId="5630"/>
    <cellStyle name="20% - Accent3 5 2 2 4 2" xfId="18912"/>
    <cellStyle name="20% - Accent3 5 2 2 4 2 2" xfId="26866"/>
    <cellStyle name="20% - Accent3 5 2 2 4 2 2 2" xfId="55825"/>
    <cellStyle name="20% - Accent3 5 2 2 4 2 3" xfId="47884"/>
    <cellStyle name="20% - Accent3 5 2 2 4 3" xfId="12242"/>
    <cellStyle name="20% - Accent3 5 2 2 4 3 2" xfId="41300"/>
    <cellStyle name="20% - Accent3 5 2 2 4 4" xfId="34716"/>
    <cellStyle name="20% - Accent3 5 2 2 5" xfId="7799"/>
    <cellStyle name="20% - Accent3 5 2 2 5 2" xfId="21060"/>
    <cellStyle name="20% - Accent3 5 2 2 5 2 2" xfId="29014"/>
    <cellStyle name="20% - Accent3 5 2 2 5 2 2 2" xfId="57973"/>
    <cellStyle name="20% - Accent3 5 2 2 5 2 3" xfId="50032"/>
    <cellStyle name="20% - Accent3 5 2 2 5 3" xfId="14390"/>
    <cellStyle name="20% - Accent3 5 2 2 5 3 2" xfId="43448"/>
    <cellStyle name="20% - Accent3 5 2 2 5 4" xfId="36864"/>
    <cellStyle name="20% - Accent3 5 2 2 6" xfId="15669"/>
    <cellStyle name="20% - Accent3 5 2 2 6 2" xfId="23659"/>
    <cellStyle name="20% - Accent3 5 2 2 6 2 2" xfId="52618"/>
    <cellStyle name="20% - Accent3 5 2 2 6 3" xfId="44677"/>
    <cellStyle name="20% - Accent3 5 2 2 7" xfId="22210"/>
    <cellStyle name="20% - Accent3 5 2 2 7 2" xfId="30158"/>
    <cellStyle name="20% - Accent3 5 2 2 7 2 2" xfId="59117"/>
    <cellStyle name="20% - Accent3 5 2 2 7 3" xfId="51176"/>
    <cellStyle name="20% - Accent3 5 2 2 8" xfId="8950"/>
    <cellStyle name="20% - Accent3 5 2 2 8 2" xfId="38008"/>
    <cellStyle name="20% - Accent3 5 2 2 9" xfId="31424"/>
    <cellStyle name="20% - Accent3 5 2 3" xfId="2684"/>
    <cellStyle name="20% - Accent3 5 2 3 2" xfId="6042"/>
    <cellStyle name="20% - Accent3 5 2 3 2 2" xfId="19324"/>
    <cellStyle name="20% - Accent3 5 2 3 2 2 2" xfId="27278"/>
    <cellStyle name="20% - Accent3 5 2 3 2 2 2 2" xfId="56237"/>
    <cellStyle name="20% - Accent3 5 2 3 2 2 3" xfId="48296"/>
    <cellStyle name="20% - Accent3 5 2 3 2 3" xfId="12654"/>
    <cellStyle name="20% - Accent3 5 2 3 2 3 2" xfId="41712"/>
    <cellStyle name="20% - Accent3 5 2 3 2 4" xfId="35128"/>
    <cellStyle name="20% - Accent3 5 2 3 3" xfId="16172"/>
    <cellStyle name="20% - Accent3 5 2 3 3 2" xfId="24126"/>
    <cellStyle name="20% - Accent3 5 2 3 3 2 2" xfId="53085"/>
    <cellStyle name="20% - Accent3 5 2 3 3 3" xfId="45144"/>
    <cellStyle name="20% - Accent3 5 2 3 4" xfId="9362"/>
    <cellStyle name="20% - Accent3 5 2 3 4 2" xfId="38420"/>
    <cellStyle name="20% - Accent3 5 2 3 5" xfId="31836"/>
    <cellStyle name="20% - Accent3 5 2 4" xfId="3882"/>
    <cellStyle name="20% - Accent3 5 2 4 2" xfId="17176"/>
    <cellStyle name="20% - Accent3 5 2 4 2 2" xfId="25130"/>
    <cellStyle name="20% - Accent3 5 2 4 2 2 2" xfId="54089"/>
    <cellStyle name="20% - Accent3 5 2 4 2 3" xfId="46148"/>
    <cellStyle name="20% - Accent3 5 2 4 3" xfId="10506"/>
    <cellStyle name="20% - Accent3 5 2 4 3 2" xfId="39564"/>
    <cellStyle name="20% - Accent3 5 2 4 4" xfId="32980"/>
    <cellStyle name="20% - Accent3 5 2 5" xfId="5038"/>
    <cellStyle name="20% - Accent3 5 2 5 2" xfId="18320"/>
    <cellStyle name="20% - Accent3 5 2 5 2 2" xfId="26274"/>
    <cellStyle name="20% - Accent3 5 2 5 2 2 2" xfId="55233"/>
    <cellStyle name="20% - Accent3 5 2 5 2 3" xfId="47292"/>
    <cellStyle name="20% - Accent3 5 2 5 3" xfId="11650"/>
    <cellStyle name="20% - Accent3 5 2 5 3 2" xfId="40708"/>
    <cellStyle name="20% - Accent3 5 2 5 4" xfId="34124"/>
    <cellStyle name="20% - Accent3 5 2 6" xfId="7207"/>
    <cellStyle name="20% - Accent3 5 2 6 2" xfId="20468"/>
    <cellStyle name="20% - Accent3 5 2 6 2 2" xfId="28422"/>
    <cellStyle name="20% - Accent3 5 2 6 2 2 2" xfId="57381"/>
    <cellStyle name="20% - Accent3 5 2 6 2 3" xfId="49440"/>
    <cellStyle name="20% - Accent3 5 2 6 3" xfId="13798"/>
    <cellStyle name="20% - Accent3 5 2 6 3 2" xfId="42856"/>
    <cellStyle name="20% - Accent3 5 2 6 4" xfId="36272"/>
    <cellStyle name="20% - Accent3 5 2 7" xfId="15076"/>
    <cellStyle name="20% - Accent3 5 2 7 2" xfId="23066"/>
    <cellStyle name="20% - Accent3 5 2 7 2 2" xfId="52025"/>
    <cellStyle name="20% - Accent3 5 2 7 3" xfId="44084"/>
    <cellStyle name="20% - Accent3 5 2 8" xfId="21618"/>
    <cellStyle name="20% - Accent3 5 2 8 2" xfId="29566"/>
    <cellStyle name="20% - Accent3 5 2 8 2 2" xfId="58525"/>
    <cellStyle name="20% - Accent3 5 2 8 3" xfId="50584"/>
    <cellStyle name="20% - Accent3 5 2 9" xfId="8358"/>
    <cellStyle name="20% - Accent3 5 2 9 2" xfId="37416"/>
    <cellStyle name="20% - Accent3 5 3" xfId="2055"/>
    <cellStyle name="20% - Accent3 5 3 2" xfId="3063"/>
    <cellStyle name="20% - Accent3 5 3 2 2" xfId="6421"/>
    <cellStyle name="20% - Accent3 5 3 2 2 2" xfId="19703"/>
    <cellStyle name="20% - Accent3 5 3 2 2 2 2" xfId="27657"/>
    <cellStyle name="20% - Accent3 5 3 2 2 2 2 2" xfId="56616"/>
    <cellStyle name="20% - Accent3 5 3 2 2 2 3" xfId="48675"/>
    <cellStyle name="20% - Accent3 5 3 2 2 3" xfId="13033"/>
    <cellStyle name="20% - Accent3 5 3 2 2 3 2" xfId="42091"/>
    <cellStyle name="20% - Accent3 5 3 2 2 4" xfId="35507"/>
    <cellStyle name="20% - Accent3 5 3 2 3" xfId="16551"/>
    <cellStyle name="20% - Accent3 5 3 2 3 2" xfId="24505"/>
    <cellStyle name="20% - Accent3 5 3 2 3 2 2" xfId="53464"/>
    <cellStyle name="20% - Accent3 5 3 2 3 3" xfId="45523"/>
    <cellStyle name="20% - Accent3 5 3 2 4" xfId="9741"/>
    <cellStyle name="20% - Accent3 5 3 2 4 2" xfId="38799"/>
    <cellStyle name="20% - Accent3 5 3 2 5" xfId="32215"/>
    <cellStyle name="20% - Accent3 5 3 3" xfId="4261"/>
    <cellStyle name="20% - Accent3 5 3 3 2" xfId="17555"/>
    <cellStyle name="20% - Accent3 5 3 3 2 2" xfId="25509"/>
    <cellStyle name="20% - Accent3 5 3 3 2 2 2" xfId="54468"/>
    <cellStyle name="20% - Accent3 5 3 3 2 3" xfId="46527"/>
    <cellStyle name="20% - Accent3 5 3 3 3" xfId="10885"/>
    <cellStyle name="20% - Accent3 5 3 3 3 2" xfId="39943"/>
    <cellStyle name="20% - Accent3 5 3 3 4" xfId="33359"/>
    <cellStyle name="20% - Accent3 5 3 4" xfId="5417"/>
    <cellStyle name="20% - Accent3 5 3 4 2" xfId="18699"/>
    <cellStyle name="20% - Accent3 5 3 4 2 2" xfId="26653"/>
    <cellStyle name="20% - Accent3 5 3 4 2 2 2" xfId="55612"/>
    <cellStyle name="20% - Accent3 5 3 4 2 3" xfId="47671"/>
    <cellStyle name="20% - Accent3 5 3 4 3" xfId="12029"/>
    <cellStyle name="20% - Accent3 5 3 4 3 2" xfId="41087"/>
    <cellStyle name="20% - Accent3 5 3 4 4" xfId="34503"/>
    <cellStyle name="20% - Accent3 5 3 5" xfId="7586"/>
    <cellStyle name="20% - Accent3 5 3 5 2" xfId="20847"/>
    <cellStyle name="20% - Accent3 5 3 5 2 2" xfId="28801"/>
    <cellStyle name="20% - Accent3 5 3 5 2 2 2" xfId="57760"/>
    <cellStyle name="20% - Accent3 5 3 5 2 3" xfId="49819"/>
    <cellStyle name="20% - Accent3 5 3 5 3" xfId="14177"/>
    <cellStyle name="20% - Accent3 5 3 5 3 2" xfId="43235"/>
    <cellStyle name="20% - Accent3 5 3 5 4" xfId="36651"/>
    <cellStyle name="20% - Accent3 5 3 6" xfId="15456"/>
    <cellStyle name="20% - Accent3 5 3 6 2" xfId="23446"/>
    <cellStyle name="20% - Accent3 5 3 6 2 2" xfId="52405"/>
    <cellStyle name="20% - Accent3 5 3 6 3" xfId="44464"/>
    <cellStyle name="20% - Accent3 5 3 7" xfId="21997"/>
    <cellStyle name="20% - Accent3 5 3 7 2" xfId="29945"/>
    <cellStyle name="20% - Accent3 5 3 7 2 2" xfId="58904"/>
    <cellStyle name="20% - Accent3 5 3 7 3" xfId="50963"/>
    <cellStyle name="20% - Accent3 5 3 8" xfId="8737"/>
    <cellStyle name="20% - Accent3 5 3 8 2" xfId="37795"/>
    <cellStyle name="20% - Accent3 5 3 9" xfId="31211"/>
    <cellStyle name="20% - Accent3 5 4" xfId="1873"/>
    <cellStyle name="20% - Accent3 5 4 2" xfId="2883"/>
    <cellStyle name="20% - Accent3 5 4 2 2" xfId="6241"/>
    <cellStyle name="20% - Accent3 5 4 2 2 2" xfId="19523"/>
    <cellStyle name="20% - Accent3 5 4 2 2 2 2" xfId="27477"/>
    <cellStyle name="20% - Accent3 5 4 2 2 2 2 2" xfId="56436"/>
    <cellStyle name="20% - Accent3 5 4 2 2 2 3" xfId="48495"/>
    <cellStyle name="20% - Accent3 5 4 2 2 3" xfId="12853"/>
    <cellStyle name="20% - Accent3 5 4 2 2 3 2" xfId="41911"/>
    <cellStyle name="20% - Accent3 5 4 2 2 4" xfId="35327"/>
    <cellStyle name="20% - Accent3 5 4 2 3" xfId="16371"/>
    <cellStyle name="20% - Accent3 5 4 2 3 2" xfId="24325"/>
    <cellStyle name="20% - Accent3 5 4 2 3 2 2" xfId="53284"/>
    <cellStyle name="20% - Accent3 5 4 2 3 3" xfId="45343"/>
    <cellStyle name="20% - Accent3 5 4 2 4" xfId="9561"/>
    <cellStyle name="20% - Accent3 5 4 2 4 2" xfId="38619"/>
    <cellStyle name="20% - Accent3 5 4 2 5" xfId="32035"/>
    <cellStyle name="20% - Accent3 5 4 3" xfId="4081"/>
    <cellStyle name="20% - Accent3 5 4 3 2" xfId="17375"/>
    <cellStyle name="20% - Accent3 5 4 3 2 2" xfId="25329"/>
    <cellStyle name="20% - Accent3 5 4 3 2 2 2" xfId="54288"/>
    <cellStyle name="20% - Accent3 5 4 3 2 3" xfId="46347"/>
    <cellStyle name="20% - Accent3 5 4 3 3" xfId="10705"/>
    <cellStyle name="20% - Accent3 5 4 3 3 2" xfId="39763"/>
    <cellStyle name="20% - Accent3 5 4 3 4" xfId="33179"/>
    <cellStyle name="20% - Accent3 5 4 4" xfId="5237"/>
    <cellStyle name="20% - Accent3 5 4 4 2" xfId="18519"/>
    <cellStyle name="20% - Accent3 5 4 4 2 2" xfId="26473"/>
    <cellStyle name="20% - Accent3 5 4 4 2 2 2" xfId="55432"/>
    <cellStyle name="20% - Accent3 5 4 4 2 3" xfId="47491"/>
    <cellStyle name="20% - Accent3 5 4 4 3" xfId="11849"/>
    <cellStyle name="20% - Accent3 5 4 4 3 2" xfId="40907"/>
    <cellStyle name="20% - Accent3 5 4 4 4" xfId="34323"/>
    <cellStyle name="20% - Accent3 5 4 5" xfId="7406"/>
    <cellStyle name="20% - Accent3 5 4 5 2" xfId="20667"/>
    <cellStyle name="20% - Accent3 5 4 5 2 2" xfId="28621"/>
    <cellStyle name="20% - Accent3 5 4 5 2 2 2" xfId="57580"/>
    <cellStyle name="20% - Accent3 5 4 5 2 3" xfId="49639"/>
    <cellStyle name="20% - Accent3 5 4 5 3" xfId="13997"/>
    <cellStyle name="20% - Accent3 5 4 5 3 2" xfId="43055"/>
    <cellStyle name="20% - Accent3 5 4 5 4" xfId="36471"/>
    <cellStyle name="20% - Accent3 5 4 6" xfId="15276"/>
    <cellStyle name="20% - Accent3 5 4 6 2" xfId="23266"/>
    <cellStyle name="20% - Accent3 5 4 6 2 2" xfId="52225"/>
    <cellStyle name="20% - Accent3 5 4 6 3" xfId="44284"/>
    <cellStyle name="20% - Accent3 5 4 7" xfId="21817"/>
    <cellStyle name="20% - Accent3 5 4 7 2" xfId="29765"/>
    <cellStyle name="20% - Accent3 5 4 7 2 2" xfId="58724"/>
    <cellStyle name="20% - Accent3 5 4 7 3" xfId="50783"/>
    <cellStyle name="20% - Accent3 5 4 8" xfId="8557"/>
    <cellStyle name="20% - Accent3 5 4 8 2" xfId="37615"/>
    <cellStyle name="20% - Accent3 5 4 9" xfId="31031"/>
    <cellStyle name="20% - Accent3 5 5" xfId="2471"/>
    <cellStyle name="20% - Accent3 5 5 2" xfId="5829"/>
    <cellStyle name="20% - Accent3 5 5 2 2" xfId="19111"/>
    <cellStyle name="20% - Accent3 5 5 2 2 2" xfId="27065"/>
    <cellStyle name="20% - Accent3 5 5 2 2 2 2" xfId="56024"/>
    <cellStyle name="20% - Accent3 5 5 2 2 3" xfId="48083"/>
    <cellStyle name="20% - Accent3 5 5 2 3" xfId="12441"/>
    <cellStyle name="20% - Accent3 5 5 2 3 2" xfId="41499"/>
    <cellStyle name="20% - Accent3 5 5 2 4" xfId="34915"/>
    <cellStyle name="20% - Accent3 5 5 3" xfId="14764"/>
    <cellStyle name="20% - Accent3 5 5 3 2" xfId="22776"/>
    <cellStyle name="20% - Accent3 5 5 3 2 2" xfId="51735"/>
    <cellStyle name="20% - Accent3 5 5 3 3" xfId="43794"/>
    <cellStyle name="20% - Accent3 5 5 4" xfId="9149"/>
    <cellStyle name="20% - Accent3 5 5 4 2" xfId="38207"/>
    <cellStyle name="20% - Accent3 5 5 5" xfId="31623"/>
    <cellStyle name="20% - Accent3 5 6" xfId="3669"/>
    <cellStyle name="20% - Accent3 5 6 2" xfId="16963"/>
    <cellStyle name="20% - Accent3 5 6 2 2" xfId="24917"/>
    <cellStyle name="20% - Accent3 5 6 2 2 2" xfId="53876"/>
    <cellStyle name="20% - Accent3 5 6 2 3" xfId="45935"/>
    <cellStyle name="20% - Accent3 5 6 3" xfId="10293"/>
    <cellStyle name="20% - Accent3 5 6 3 2" xfId="39351"/>
    <cellStyle name="20% - Accent3 5 6 4" xfId="32767"/>
    <cellStyle name="20% - Accent3 5 7" xfId="4825"/>
    <cellStyle name="20% - Accent3 5 7 2" xfId="18107"/>
    <cellStyle name="20% - Accent3 5 7 2 2" xfId="26061"/>
    <cellStyle name="20% - Accent3 5 7 2 2 2" xfId="55020"/>
    <cellStyle name="20% - Accent3 5 7 2 3" xfId="47079"/>
    <cellStyle name="20% - Accent3 5 7 3" xfId="11437"/>
    <cellStyle name="20% - Accent3 5 7 3 2" xfId="40495"/>
    <cellStyle name="20% - Accent3 5 7 4" xfId="33911"/>
    <cellStyle name="20% - Accent3 5 8" xfId="6994"/>
    <cellStyle name="20% - Accent3 5 8 2" xfId="20255"/>
    <cellStyle name="20% - Accent3 5 8 2 2" xfId="28209"/>
    <cellStyle name="20% - Accent3 5 8 2 2 2" xfId="57168"/>
    <cellStyle name="20% - Accent3 5 8 2 3" xfId="49227"/>
    <cellStyle name="20% - Accent3 5 8 3" xfId="13585"/>
    <cellStyle name="20% - Accent3 5 8 3 2" xfId="42643"/>
    <cellStyle name="20% - Accent3 5 8 4" xfId="36059"/>
    <cellStyle name="20% - Accent3 5 9" xfId="14863"/>
    <cellStyle name="20% - Accent3 5 9 2" xfId="22853"/>
    <cellStyle name="20% - Accent3 5 9 2 2" xfId="51812"/>
    <cellStyle name="20% - Accent3 5 9 3" xfId="43871"/>
    <cellStyle name="20% - Accent3 6" xfId="1509"/>
    <cellStyle name="20% - Accent3 6 10" xfId="30705"/>
    <cellStyle name="20% - Accent3 6 2" xfId="2141"/>
    <cellStyle name="20% - Accent3 6 2 2" xfId="3149"/>
    <cellStyle name="20% - Accent3 6 2 2 2" xfId="6507"/>
    <cellStyle name="20% - Accent3 6 2 2 2 2" xfId="19789"/>
    <cellStyle name="20% - Accent3 6 2 2 2 2 2" xfId="27743"/>
    <cellStyle name="20% - Accent3 6 2 2 2 2 2 2" xfId="56702"/>
    <cellStyle name="20% - Accent3 6 2 2 2 2 3" xfId="48761"/>
    <cellStyle name="20% - Accent3 6 2 2 2 3" xfId="13119"/>
    <cellStyle name="20% - Accent3 6 2 2 2 3 2" xfId="42177"/>
    <cellStyle name="20% - Accent3 6 2 2 2 4" xfId="35593"/>
    <cellStyle name="20% - Accent3 6 2 2 3" xfId="16637"/>
    <cellStyle name="20% - Accent3 6 2 2 3 2" xfId="24591"/>
    <cellStyle name="20% - Accent3 6 2 2 3 2 2" xfId="53550"/>
    <cellStyle name="20% - Accent3 6 2 2 3 3" xfId="45609"/>
    <cellStyle name="20% - Accent3 6 2 2 4" xfId="9827"/>
    <cellStyle name="20% - Accent3 6 2 2 4 2" xfId="38885"/>
    <cellStyle name="20% - Accent3 6 2 2 5" xfId="32301"/>
    <cellStyle name="20% - Accent3 6 2 3" xfId="4347"/>
    <cellStyle name="20% - Accent3 6 2 3 2" xfId="17641"/>
    <cellStyle name="20% - Accent3 6 2 3 2 2" xfId="25595"/>
    <cellStyle name="20% - Accent3 6 2 3 2 2 2" xfId="54554"/>
    <cellStyle name="20% - Accent3 6 2 3 2 3" xfId="46613"/>
    <cellStyle name="20% - Accent3 6 2 3 3" xfId="10971"/>
    <cellStyle name="20% - Accent3 6 2 3 3 2" xfId="40029"/>
    <cellStyle name="20% - Accent3 6 2 3 4" xfId="33445"/>
    <cellStyle name="20% - Accent3 6 2 4" xfId="5503"/>
    <cellStyle name="20% - Accent3 6 2 4 2" xfId="18785"/>
    <cellStyle name="20% - Accent3 6 2 4 2 2" xfId="26739"/>
    <cellStyle name="20% - Accent3 6 2 4 2 2 2" xfId="55698"/>
    <cellStyle name="20% - Accent3 6 2 4 2 3" xfId="47757"/>
    <cellStyle name="20% - Accent3 6 2 4 3" xfId="12115"/>
    <cellStyle name="20% - Accent3 6 2 4 3 2" xfId="41173"/>
    <cellStyle name="20% - Accent3 6 2 4 4" xfId="34589"/>
    <cellStyle name="20% - Accent3 6 2 5" xfId="7672"/>
    <cellStyle name="20% - Accent3 6 2 5 2" xfId="20933"/>
    <cellStyle name="20% - Accent3 6 2 5 2 2" xfId="28887"/>
    <cellStyle name="20% - Accent3 6 2 5 2 2 2" xfId="57846"/>
    <cellStyle name="20% - Accent3 6 2 5 2 3" xfId="49905"/>
    <cellStyle name="20% - Accent3 6 2 5 3" xfId="14263"/>
    <cellStyle name="20% - Accent3 6 2 5 3 2" xfId="43321"/>
    <cellStyle name="20% - Accent3 6 2 5 4" xfId="36737"/>
    <cellStyle name="20% - Accent3 6 2 6" xfId="15542"/>
    <cellStyle name="20% - Accent3 6 2 6 2" xfId="23532"/>
    <cellStyle name="20% - Accent3 6 2 6 2 2" xfId="52491"/>
    <cellStyle name="20% - Accent3 6 2 6 3" xfId="44550"/>
    <cellStyle name="20% - Accent3 6 2 7" xfId="22083"/>
    <cellStyle name="20% - Accent3 6 2 7 2" xfId="30031"/>
    <cellStyle name="20% - Accent3 6 2 7 2 2" xfId="58990"/>
    <cellStyle name="20% - Accent3 6 2 7 3" xfId="51049"/>
    <cellStyle name="20% - Accent3 6 2 8" xfId="8823"/>
    <cellStyle name="20% - Accent3 6 2 8 2" xfId="37881"/>
    <cellStyle name="20% - Accent3 6 2 9" xfId="31297"/>
    <cellStyle name="20% - Accent3 6 3" xfId="2557"/>
    <cellStyle name="20% - Accent3 6 3 2" xfId="5915"/>
    <cellStyle name="20% - Accent3 6 3 2 2" xfId="19197"/>
    <cellStyle name="20% - Accent3 6 3 2 2 2" xfId="27151"/>
    <cellStyle name="20% - Accent3 6 3 2 2 2 2" xfId="56110"/>
    <cellStyle name="20% - Accent3 6 3 2 2 3" xfId="48169"/>
    <cellStyle name="20% - Accent3 6 3 2 3" xfId="12527"/>
    <cellStyle name="20% - Accent3 6 3 2 3 2" xfId="41585"/>
    <cellStyle name="20% - Accent3 6 3 2 4" xfId="35001"/>
    <cellStyle name="20% - Accent3 6 3 3" xfId="16045"/>
    <cellStyle name="20% - Accent3 6 3 3 2" xfId="23999"/>
    <cellStyle name="20% - Accent3 6 3 3 2 2" xfId="52958"/>
    <cellStyle name="20% - Accent3 6 3 3 3" xfId="45017"/>
    <cellStyle name="20% - Accent3 6 3 4" xfId="9235"/>
    <cellStyle name="20% - Accent3 6 3 4 2" xfId="38293"/>
    <cellStyle name="20% - Accent3 6 3 5" xfId="31709"/>
    <cellStyle name="20% - Accent3 6 4" xfId="3755"/>
    <cellStyle name="20% - Accent3 6 4 2" xfId="17049"/>
    <cellStyle name="20% - Accent3 6 4 2 2" xfId="25003"/>
    <cellStyle name="20% - Accent3 6 4 2 2 2" xfId="53962"/>
    <cellStyle name="20% - Accent3 6 4 2 3" xfId="46021"/>
    <cellStyle name="20% - Accent3 6 4 3" xfId="10379"/>
    <cellStyle name="20% - Accent3 6 4 3 2" xfId="39437"/>
    <cellStyle name="20% - Accent3 6 4 4" xfId="32853"/>
    <cellStyle name="20% - Accent3 6 5" xfId="4911"/>
    <cellStyle name="20% - Accent3 6 5 2" xfId="18193"/>
    <cellStyle name="20% - Accent3 6 5 2 2" xfId="26147"/>
    <cellStyle name="20% - Accent3 6 5 2 2 2" xfId="55106"/>
    <cellStyle name="20% - Accent3 6 5 2 3" xfId="47165"/>
    <cellStyle name="20% - Accent3 6 5 3" xfId="11523"/>
    <cellStyle name="20% - Accent3 6 5 3 2" xfId="40581"/>
    <cellStyle name="20% - Accent3 6 5 4" xfId="33997"/>
    <cellStyle name="20% - Accent3 6 6" xfId="7080"/>
    <cellStyle name="20% - Accent3 6 6 2" xfId="20341"/>
    <cellStyle name="20% - Accent3 6 6 2 2" xfId="28295"/>
    <cellStyle name="20% - Accent3 6 6 2 2 2" xfId="57254"/>
    <cellStyle name="20% - Accent3 6 6 2 3" xfId="49313"/>
    <cellStyle name="20% - Accent3 6 6 3" xfId="13671"/>
    <cellStyle name="20% - Accent3 6 6 3 2" xfId="42729"/>
    <cellStyle name="20% - Accent3 6 6 4" xfId="36145"/>
    <cellStyle name="20% - Accent3 6 7" xfId="14949"/>
    <cellStyle name="20% - Accent3 6 7 2" xfId="22939"/>
    <cellStyle name="20% - Accent3 6 7 2 2" xfId="51898"/>
    <cellStyle name="20% - Accent3 6 7 3" xfId="43957"/>
    <cellStyle name="20% - Accent3 6 8" xfId="21491"/>
    <cellStyle name="20% - Accent3 6 8 2" xfId="29439"/>
    <cellStyle name="20% - Accent3 6 8 2 2" xfId="58398"/>
    <cellStyle name="20% - Accent3 6 8 3" xfId="50457"/>
    <cellStyle name="20% - Accent3 6 9" xfId="8231"/>
    <cellStyle name="20% - Accent3 6 9 2" xfId="37289"/>
    <cellStyle name="20% - Accent3 7" xfId="1965"/>
    <cellStyle name="20% - Accent3 7 2" xfId="2973"/>
    <cellStyle name="20% - Accent3 7 2 2" xfId="6331"/>
    <cellStyle name="20% - Accent3 7 2 2 2" xfId="19613"/>
    <cellStyle name="20% - Accent3 7 2 2 2 2" xfId="27567"/>
    <cellStyle name="20% - Accent3 7 2 2 2 2 2" xfId="56526"/>
    <cellStyle name="20% - Accent3 7 2 2 2 3" xfId="48585"/>
    <cellStyle name="20% - Accent3 7 2 2 3" xfId="12943"/>
    <cellStyle name="20% - Accent3 7 2 2 3 2" xfId="42001"/>
    <cellStyle name="20% - Accent3 7 2 2 4" xfId="35417"/>
    <cellStyle name="20% - Accent3 7 2 3" xfId="16461"/>
    <cellStyle name="20% - Accent3 7 2 3 2" xfId="24415"/>
    <cellStyle name="20% - Accent3 7 2 3 2 2" xfId="53374"/>
    <cellStyle name="20% - Accent3 7 2 3 3" xfId="45433"/>
    <cellStyle name="20% - Accent3 7 2 4" xfId="9651"/>
    <cellStyle name="20% - Accent3 7 2 4 2" xfId="38709"/>
    <cellStyle name="20% - Accent3 7 2 5" xfId="32125"/>
    <cellStyle name="20% - Accent3 7 3" xfId="4171"/>
    <cellStyle name="20% - Accent3 7 3 2" xfId="17465"/>
    <cellStyle name="20% - Accent3 7 3 2 2" xfId="25419"/>
    <cellStyle name="20% - Accent3 7 3 2 2 2" xfId="54378"/>
    <cellStyle name="20% - Accent3 7 3 2 3" xfId="46437"/>
    <cellStyle name="20% - Accent3 7 3 3" xfId="10795"/>
    <cellStyle name="20% - Accent3 7 3 3 2" xfId="39853"/>
    <cellStyle name="20% - Accent3 7 3 4" xfId="33269"/>
    <cellStyle name="20% - Accent3 7 4" xfId="5327"/>
    <cellStyle name="20% - Accent3 7 4 2" xfId="18609"/>
    <cellStyle name="20% - Accent3 7 4 2 2" xfId="26563"/>
    <cellStyle name="20% - Accent3 7 4 2 2 2" xfId="55522"/>
    <cellStyle name="20% - Accent3 7 4 2 3" xfId="47581"/>
    <cellStyle name="20% - Accent3 7 4 3" xfId="11939"/>
    <cellStyle name="20% - Accent3 7 4 3 2" xfId="40997"/>
    <cellStyle name="20% - Accent3 7 4 4" xfId="34413"/>
    <cellStyle name="20% - Accent3 7 5" xfId="7496"/>
    <cellStyle name="20% - Accent3 7 5 2" xfId="20757"/>
    <cellStyle name="20% - Accent3 7 5 2 2" xfId="28711"/>
    <cellStyle name="20% - Accent3 7 5 2 2 2" xfId="57670"/>
    <cellStyle name="20% - Accent3 7 5 2 3" xfId="49729"/>
    <cellStyle name="20% - Accent3 7 5 3" xfId="14087"/>
    <cellStyle name="20% - Accent3 7 5 3 2" xfId="43145"/>
    <cellStyle name="20% - Accent3 7 5 4" xfId="36561"/>
    <cellStyle name="20% - Accent3 7 6" xfId="15366"/>
    <cellStyle name="20% - Accent3 7 6 2" xfId="23356"/>
    <cellStyle name="20% - Accent3 7 6 2 2" xfId="52315"/>
    <cellStyle name="20% - Accent3 7 6 3" xfId="44374"/>
    <cellStyle name="20% - Accent3 7 7" xfId="21907"/>
    <cellStyle name="20% - Accent3 7 7 2" xfId="29855"/>
    <cellStyle name="20% - Accent3 7 7 2 2" xfId="58814"/>
    <cellStyle name="20% - Accent3 7 7 3" xfId="50873"/>
    <cellStyle name="20% - Accent3 7 8" xfId="8647"/>
    <cellStyle name="20% - Accent3 7 8 2" xfId="37705"/>
    <cellStyle name="20% - Accent3 7 9" xfId="31121"/>
    <cellStyle name="20% - Accent3 8" xfId="1781"/>
    <cellStyle name="20% - Accent3 8 2" xfId="2793"/>
    <cellStyle name="20% - Accent3 8 2 2" xfId="6151"/>
    <cellStyle name="20% - Accent3 8 2 2 2" xfId="19433"/>
    <cellStyle name="20% - Accent3 8 2 2 2 2" xfId="27387"/>
    <cellStyle name="20% - Accent3 8 2 2 2 2 2" xfId="56346"/>
    <cellStyle name="20% - Accent3 8 2 2 2 3" xfId="48405"/>
    <cellStyle name="20% - Accent3 8 2 2 3" xfId="12763"/>
    <cellStyle name="20% - Accent3 8 2 2 3 2" xfId="41821"/>
    <cellStyle name="20% - Accent3 8 2 2 4" xfId="35237"/>
    <cellStyle name="20% - Accent3 8 2 3" xfId="16281"/>
    <cellStyle name="20% - Accent3 8 2 3 2" xfId="24235"/>
    <cellStyle name="20% - Accent3 8 2 3 2 2" xfId="53194"/>
    <cellStyle name="20% - Accent3 8 2 3 3" xfId="45253"/>
    <cellStyle name="20% - Accent3 8 2 4" xfId="9471"/>
    <cellStyle name="20% - Accent3 8 2 4 2" xfId="38529"/>
    <cellStyle name="20% - Accent3 8 2 5" xfId="31945"/>
    <cellStyle name="20% - Accent3 8 3" xfId="3991"/>
    <cellStyle name="20% - Accent3 8 3 2" xfId="17285"/>
    <cellStyle name="20% - Accent3 8 3 2 2" xfId="25239"/>
    <cellStyle name="20% - Accent3 8 3 2 2 2" xfId="54198"/>
    <cellStyle name="20% - Accent3 8 3 2 3" xfId="46257"/>
    <cellStyle name="20% - Accent3 8 3 3" xfId="10615"/>
    <cellStyle name="20% - Accent3 8 3 3 2" xfId="39673"/>
    <cellStyle name="20% - Accent3 8 3 4" xfId="33089"/>
    <cellStyle name="20% - Accent3 8 4" xfId="5147"/>
    <cellStyle name="20% - Accent3 8 4 2" xfId="18429"/>
    <cellStyle name="20% - Accent3 8 4 2 2" xfId="26383"/>
    <cellStyle name="20% - Accent3 8 4 2 2 2" xfId="55342"/>
    <cellStyle name="20% - Accent3 8 4 2 3" xfId="47401"/>
    <cellStyle name="20% - Accent3 8 4 3" xfId="11759"/>
    <cellStyle name="20% - Accent3 8 4 3 2" xfId="40817"/>
    <cellStyle name="20% - Accent3 8 4 4" xfId="34233"/>
    <cellStyle name="20% - Accent3 8 5" xfId="7316"/>
    <cellStyle name="20% - Accent3 8 5 2" xfId="20577"/>
    <cellStyle name="20% - Accent3 8 5 2 2" xfId="28531"/>
    <cellStyle name="20% - Accent3 8 5 2 2 2" xfId="57490"/>
    <cellStyle name="20% - Accent3 8 5 2 3" xfId="49549"/>
    <cellStyle name="20% - Accent3 8 5 3" xfId="13907"/>
    <cellStyle name="20% - Accent3 8 5 3 2" xfId="42965"/>
    <cellStyle name="20% - Accent3 8 5 4" xfId="36381"/>
    <cellStyle name="20% - Accent3 8 6" xfId="15186"/>
    <cellStyle name="20% - Accent3 8 6 2" xfId="23176"/>
    <cellStyle name="20% - Accent3 8 6 2 2" xfId="52135"/>
    <cellStyle name="20% - Accent3 8 6 3" xfId="44194"/>
    <cellStyle name="20% - Accent3 8 7" xfId="21727"/>
    <cellStyle name="20% - Accent3 8 7 2" xfId="29675"/>
    <cellStyle name="20% - Accent3 8 7 2 2" xfId="58634"/>
    <cellStyle name="20% - Accent3 8 7 3" xfId="50693"/>
    <cellStyle name="20% - Accent3 8 8" xfId="8467"/>
    <cellStyle name="20% - Accent3 8 8 2" xfId="37525"/>
    <cellStyle name="20% - Accent3 8 9" xfId="30941"/>
    <cellStyle name="20% - Accent3 9" xfId="2380"/>
    <cellStyle name="20% - Accent3 9 2" xfId="5739"/>
    <cellStyle name="20% - Accent3 9 2 2" xfId="19021"/>
    <cellStyle name="20% - Accent3 9 2 2 2" xfId="26975"/>
    <cellStyle name="20% - Accent3 9 2 2 2 2" xfId="55934"/>
    <cellStyle name="20% - Accent3 9 2 2 3" xfId="47993"/>
    <cellStyle name="20% - Accent3 9 2 3" xfId="12351"/>
    <cellStyle name="20% - Accent3 9 2 3 2" xfId="41409"/>
    <cellStyle name="20% - Accent3 9 2 4" xfId="34825"/>
    <cellStyle name="20% - Accent3 9 3" xfId="16021"/>
    <cellStyle name="20% - Accent3 9 3 2" xfId="23975"/>
    <cellStyle name="20% - Accent3 9 3 2 2" xfId="52934"/>
    <cellStyle name="20% - Accent3 9 3 3" xfId="44993"/>
    <cellStyle name="20% - Accent3 9 4" xfId="9059"/>
    <cellStyle name="20% - Accent3 9 4 2" xfId="38117"/>
    <cellStyle name="20% - Accent3 9 5" xfId="31533"/>
    <cellStyle name="20% - Accent4 10" xfId="3581"/>
    <cellStyle name="20% - Accent4 10 2" xfId="16875"/>
    <cellStyle name="20% - Accent4 10 2 2" xfId="24829"/>
    <cellStyle name="20% - Accent4 10 2 2 2" xfId="53788"/>
    <cellStyle name="20% - Accent4 10 2 3" xfId="45847"/>
    <cellStyle name="20% - Accent4 10 3" xfId="10205"/>
    <cellStyle name="20% - Accent4 10 3 2" xfId="39263"/>
    <cellStyle name="20% - Accent4 10 4" xfId="32679"/>
    <cellStyle name="20% - Accent4 11" xfId="4735"/>
    <cellStyle name="20% - Accent4 11 2" xfId="18019"/>
    <cellStyle name="20% - Accent4 11 2 2" xfId="25973"/>
    <cellStyle name="20% - Accent4 11 2 2 2" xfId="54932"/>
    <cellStyle name="20% - Accent4 11 2 3" xfId="46991"/>
    <cellStyle name="20% - Accent4 11 3" xfId="11349"/>
    <cellStyle name="20% - Accent4 11 3 2" xfId="40407"/>
    <cellStyle name="20% - Accent4 11 4" xfId="33823"/>
    <cellStyle name="20% - Accent4 12" xfId="6896"/>
    <cellStyle name="20% - Accent4 12 2" xfId="20167"/>
    <cellStyle name="20% - Accent4 12 2 2" xfId="28121"/>
    <cellStyle name="20% - Accent4 12 2 2 2" xfId="57080"/>
    <cellStyle name="20% - Accent4 12 2 3" xfId="49139"/>
    <cellStyle name="20% - Accent4 12 3" xfId="13497"/>
    <cellStyle name="20% - Accent4 12 3 2" xfId="42555"/>
    <cellStyle name="20% - Accent4 12 4" xfId="35971"/>
    <cellStyle name="20% - Accent4 13" xfId="14648"/>
    <cellStyle name="20% - Accent4 13 2" xfId="22684"/>
    <cellStyle name="20% - Accent4 13 2 2" xfId="51643"/>
    <cellStyle name="20% - Accent4 13 3" xfId="43702"/>
    <cellStyle name="20% - Accent4 14" xfId="21313"/>
    <cellStyle name="20% - Accent4 14 2" xfId="29265"/>
    <cellStyle name="20% - Accent4 14 2 2" xfId="58224"/>
    <cellStyle name="20% - Accent4 14 3" xfId="50283"/>
    <cellStyle name="20% - Accent4 15" xfId="8055"/>
    <cellStyle name="20% - Accent4 15 2" xfId="37115"/>
    <cellStyle name="20% - Accent4 16" xfId="30520"/>
    <cellStyle name="20% - Accent4 2" xfId="844"/>
    <cellStyle name="20% - Accent4 2 2" xfId="3390"/>
    <cellStyle name="20% - Accent4 2 2 10" xfId="32542"/>
    <cellStyle name="20% - Accent4 2 2 2" xfId="4588"/>
    <cellStyle name="20% - Accent4 2 2 2 2" xfId="17882"/>
    <cellStyle name="20% - Accent4 2 2 2 2 2" xfId="25836"/>
    <cellStyle name="20% - Accent4 2 2 2 2 2 2" xfId="54795"/>
    <cellStyle name="20% - Accent4 2 2 2 2 3" xfId="46854"/>
    <cellStyle name="20% - Accent4 2 2 2 3" xfId="11212"/>
    <cellStyle name="20% - Accent4 2 2 2 3 2" xfId="40270"/>
    <cellStyle name="20% - Accent4 2 2 2 4" xfId="33686"/>
    <cellStyle name="20% - Accent4 2 2 3" xfId="6748"/>
    <cellStyle name="20% - Accent4 2 2 3 2" xfId="20030"/>
    <cellStyle name="20% - Accent4 2 2 3 2 2" xfId="27984"/>
    <cellStyle name="20% - Accent4 2 2 3 2 2 2" xfId="56943"/>
    <cellStyle name="20% - Accent4 2 2 3 2 3" xfId="49002"/>
    <cellStyle name="20% - Accent4 2 2 3 3" xfId="13360"/>
    <cellStyle name="20% - Accent4 2 2 3 3 2" xfId="42418"/>
    <cellStyle name="20% - Accent4 2 2 3 4" xfId="35834"/>
    <cellStyle name="20% - Accent4 2 2 4" xfId="7913"/>
    <cellStyle name="20% - Accent4 2 2 4 2" xfId="21174"/>
    <cellStyle name="20% - Accent4 2 2 4 2 2" xfId="29128"/>
    <cellStyle name="20% - Accent4 2 2 4 2 2 2" xfId="58087"/>
    <cellStyle name="20% - Accent4 2 2 4 2 3" xfId="50146"/>
    <cellStyle name="20% - Accent4 2 2 4 3" xfId="14504"/>
    <cellStyle name="20% - Accent4 2 2 4 3 2" xfId="43562"/>
    <cellStyle name="20% - Accent4 2 2 4 4" xfId="36978"/>
    <cellStyle name="20% - Accent4 2 2 5" xfId="15783"/>
    <cellStyle name="20% - Accent4 2 2 5 2" xfId="23773"/>
    <cellStyle name="20% - Accent4 2 2 5 2 2" xfId="52732"/>
    <cellStyle name="20% - Accent4 2 2 5 3" xfId="44791"/>
    <cellStyle name="20% - Accent4 2 2 6" xfId="22324"/>
    <cellStyle name="20% - Accent4 2 2 6 2" xfId="30272"/>
    <cellStyle name="20% - Accent4 2 2 6 2 2" xfId="59231"/>
    <cellStyle name="20% - Accent4 2 2 6 3" xfId="51290"/>
    <cellStyle name="20% - Accent4 2 2 7" xfId="22468"/>
    <cellStyle name="20% - Accent4 2 2 7 2" xfId="30412"/>
    <cellStyle name="20% - Accent4 2 2 7 2 2" xfId="59371"/>
    <cellStyle name="20% - Accent4 2 2 7 3" xfId="51430"/>
    <cellStyle name="20% - Accent4 2 2 8" xfId="22574"/>
    <cellStyle name="20% - Accent4 2 2 8 2" xfId="51536"/>
    <cellStyle name="20% - Accent4 2 2 9" xfId="10068"/>
    <cellStyle name="20% - Accent4 2 2 9 2" xfId="39126"/>
    <cellStyle name="20% - Accent4 2 3" xfId="3389"/>
    <cellStyle name="20% - Accent4 2 3 2" xfId="4587"/>
    <cellStyle name="20% - Accent4 2 3 2 2" xfId="17881"/>
    <cellStyle name="20% - Accent4 2 3 2 2 2" xfId="25835"/>
    <cellStyle name="20% - Accent4 2 3 2 2 2 2" xfId="54794"/>
    <cellStyle name="20% - Accent4 2 3 2 2 3" xfId="46853"/>
    <cellStyle name="20% - Accent4 2 3 2 3" xfId="11211"/>
    <cellStyle name="20% - Accent4 2 3 2 3 2" xfId="40269"/>
    <cellStyle name="20% - Accent4 2 3 2 4" xfId="33685"/>
    <cellStyle name="20% - Accent4 2 3 3" xfId="6747"/>
    <cellStyle name="20% - Accent4 2 3 3 2" xfId="20029"/>
    <cellStyle name="20% - Accent4 2 3 3 2 2" xfId="27983"/>
    <cellStyle name="20% - Accent4 2 3 3 2 2 2" xfId="56942"/>
    <cellStyle name="20% - Accent4 2 3 3 2 3" xfId="49001"/>
    <cellStyle name="20% - Accent4 2 3 3 3" xfId="13359"/>
    <cellStyle name="20% - Accent4 2 3 3 3 2" xfId="42417"/>
    <cellStyle name="20% - Accent4 2 3 3 4" xfId="35833"/>
    <cellStyle name="20% - Accent4 2 3 4" xfId="7912"/>
    <cellStyle name="20% - Accent4 2 3 4 2" xfId="21173"/>
    <cellStyle name="20% - Accent4 2 3 4 2 2" xfId="29127"/>
    <cellStyle name="20% - Accent4 2 3 4 2 2 2" xfId="58086"/>
    <cellStyle name="20% - Accent4 2 3 4 2 3" xfId="50145"/>
    <cellStyle name="20% - Accent4 2 3 4 3" xfId="14503"/>
    <cellStyle name="20% - Accent4 2 3 4 3 2" xfId="43561"/>
    <cellStyle name="20% - Accent4 2 3 4 4" xfId="36977"/>
    <cellStyle name="20% - Accent4 2 3 5" xfId="15782"/>
    <cellStyle name="20% - Accent4 2 3 5 2" xfId="23772"/>
    <cellStyle name="20% - Accent4 2 3 5 2 2" xfId="52731"/>
    <cellStyle name="20% - Accent4 2 3 5 3" xfId="44790"/>
    <cellStyle name="20% - Accent4 2 3 6" xfId="22323"/>
    <cellStyle name="20% - Accent4 2 3 6 2" xfId="30271"/>
    <cellStyle name="20% - Accent4 2 3 6 2 2" xfId="59230"/>
    <cellStyle name="20% - Accent4 2 3 6 3" xfId="51289"/>
    <cellStyle name="20% - Accent4 2 3 7" xfId="10067"/>
    <cellStyle name="20% - Accent4 2 3 7 2" xfId="39125"/>
    <cellStyle name="20% - Accent4 2 3 8" xfId="32541"/>
    <cellStyle name="20% - Accent4 2 4" xfId="22467"/>
    <cellStyle name="20% - Accent4 2 4 2" xfId="30411"/>
    <cellStyle name="20% - Accent4 2 4 2 2" xfId="59370"/>
    <cellStyle name="20% - Accent4 2 4 3" xfId="51429"/>
    <cellStyle name="20% - Accent4 2 5" xfId="22573"/>
    <cellStyle name="20% - Accent4 2 5 2" xfId="51535"/>
    <cellStyle name="20% - Accent4 3" xfId="92"/>
    <cellStyle name="20% - Accent4 3 10" xfId="6922"/>
    <cellStyle name="20% - Accent4 3 10 2" xfId="20193"/>
    <cellStyle name="20% - Accent4 3 10 2 2" xfId="28147"/>
    <cellStyle name="20% - Accent4 3 10 2 2 2" xfId="57106"/>
    <cellStyle name="20% - Accent4 3 10 2 3" xfId="49165"/>
    <cellStyle name="20% - Accent4 3 10 3" xfId="13523"/>
    <cellStyle name="20% - Accent4 3 10 3 2" xfId="42581"/>
    <cellStyle name="20% - Accent4 3 10 4" xfId="35997"/>
    <cellStyle name="20% - Accent4 3 11" xfId="14675"/>
    <cellStyle name="20% - Accent4 3 11 2" xfId="22710"/>
    <cellStyle name="20% - Accent4 3 11 2 2" xfId="51669"/>
    <cellStyle name="20% - Accent4 3 11 3" xfId="43728"/>
    <cellStyle name="20% - Accent4 3 12" xfId="21339"/>
    <cellStyle name="20% - Accent4 3 12 2" xfId="29291"/>
    <cellStyle name="20% - Accent4 3 12 2 2" xfId="58250"/>
    <cellStyle name="20% - Accent4 3 12 3" xfId="50309"/>
    <cellStyle name="20% - Accent4 3 13" xfId="22469"/>
    <cellStyle name="20% - Accent4 3 13 2" xfId="30413"/>
    <cellStyle name="20% - Accent4 3 13 2 2" xfId="59372"/>
    <cellStyle name="20% - Accent4 3 13 3" xfId="51431"/>
    <cellStyle name="20% - Accent4 3 14" xfId="22575"/>
    <cellStyle name="20% - Accent4 3 14 2" xfId="51537"/>
    <cellStyle name="20% - Accent4 3 15" xfId="8081"/>
    <cellStyle name="20% - Accent4 3 15 2" xfId="37141"/>
    <cellStyle name="20% - Accent4 3 16" xfId="30557"/>
    <cellStyle name="20% - Accent4 3 2" xfId="1451"/>
    <cellStyle name="20% - Accent4 3 2 10" xfId="21433"/>
    <cellStyle name="20% - Accent4 3 2 10 2" xfId="29381"/>
    <cellStyle name="20% - Accent4 3 2 10 2 2" xfId="58340"/>
    <cellStyle name="20% - Accent4 3 2 10 3" xfId="50399"/>
    <cellStyle name="20% - Accent4 3 2 11" xfId="8173"/>
    <cellStyle name="20% - Accent4 3 2 11 2" xfId="37231"/>
    <cellStyle name="20% - Accent4 3 2 12" xfId="30647"/>
    <cellStyle name="20% - Accent4 3 2 2" xfId="1671"/>
    <cellStyle name="20% - Accent4 3 2 2 10" xfId="30860"/>
    <cellStyle name="20% - Accent4 3 2 2 2" xfId="2296"/>
    <cellStyle name="20% - Accent4 3 2 2 2 2" xfId="3304"/>
    <cellStyle name="20% - Accent4 3 2 2 2 2 2" xfId="6662"/>
    <cellStyle name="20% - Accent4 3 2 2 2 2 2 2" xfId="19944"/>
    <cellStyle name="20% - Accent4 3 2 2 2 2 2 2 2" xfId="27898"/>
    <cellStyle name="20% - Accent4 3 2 2 2 2 2 2 2 2" xfId="56857"/>
    <cellStyle name="20% - Accent4 3 2 2 2 2 2 2 3" xfId="48916"/>
    <cellStyle name="20% - Accent4 3 2 2 2 2 2 3" xfId="13274"/>
    <cellStyle name="20% - Accent4 3 2 2 2 2 2 3 2" xfId="42332"/>
    <cellStyle name="20% - Accent4 3 2 2 2 2 2 4" xfId="35748"/>
    <cellStyle name="20% - Accent4 3 2 2 2 2 3" xfId="16792"/>
    <cellStyle name="20% - Accent4 3 2 2 2 2 3 2" xfId="24746"/>
    <cellStyle name="20% - Accent4 3 2 2 2 2 3 2 2" xfId="53705"/>
    <cellStyle name="20% - Accent4 3 2 2 2 2 3 3" xfId="45764"/>
    <cellStyle name="20% - Accent4 3 2 2 2 2 4" xfId="9982"/>
    <cellStyle name="20% - Accent4 3 2 2 2 2 4 2" xfId="39040"/>
    <cellStyle name="20% - Accent4 3 2 2 2 2 5" xfId="32456"/>
    <cellStyle name="20% - Accent4 3 2 2 2 3" xfId="4502"/>
    <cellStyle name="20% - Accent4 3 2 2 2 3 2" xfId="17796"/>
    <cellStyle name="20% - Accent4 3 2 2 2 3 2 2" xfId="25750"/>
    <cellStyle name="20% - Accent4 3 2 2 2 3 2 2 2" xfId="54709"/>
    <cellStyle name="20% - Accent4 3 2 2 2 3 2 3" xfId="46768"/>
    <cellStyle name="20% - Accent4 3 2 2 2 3 3" xfId="11126"/>
    <cellStyle name="20% - Accent4 3 2 2 2 3 3 2" xfId="40184"/>
    <cellStyle name="20% - Accent4 3 2 2 2 3 4" xfId="33600"/>
    <cellStyle name="20% - Accent4 3 2 2 2 4" xfId="5658"/>
    <cellStyle name="20% - Accent4 3 2 2 2 4 2" xfId="18940"/>
    <cellStyle name="20% - Accent4 3 2 2 2 4 2 2" xfId="26894"/>
    <cellStyle name="20% - Accent4 3 2 2 2 4 2 2 2" xfId="55853"/>
    <cellStyle name="20% - Accent4 3 2 2 2 4 2 3" xfId="47912"/>
    <cellStyle name="20% - Accent4 3 2 2 2 4 3" xfId="12270"/>
    <cellStyle name="20% - Accent4 3 2 2 2 4 3 2" xfId="41328"/>
    <cellStyle name="20% - Accent4 3 2 2 2 4 4" xfId="34744"/>
    <cellStyle name="20% - Accent4 3 2 2 2 5" xfId="7827"/>
    <cellStyle name="20% - Accent4 3 2 2 2 5 2" xfId="21088"/>
    <cellStyle name="20% - Accent4 3 2 2 2 5 2 2" xfId="29042"/>
    <cellStyle name="20% - Accent4 3 2 2 2 5 2 2 2" xfId="58001"/>
    <cellStyle name="20% - Accent4 3 2 2 2 5 2 3" xfId="50060"/>
    <cellStyle name="20% - Accent4 3 2 2 2 5 3" xfId="14418"/>
    <cellStyle name="20% - Accent4 3 2 2 2 5 3 2" xfId="43476"/>
    <cellStyle name="20% - Accent4 3 2 2 2 5 4" xfId="36892"/>
    <cellStyle name="20% - Accent4 3 2 2 2 6" xfId="15697"/>
    <cellStyle name="20% - Accent4 3 2 2 2 6 2" xfId="23687"/>
    <cellStyle name="20% - Accent4 3 2 2 2 6 2 2" xfId="52646"/>
    <cellStyle name="20% - Accent4 3 2 2 2 6 3" xfId="44705"/>
    <cellStyle name="20% - Accent4 3 2 2 2 7" xfId="22238"/>
    <cellStyle name="20% - Accent4 3 2 2 2 7 2" xfId="30186"/>
    <cellStyle name="20% - Accent4 3 2 2 2 7 2 2" xfId="59145"/>
    <cellStyle name="20% - Accent4 3 2 2 2 7 3" xfId="51204"/>
    <cellStyle name="20% - Accent4 3 2 2 2 8" xfId="8978"/>
    <cellStyle name="20% - Accent4 3 2 2 2 8 2" xfId="38036"/>
    <cellStyle name="20% - Accent4 3 2 2 2 9" xfId="31452"/>
    <cellStyle name="20% - Accent4 3 2 2 3" xfId="2712"/>
    <cellStyle name="20% - Accent4 3 2 2 3 2" xfId="6070"/>
    <cellStyle name="20% - Accent4 3 2 2 3 2 2" xfId="19352"/>
    <cellStyle name="20% - Accent4 3 2 2 3 2 2 2" xfId="27306"/>
    <cellStyle name="20% - Accent4 3 2 2 3 2 2 2 2" xfId="56265"/>
    <cellStyle name="20% - Accent4 3 2 2 3 2 2 3" xfId="48324"/>
    <cellStyle name="20% - Accent4 3 2 2 3 2 3" xfId="12682"/>
    <cellStyle name="20% - Accent4 3 2 2 3 2 3 2" xfId="41740"/>
    <cellStyle name="20% - Accent4 3 2 2 3 2 4" xfId="35156"/>
    <cellStyle name="20% - Accent4 3 2 2 3 3" xfId="16200"/>
    <cellStyle name="20% - Accent4 3 2 2 3 3 2" xfId="24154"/>
    <cellStyle name="20% - Accent4 3 2 2 3 3 2 2" xfId="53113"/>
    <cellStyle name="20% - Accent4 3 2 2 3 3 3" xfId="45172"/>
    <cellStyle name="20% - Accent4 3 2 2 3 4" xfId="9390"/>
    <cellStyle name="20% - Accent4 3 2 2 3 4 2" xfId="38448"/>
    <cellStyle name="20% - Accent4 3 2 2 3 5" xfId="31864"/>
    <cellStyle name="20% - Accent4 3 2 2 4" xfId="3910"/>
    <cellStyle name="20% - Accent4 3 2 2 4 2" xfId="17204"/>
    <cellStyle name="20% - Accent4 3 2 2 4 2 2" xfId="25158"/>
    <cellStyle name="20% - Accent4 3 2 2 4 2 2 2" xfId="54117"/>
    <cellStyle name="20% - Accent4 3 2 2 4 2 3" xfId="46176"/>
    <cellStyle name="20% - Accent4 3 2 2 4 3" xfId="10534"/>
    <cellStyle name="20% - Accent4 3 2 2 4 3 2" xfId="39592"/>
    <cellStyle name="20% - Accent4 3 2 2 4 4" xfId="33008"/>
    <cellStyle name="20% - Accent4 3 2 2 5" xfId="5066"/>
    <cellStyle name="20% - Accent4 3 2 2 5 2" xfId="18348"/>
    <cellStyle name="20% - Accent4 3 2 2 5 2 2" xfId="26302"/>
    <cellStyle name="20% - Accent4 3 2 2 5 2 2 2" xfId="55261"/>
    <cellStyle name="20% - Accent4 3 2 2 5 2 3" xfId="47320"/>
    <cellStyle name="20% - Accent4 3 2 2 5 3" xfId="11678"/>
    <cellStyle name="20% - Accent4 3 2 2 5 3 2" xfId="40736"/>
    <cellStyle name="20% - Accent4 3 2 2 5 4" xfId="34152"/>
    <cellStyle name="20% - Accent4 3 2 2 6" xfId="7235"/>
    <cellStyle name="20% - Accent4 3 2 2 6 2" xfId="20496"/>
    <cellStyle name="20% - Accent4 3 2 2 6 2 2" xfId="28450"/>
    <cellStyle name="20% - Accent4 3 2 2 6 2 2 2" xfId="57409"/>
    <cellStyle name="20% - Accent4 3 2 2 6 2 3" xfId="49468"/>
    <cellStyle name="20% - Accent4 3 2 2 6 3" xfId="13826"/>
    <cellStyle name="20% - Accent4 3 2 2 6 3 2" xfId="42884"/>
    <cellStyle name="20% - Accent4 3 2 2 6 4" xfId="36300"/>
    <cellStyle name="20% - Accent4 3 2 2 7" xfId="15104"/>
    <cellStyle name="20% - Accent4 3 2 2 7 2" xfId="23094"/>
    <cellStyle name="20% - Accent4 3 2 2 7 2 2" xfId="52053"/>
    <cellStyle name="20% - Accent4 3 2 2 7 3" xfId="44112"/>
    <cellStyle name="20% - Accent4 3 2 2 8" xfId="21646"/>
    <cellStyle name="20% - Accent4 3 2 2 8 2" xfId="29594"/>
    <cellStyle name="20% - Accent4 3 2 2 8 2 2" xfId="58553"/>
    <cellStyle name="20% - Accent4 3 2 2 8 3" xfId="50612"/>
    <cellStyle name="20% - Accent4 3 2 2 9" xfId="8386"/>
    <cellStyle name="20% - Accent4 3 2 2 9 2" xfId="37444"/>
    <cellStyle name="20% - Accent4 3 2 3" xfId="2083"/>
    <cellStyle name="20% - Accent4 3 2 3 2" xfId="3091"/>
    <cellStyle name="20% - Accent4 3 2 3 2 2" xfId="6449"/>
    <cellStyle name="20% - Accent4 3 2 3 2 2 2" xfId="19731"/>
    <cellStyle name="20% - Accent4 3 2 3 2 2 2 2" xfId="27685"/>
    <cellStyle name="20% - Accent4 3 2 3 2 2 2 2 2" xfId="56644"/>
    <cellStyle name="20% - Accent4 3 2 3 2 2 2 3" xfId="48703"/>
    <cellStyle name="20% - Accent4 3 2 3 2 2 3" xfId="13061"/>
    <cellStyle name="20% - Accent4 3 2 3 2 2 3 2" xfId="42119"/>
    <cellStyle name="20% - Accent4 3 2 3 2 2 4" xfId="35535"/>
    <cellStyle name="20% - Accent4 3 2 3 2 3" xfId="16579"/>
    <cellStyle name="20% - Accent4 3 2 3 2 3 2" xfId="24533"/>
    <cellStyle name="20% - Accent4 3 2 3 2 3 2 2" xfId="53492"/>
    <cellStyle name="20% - Accent4 3 2 3 2 3 3" xfId="45551"/>
    <cellStyle name="20% - Accent4 3 2 3 2 4" xfId="9769"/>
    <cellStyle name="20% - Accent4 3 2 3 2 4 2" xfId="38827"/>
    <cellStyle name="20% - Accent4 3 2 3 2 5" xfId="32243"/>
    <cellStyle name="20% - Accent4 3 2 3 3" xfId="4289"/>
    <cellStyle name="20% - Accent4 3 2 3 3 2" xfId="17583"/>
    <cellStyle name="20% - Accent4 3 2 3 3 2 2" xfId="25537"/>
    <cellStyle name="20% - Accent4 3 2 3 3 2 2 2" xfId="54496"/>
    <cellStyle name="20% - Accent4 3 2 3 3 2 3" xfId="46555"/>
    <cellStyle name="20% - Accent4 3 2 3 3 3" xfId="10913"/>
    <cellStyle name="20% - Accent4 3 2 3 3 3 2" xfId="39971"/>
    <cellStyle name="20% - Accent4 3 2 3 3 4" xfId="33387"/>
    <cellStyle name="20% - Accent4 3 2 3 4" xfId="5445"/>
    <cellStyle name="20% - Accent4 3 2 3 4 2" xfId="18727"/>
    <cellStyle name="20% - Accent4 3 2 3 4 2 2" xfId="26681"/>
    <cellStyle name="20% - Accent4 3 2 3 4 2 2 2" xfId="55640"/>
    <cellStyle name="20% - Accent4 3 2 3 4 2 3" xfId="47699"/>
    <cellStyle name="20% - Accent4 3 2 3 4 3" xfId="12057"/>
    <cellStyle name="20% - Accent4 3 2 3 4 3 2" xfId="41115"/>
    <cellStyle name="20% - Accent4 3 2 3 4 4" xfId="34531"/>
    <cellStyle name="20% - Accent4 3 2 3 5" xfId="7614"/>
    <cellStyle name="20% - Accent4 3 2 3 5 2" xfId="20875"/>
    <cellStyle name="20% - Accent4 3 2 3 5 2 2" xfId="28829"/>
    <cellStyle name="20% - Accent4 3 2 3 5 2 2 2" xfId="57788"/>
    <cellStyle name="20% - Accent4 3 2 3 5 2 3" xfId="49847"/>
    <cellStyle name="20% - Accent4 3 2 3 5 3" xfId="14205"/>
    <cellStyle name="20% - Accent4 3 2 3 5 3 2" xfId="43263"/>
    <cellStyle name="20% - Accent4 3 2 3 5 4" xfId="36679"/>
    <cellStyle name="20% - Accent4 3 2 3 6" xfId="15484"/>
    <cellStyle name="20% - Accent4 3 2 3 6 2" xfId="23474"/>
    <cellStyle name="20% - Accent4 3 2 3 6 2 2" xfId="52433"/>
    <cellStyle name="20% - Accent4 3 2 3 6 3" xfId="44492"/>
    <cellStyle name="20% - Accent4 3 2 3 7" xfId="22025"/>
    <cellStyle name="20% - Accent4 3 2 3 7 2" xfId="29973"/>
    <cellStyle name="20% - Accent4 3 2 3 7 2 2" xfId="58932"/>
    <cellStyle name="20% - Accent4 3 2 3 7 3" xfId="50991"/>
    <cellStyle name="20% - Accent4 3 2 3 8" xfId="8765"/>
    <cellStyle name="20% - Accent4 3 2 3 8 2" xfId="37823"/>
    <cellStyle name="20% - Accent4 3 2 3 9" xfId="31239"/>
    <cellStyle name="20% - Accent4 3 2 4" xfId="1901"/>
    <cellStyle name="20% - Accent4 3 2 4 2" xfId="2911"/>
    <cellStyle name="20% - Accent4 3 2 4 2 2" xfId="6269"/>
    <cellStyle name="20% - Accent4 3 2 4 2 2 2" xfId="19551"/>
    <cellStyle name="20% - Accent4 3 2 4 2 2 2 2" xfId="27505"/>
    <cellStyle name="20% - Accent4 3 2 4 2 2 2 2 2" xfId="56464"/>
    <cellStyle name="20% - Accent4 3 2 4 2 2 2 3" xfId="48523"/>
    <cellStyle name="20% - Accent4 3 2 4 2 2 3" xfId="12881"/>
    <cellStyle name="20% - Accent4 3 2 4 2 2 3 2" xfId="41939"/>
    <cellStyle name="20% - Accent4 3 2 4 2 2 4" xfId="35355"/>
    <cellStyle name="20% - Accent4 3 2 4 2 3" xfId="16399"/>
    <cellStyle name="20% - Accent4 3 2 4 2 3 2" xfId="24353"/>
    <cellStyle name="20% - Accent4 3 2 4 2 3 2 2" xfId="53312"/>
    <cellStyle name="20% - Accent4 3 2 4 2 3 3" xfId="45371"/>
    <cellStyle name="20% - Accent4 3 2 4 2 4" xfId="9589"/>
    <cellStyle name="20% - Accent4 3 2 4 2 4 2" xfId="38647"/>
    <cellStyle name="20% - Accent4 3 2 4 2 5" xfId="32063"/>
    <cellStyle name="20% - Accent4 3 2 4 3" xfId="4109"/>
    <cellStyle name="20% - Accent4 3 2 4 3 2" xfId="17403"/>
    <cellStyle name="20% - Accent4 3 2 4 3 2 2" xfId="25357"/>
    <cellStyle name="20% - Accent4 3 2 4 3 2 2 2" xfId="54316"/>
    <cellStyle name="20% - Accent4 3 2 4 3 2 3" xfId="46375"/>
    <cellStyle name="20% - Accent4 3 2 4 3 3" xfId="10733"/>
    <cellStyle name="20% - Accent4 3 2 4 3 3 2" xfId="39791"/>
    <cellStyle name="20% - Accent4 3 2 4 3 4" xfId="33207"/>
    <cellStyle name="20% - Accent4 3 2 4 4" xfId="5265"/>
    <cellStyle name="20% - Accent4 3 2 4 4 2" xfId="18547"/>
    <cellStyle name="20% - Accent4 3 2 4 4 2 2" xfId="26501"/>
    <cellStyle name="20% - Accent4 3 2 4 4 2 2 2" xfId="55460"/>
    <cellStyle name="20% - Accent4 3 2 4 4 2 3" xfId="47519"/>
    <cellStyle name="20% - Accent4 3 2 4 4 3" xfId="11877"/>
    <cellStyle name="20% - Accent4 3 2 4 4 3 2" xfId="40935"/>
    <cellStyle name="20% - Accent4 3 2 4 4 4" xfId="34351"/>
    <cellStyle name="20% - Accent4 3 2 4 5" xfId="7434"/>
    <cellStyle name="20% - Accent4 3 2 4 5 2" xfId="20695"/>
    <cellStyle name="20% - Accent4 3 2 4 5 2 2" xfId="28649"/>
    <cellStyle name="20% - Accent4 3 2 4 5 2 2 2" xfId="57608"/>
    <cellStyle name="20% - Accent4 3 2 4 5 2 3" xfId="49667"/>
    <cellStyle name="20% - Accent4 3 2 4 5 3" xfId="14025"/>
    <cellStyle name="20% - Accent4 3 2 4 5 3 2" xfId="43083"/>
    <cellStyle name="20% - Accent4 3 2 4 5 4" xfId="36499"/>
    <cellStyle name="20% - Accent4 3 2 4 6" xfId="15304"/>
    <cellStyle name="20% - Accent4 3 2 4 6 2" xfId="23294"/>
    <cellStyle name="20% - Accent4 3 2 4 6 2 2" xfId="52253"/>
    <cellStyle name="20% - Accent4 3 2 4 6 3" xfId="44312"/>
    <cellStyle name="20% - Accent4 3 2 4 7" xfId="21845"/>
    <cellStyle name="20% - Accent4 3 2 4 7 2" xfId="29793"/>
    <cellStyle name="20% - Accent4 3 2 4 7 2 2" xfId="58752"/>
    <cellStyle name="20% - Accent4 3 2 4 7 3" xfId="50811"/>
    <cellStyle name="20% - Accent4 3 2 4 8" xfId="8585"/>
    <cellStyle name="20% - Accent4 3 2 4 8 2" xfId="37643"/>
    <cellStyle name="20% - Accent4 3 2 4 9" xfId="31059"/>
    <cellStyle name="20% - Accent4 3 2 5" xfId="2499"/>
    <cellStyle name="20% - Accent4 3 2 5 2" xfId="5857"/>
    <cellStyle name="20% - Accent4 3 2 5 2 2" xfId="19139"/>
    <cellStyle name="20% - Accent4 3 2 5 2 2 2" xfId="27093"/>
    <cellStyle name="20% - Accent4 3 2 5 2 2 2 2" xfId="56052"/>
    <cellStyle name="20% - Accent4 3 2 5 2 2 3" xfId="48111"/>
    <cellStyle name="20% - Accent4 3 2 5 2 3" xfId="12469"/>
    <cellStyle name="20% - Accent4 3 2 5 2 3 2" xfId="41527"/>
    <cellStyle name="20% - Accent4 3 2 5 2 4" xfId="34943"/>
    <cellStyle name="20% - Accent4 3 2 5 3" xfId="14780"/>
    <cellStyle name="20% - Accent4 3 2 5 3 2" xfId="22786"/>
    <cellStyle name="20% - Accent4 3 2 5 3 2 2" xfId="51745"/>
    <cellStyle name="20% - Accent4 3 2 5 3 3" xfId="43804"/>
    <cellStyle name="20% - Accent4 3 2 5 4" xfId="9177"/>
    <cellStyle name="20% - Accent4 3 2 5 4 2" xfId="38235"/>
    <cellStyle name="20% - Accent4 3 2 5 5" xfId="31651"/>
    <cellStyle name="20% - Accent4 3 2 6" xfId="3697"/>
    <cellStyle name="20% - Accent4 3 2 6 2" xfId="16991"/>
    <cellStyle name="20% - Accent4 3 2 6 2 2" xfId="24945"/>
    <cellStyle name="20% - Accent4 3 2 6 2 2 2" xfId="53904"/>
    <cellStyle name="20% - Accent4 3 2 6 2 3" xfId="45963"/>
    <cellStyle name="20% - Accent4 3 2 6 3" xfId="10321"/>
    <cellStyle name="20% - Accent4 3 2 6 3 2" xfId="39379"/>
    <cellStyle name="20% - Accent4 3 2 6 4" xfId="32795"/>
    <cellStyle name="20% - Accent4 3 2 7" xfId="4853"/>
    <cellStyle name="20% - Accent4 3 2 7 2" xfId="18135"/>
    <cellStyle name="20% - Accent4 3 2 7 2 2" xfId="26089"/>
    <cellStyle name="20% - Accent4 3 2 7 2 2 2" xfId="55048"/>
    <cellStyle name="20% - Accent4 3 2 7 2 3" xfId="47107"/>
    <cellStyle name="20% - Accent4 3 2 7 3" xfId="11465"/>
    <cellStyle name="20% - Accent4 3 2 7 3 2" xfId="40523"/>
    <cellStyle name="20% - Accent4 3 2 7 4" xfId="33939"/>
    <cellStyle name="20% - Accent4 3 2 8" xfId="7022"/>
    <cellStyle name="20% - Accent4 3 2 8 2" xfId="20283"/>
    <cellStyle name="20% - Accent4 3 2 8 2 2" xfId="28237"/>
    <cellStyle name="20% - Accent4 3 2 8 2 2 2" xfId="57196"/>
    <cellStyle name="20% - Accent4 3 2 8 2 3" xfId="49255"/>
    <cellStyle name="20% - Accent4 3 2 8 3" xfId="13613"/>
    <cellStyle name="20% - Accent4 3 2 8 3 2" xfId="42671"/>
    <cellStyle name="20% - Accent4 3 2 8 4" xfId="36087"/>
    <cellStyle name="20% - Accent4 3 2 9" xfId="14891"/>
    <cellStyle name="20% - Accent4 3 2 9 2" xfId="22881"/>
    <cellStyle name="20% - Accent4 3 2 9 2 2" xfId="51840"/>
    <cellStyle name="20% - Accent4 3 2 9 3" xfId="43899"/>
    <cellStyle name="20% - Accent4 3 3" xfId="1551"/>
    <cellStyle name="20% - Accent4 3 3 10" xfId="30740"/>
    <cellStyle name="20% - Accent4 3 3 2" xfId="2176"/>
    <cellStyle name="20% - Accent4 3 3 2 2" xfId="3184"/>
    <cellStyle name="20% - Accent4 3 3 2 2 2" xfId="6542"/>
    <cellStyle name="20% - Accent4 3 3 2 2 2 2" xfId="19824"/>
    <cellStyle name="20% - Accent4 3 3 2 2 2 2 2" xfId="27778"/>
    <cellStyle name="20% - Accent4 3 3 2 2 2 2 2 2" xfId="56737"/>
    <cellStyle name="20% - Accent4 3 3 2 2 2 2 3" xfId="48796"/>
    <cellStyle name="20% - Accent4 3 3 2 2 2 3" xfId="13154"/>
    <cellStyle name="20% - Accent4 3 3 2 2 2 3 2" xfId="42212"/>
    <cellStyle name="20% - Accent4 3 3 2 2 2 4" xfId="35628"/>
    <cellStyle name="20% - Accent4 3 3 2 2 3" xfId="16672"/>
    <cellStyle name="20% - Accent4 3 3 2 2 3 2" xfId="24626"/>
    <cellStyle name="20% - Accent4 3 3 2 2 3 2 2" xfId="53585"/>
    <cellStyle name="20% - Accent4 3 3 2 2 3 3" xfId="45644"/>
    <cellStyle name="20% - Accent4 3 3 2 2 4" xfId="9862"/>
    <cellStyle name="20% - Accent4 3 3 2 2 4 2" xfId="38920"/>
    <cellStyle name="20% - Accent4 3 3 2 2 5" xfId="32336"/>
    <cellStyle name="20% - Accent4 3 3 2 3" xfId="4382"/>
    <cellStyle name="20% - Accent4 3 3 2 3 2" xfId="17676"/>
    <cellStyle name="20% - Accent4 3 3 2 3 2 2" xfId="25630"/>
    <cellStyle name="20% - Accent4 3 3 2 3 2 2 2" xfId="54589"/>
    <cellStyle name="20% - Accent4 3 3 2 3 2 3" xfId="46648"/>
    <cellStyle name="20% - Accent4 3 3 2 3 3" xfId="11006"/>
    <cellStyle name="20% - Accent4 3 3 2 3 3 2" xfId="40064"/>
    <cellStyle name="20% - Accent4 3 3 2 3 4" xfId="33480"/>
    <cellStyle name="20% - Accent4 3 3 2 4" xfId="5538"/>
    <cellStyle name="20% - Accent4 3 3 2 4 2" xfId="18820"/>
    <cellStyle name="20% - Accent4 3 3 2 4 2 2" xfId="26774"/>
    <cellStyle name="20% - Accent4 3 3 2 4 2 2 2" xfId="55733"/>
    <cellStyle name="20% - Accent4 3 3 2 4 2 3" xfId="47792"/>
    <cellStyle name="20% - Accent4 3 3 2 4 3" xfId="12150"/>
    <cellStyle name="20% - Accent4 3 3 2 4 3 2" xfId="41208"/>
    <cellStyle name="20% - Accent4 3 3 2 4 4" xfId="34624"/>
    <cellStyle name="20% - Accent4 3 3 2 5" xfId="7707"/>
    <cellStyle name="20% - Accent4 3 3 2 5 2" xfId="20968"/>
    <cellStyle name="20% - Accent4 3 3 2 5 2 2" xfId="28922"/>
    <cellStyle name="20% - Accent4 3 3 2 5 2 2 2" xfId="57881"/>
    <cellStyle name="20% - Accent4 3 3 2 5 2 3" xfId="49940"/>
    <cellStyle name="20% - Accent4 3 3 2 5 3" xfId="14298"/>
    <cellStyle name="20% - Accent4 3 3 2 5 3 2" xfId="43356"/>
    <cellStyle name="20% - Accent4 3 3 2 5 4" xfId="36772"/>
    <cellStyle name="20% - Accent4 3 3 2 6" xfId="15577"/>
    <cellStyle name="20% - Accent4 3 3 2 6 2" xfId="23567"/>
    <cellStyle name="20% - Accent4 3 3 2 6 2 2" xfId="52526"/>
    <cellStyle name="20% - Accent4 3 3 2 6 3" xfId="44585"/>
    <cellStyle name="20% - Accent4 3 3 2 7" xfId="22118"/>
    <cellStyle name="20% - Accent4 3 3 2 7 2" xfId="30066"/>
    <cellStyle name="20% - Accent4 3 3 2 7 2 2" xfId="59025"/>
    <cellStyle name="20% - Accent4 3 3 2 7 3" xfId="51084"/>
    <cellStyle name="20% - Accent4 3 3 2 8" xfId="8858"/>
    <cellStyle name="20% - Accent4 3 3 2 8 2" xfId="37916"/>
    <cellStyle name="20% - Accent4 3 3 2 9" xfId="31332"/>
    <cellStyle name="20% - Accent4 3 3 3" xfId="2592"/>
    <cellStyle name="20% - Accent4 3 3 3 2" xfId="5950"/>
    <cellStyle name="20% - Accent4 3 3 3 2 2" xfId="19232"/>
    <cellStyle name="20% - Accent4 3 3 3 2 2 2" xfId="27186"/>
    <cellStyle name="20% - Accent4 3 3 3 2 2 2 2" xfId="56145"/>
    <cellStyle name="20% - Accent4 3 3 3 2 2 3" xfId="48204"/>
    <cellStyle name="20% - Accent4 3 3 3 2 3" xfId="12562"/>
    <cellStyle name="20% - Accent4 3 3 3 2 3 2" xfId="41620"/>
    <cellStyle name="20% - Accent4 3 3 3 2 4" xfId="35036"/>
    <cellStyle name="20% - Accent4 3 3 3 3" xfId="16080"/>
    <cellStyle name="20% - Accent4 3 3 3 3 2" xfId="24034"/>
    <cellStyle name="20% - Accent4 3 3 3 3 2 2" xfId="52993"/>
    <cellStyle name="20% - Accent4 3 3 3 3 3" xfId="45052"/>
    <cellStyle name="20% - Accent4 3 3 3 4" xfId="9270"/>
    <cellStyle name="20% - Accent4 3 3 3 4 2" xfId="38328"/>
    <cellStyle name="20% - Accent4 3 3 3 5" xfId="31744"/>
    <cellStyle name="20% - Accent4 3 3 4" xfId="3790"/>
    <cellStyle name="20% - Accent4 3 3 4 2" xfId="17084"/>
    <cellStyle name="20% - Accent4 3 3 4 2 2" xfId="25038"/>
    <cellStyle name="20% - Accent4 3 3 4 2 2 2" xfId="53997"/>
    <cellStyle name="20% - Accent4 3 3 4 2 3" xfId="46056"/>
    <cellStyle name="20% - Accent4 3 3 4 3" xfId="10414"/>
    <cellStyle name="20% - Accent4 3 3 4 3 2" xfId="39472"/>
    <cellStyle name="20% - Accent4 3 3 4 4" xfId="32888"/>
    <cellStyle name="20% - Accent4 3 3 5" xfId="4946"/>
    <cellStyle name="20% - Accent4 3 3 5 2" xfId="18228"/>
    <cellStyle name="20% - Accent4 3 3 5 2 2" xfId="26182"/>
    <cellStyle name="20% - Accent4 3 3 5 2 2 2" xfId="55141"/>
    <cellStyle name="20% - Accent4 3 3 5 2 3" xfId="47200"/>
    <cellStyle name="20% - Accent4 3 3 5 3" xfId="11558"/>
    <cellStyle name="20% - Accent4 3 3 5 3 2" xfId="40616"/>
    <cellStyle name="20% - Accent4 3 3 5 4" xfId="34032"/>
    <cellStyle name="20% - Accent4 3 3 6" xfId="7115"/>
    <cellStyle name="20% - Accent4 3 3 6 2" xfId="20376"/>
    <cellStyle name="20% - Accent4 3 3 6 2 2" xfId="28330"/>
    <cellStyle name="20% - Accent4 3 3 6 2 2 2" xfId="57289"/>
    <cellStyle name="20% - Accent4 3 3 6 2 3" xfId="49348"/>
    <cellStyle name="20% - Accent4 3 3 6 3" xfId="13706"/>
    <cellStyle name="20% - Accent4 3 3 6 3 2" xfId="42764"/>
    <cellStyle name="20% - Accent4 3 3 6 4" xfId="36180"/>
    <cellStyle name="20% - Accent4 3 3 7" xfId="14984"/>
    <cellStyle name="20% - Accent4 3 3 7 2" xfId="22974"/>
    <cellStyle name="20% - Accent4 3 3 7 2 2" xfId="51933"/>
    <cellStyle name="20% - Accent4 3 3 7 3" xfId="43992"/>
    <cellStyle name="20% - Accent4 3 3 8" xfId="21526"/>
    <cellStyle name="20% - Accent4 3 3 8 2" xfId="29474"/>
    <cellStyle name="20% - Accent4 3 3 8 2 2" xfId="58433"/>
    <cellStyle name="20% - Accent4 3 3 8 3" xfId="50492"/>
    <cellStyle name="20% - Accent4 3 3 9" xfId="8266"/>
    <cellStyle name="20% - Accent4 3 3 9 2" xfId="37324"/>
    <cellStyle name="20% - Accent4 3 4" xfId="1993"/>
    <cellStyle name="20% - Accent4 3 4 2" xfId="3001"/>
    <cellStyle name="20% - Accent4 3 4 2 2" xfId="6359"/>
    <cellStyle name="20% - Accent4 3 4 2 2 2" xfId="19641"/>
    <cellStyle name="20% - Accent4 3 4 2 2 2 2" xfId="27595"/>
    <cellStyle name="20% - Accent4 3 4 2 2 2 2 2" xfId="56554"/>
    <cellStyle name="20% - Accent4 3 4 2 2 2 3" xfId="48613"/>
    <cellStyle name="20% - Accent4 3 4 2 2 3" xfId="12971"/>
    <cellStyle name="20% - Accent4 3 4 2 2 3 2" xfId="42029"/>
    <cellStyle name="20% - Accent4 3 4 2 2 4" xfId="35445"/>
    <cellStyle name="20% - Accent4 3 4 2 3" xfId="16489"/>
    <cellStyle name="20% - Accent4 3 4 2 3 2" xfId="24443"/>
    <cellStyle name="20% - Accent4 3 4 2 3 2 2" xfId="53402"/>
    <cellStyle name="20% - Accent4 3 4 2 3 3" xfId="45461"/>
    <cellStyle name="20% - Accent4 3 4 2 4" xfId="9679"/>
    <cellStyle name="20% - Accent4 3 4 2 4 2" xfId="38737"/>
    <cellStyle name="20% - Accent4 3 4 2 5" xfId="32153"/>
    <cellStyle name="20% - Accent4 3 4 3" xfId="4199"/>
    <cellStyle name="20% - Accent4 3 4 3 2" xfId="17493"/>
    <cellStyle name="20% - Accent4 3 4 3 2 2" xfId="25447"/>
    <cellStyle name="20% - Accent4 3 4 3 2 2 2" xfId="54406"/>
    <cellStyle name="20% - Accent4 3 4 3 2 3" xfId="46465"/>
    <cellStyle name="20% - Accent4 3 4 3 3" xfId="10823"/>
    <cellStyle name="20% - Accent4 3 4 3 3 2" xfId="39881"/>
    <cellStyle name="20% - Accent4 3 4 3 4" xfId="33297"/>
    <cellStyle name="20% - Accent4 3 4 4" xfId="5355"/>
    <cellStyle name="20% - Accent4 3 4 4 2" xfId="18637"/>
    <cellStyle name="20% - Accent4 3 4 4 2 2" xfId="26591"/>
    <cellStyle name="20% - Accent4 3 4 4 2 2 2" xfId="55550"/>
    <cellStyle name="20% - Accent4 3 4 4 2 3" xfId="47609"/>
    <cellStyle name="20% - Accent4 3 4 4 3" xfId="11967"/>
    <cellStyle name="20% - Accent4 3 4 4 3 2" xfId="41025"/>
    <cellStyle name="20% - Accent4 3 4 4 4" xfId="34441"/>
    <cellStyle name="20% - Accent4 3 4 5" xfId="7524"/>
    <cellStyle name="20% - Accent4 3 4 5 2" xfId="20785"/>
    <cellStyle name="20% - Accent4 3 4 5 2 2" xfId="28739"/>
    <cellStyle name="20% - Accent4 3 4 5 2 2 2" xfId="57698"/>
    <cellStyle name="20% - Accent4 3 4 5 2 3" xfId="49757"/>
    <cellStyle name="20% - Accent4 3 4 5 3" xfId="14115"/>
    <cellStyle name="20% - Accent4 3 4 5 3 2" xfId="43173"/>
    <cellStyle name="20% - Accent4 3 4 5 4" xfId="36589"/>
    <cellStyle name="20% - Accent4 3 4 6" xfId="15394"/>
    <cellStyle name="20% - Accent4 3 4 6 2" xfId="23384"/>
    <cellStyle name="20% - Accent4 3 4 6 2 2" xfId="52343"/>
    <cellStyle name="20% - Accent4 3 4 6 3" xfId="44402"/>
    <cellStyle name="20% - Accent4 3 4 7" xfId="21935"/>
    <cellStyle name="20% - Accent4 3 4 7 2" xfId="29883"/>
    <cellStyle name="20% - Accent4 3 4 7 2 2" xfId="58842"/>
    <cellStyle name="20% - Accent4 3 4 7 3" xfId="50901"/>
    <cellStyle name="20% - Accent4 3 4 8" xfId="8675"/>
    <cellStyle name="20% - Accent4 3 4 8 2" xfId="37733"/>
    <cellStyle name="20% - Accent4 3 4 9" xfId="31149"/>
    <cellStyle name="20% - Accent4 3 5" xfId="1809"/>
    <cellStyle name="20% - Accent4 3 5 2" xfId="2821"/>
    <cellStyle name="20% - Accent4 3 5 2 2" xfId="6179"/>
    <cellStyle name="20% - Accent4 3 5 2 2 2" xfId="19461"/>
    <cellStyle name="20% - Accent4 3 5 2 2 2 2" xfId="27415"/>
    <cellStyle name="20% - Accent4 3 5 2 2 2 2 2" xfId="56374"/>
    <cellStyle name="20% - Accent4 3 5 2 2 2 3" xfId="48433"/>
    <cellStyle name="20% - Accent4 3 5 2 2 3" xfId="12791"/>
    <cellStyle name="20% - Accent4 3 5 2 2 3 2" xfId="41849"/>
    <cellStyle name="20% - Accent4 3 5 2 2 4" xfId="35265"/>
    <cellStyle name="20% - Accent4 3 5 2 3" xfId="16309"/>
    <cellStyle name="20% - Accent4 3 5 2 3 2" xfId="24263"/>
    <cellStyle name="20% - Accent4 3 5 2 3 2 2" xfId="53222"/>
    <cellStyle name="20% - Accent4 3 5 2 3 3" xfId="45281"/>
    <cellStyle name="20% - Accent4 3 5 2 4" xfId="9499"/>
    <cellStyle name="20% - Accent4 3 5 2 4 2" xfId="38557"/>
    <cellStyle name="20% - Accent4 3 5 2 5" xfId="31973"/>
    <cellStyle name="20% - Accent4 3 5 3" xfId="4019"/>
    <cellStyle name="20% - Accent4 3 5 3 2" xfId="17313"/>
    <cellStyle name="20% - Accent4 3 5 3 2 2" xfId="25267"/>
    <cellStyle name="20% - Accent4 3 5 3 2 2 2" xfId="54226"/>
    <cellStyle name="20% - Accent4 3 5 3 2 3" xfId="46285"/>
    <cellStyle name="20% - Accent4 3 5 3 3" xfId="10643"/>
    <cellStyle name="20% - Accent4 3 5 3 3 2" xfId="39701"/>
    <cellStyle name="20% - Accent4 3 5 3 4" xfId="33117"/>
    <cellStyle name="20% - Accent4 3 5 4" xfId="5175"/>
    <cellStyle name="20% - Accent4 3 5 4 2" xfId="18457"/>
    <cellStyle name="20% - Accent4 3 5 4 2 2" xfId="26411"/>
    <cellStyle name="20% - Accent4 3 5 4 2 2 2" xfId="55370"/>
    <cellStyle name="20% - Accent4 3 5 4 2 3" xfId="47429"/>
    <cellStyle name="20% - Accent4 3 5 4 3" xfId="11787"/>
    <cellStyle name="20% - Accent4 3 5 4 3 2" xfId="40845"/>
    <cellStyle name="20% - Accent4 3 5 4 4" xfId="34261"/>
    <cellStyle name="20% - Accent4 3 5 5" xfId="7344"/>
    <cellStyle name="20% - Accent4 3 5 5 2" xfId="20605"/>
    <cellStyle name="20% - Accent4 3 5 5 2 2" xfId="28559"/>
    <cellStyle name="20% - Accent4 3 5 5 2 2 2" xfId="57518"/>
    <cellStyle name="20% - Accent4 3 5 5 2 3" xfId="49577"/>
    <cellStyle name="20% - Accent4 3 5 5 3" xfId="13935"/>
    <cellStyle name="20% - Accent4 3 5 5 3 2" xfId="42993"/>
    <cellStyle name="20% - Accent4 3 5 5 4" xfId="36409"/>
    <cellStyle name="20% - Accent4 3 5 6" xfId="15214"/>
    <cellStyle name="20% - Accent4 3 5 6 2" xfId="23204"/>
    <cellStyle name="20% - Accent4 3 5 6 2 2" xfId="52163"/>
    <cellStyle name="20% - Accent4 3 5 6 3" xfId="44222"/>
    <cellStyle name="20% - Accent4 3 5 7" xfId="21755"/>
    <cellStyle name="20% - Accent4 3 5 7 2" xfId="29703"/>
    <cellStyle name="20% - Accent4 3 5 7 2 2" xfId="58662"/>
    <cellStyle name="20% - Accent4 3 5 7 3" xfId="50721"/>
    <cellStyle name="20% - Accent4 3 5 8" xfId="8495"/>
    <cellStyle name="20% - Accent4 3 5 8 2" xfId="37553"/>
    <cellStyle name="20% - Accent4 3 5 9" xfId="30969"/>
    <cellStyle name="20% - Accent4 3 6" xfId="3391"/>
    <cellStyle name="20% - Accent4 3 6 2" xfId="4589"/>
    <cellStyle name="20% - Accent4 3 6 2 2" xfId="17883"/>
    <cellStyle name="20% - Accent4 3 6 2 2 2" xfId="25837"/>
    <cellStyle name="20% - Accent4 3 6 2 2 2 2" xfId="54796"/>
    <cellStyle name="20% - Accent4 3 6 2 2 3" xfId="46855"/>
    <cellStyle name="20% - Accent4 3 6 2 3" xfId="11213"/>
    <cellStyle name="20% - Accent4 3 6 2 3 2" xfId="40271"/>
    <cellStyle name="20% - Accent4 3 6 2 4" xfId="33687"/>
    <cellStyle name="20% - Accent4 3 6 3" xfId="6749"/>
    <cellStyle name="20% - Accent4 3 6 3 2" xfId="20031"/>
    <cellStyle name="20% - Accent4 3 6 3 2 2" xfId="27985"/>
    <cellStyle name="20% - Accent4 3 6 3 2 2 2" xfId="56944"/>
    <cellStyle name="20% - Accent4 3 6 3 2 3" xfId="49003"/>
    <cellStyle name="20% - Accent4 3 6 3 3" xfId="13361"/>
    <cellStyle name="20% - Accent4 3 6 3 3 2" xfId="42419"/>
    <cellStyle name="20% - Accent4 3 6 3 4" xfId="35835"/>
    <cellStyle name="20% - Accent4 3 6 4" xfId="7914"/>
    <cellStyle name="20% - Accent4 3 6 4 2" xfId="21175"/>
    <cellStyle name="20% - Accent4 3 6 4 2 2" xfId="29129"/>
    <cellStyle name="20% - Accent4 3 6 4 2 2 2" xfId="58088"/>
    <cellStyle name="20% - Accent4 3 6 4 2 3" xfId="50147"/>
    <cellStyle name="20% - Accent4 3 6 4 3" xfId="14505"/>
    <cellStyle name="20% - Accent4 3 6 4 3 2" xfId="43563"/>
    <cellStyle name="20% - Accent4 3 6 4 4" xfId="36979"/>
    <cellStyle name="20% - Accent4 3 6 5" xfId="15784"/>
    <cellStyle name="20% - Accent4 3 6 5 2" xfId="23774"/>
    <cellStyle name="20% - Accent4 3 6 5 2 2" xfId="52733"/>
    <cellStyle name="20% - Accent4 3 6 5 3" xfId="44792"/>
    <cellStyle name="20% - Accent4 3 6 6" xfId="22325"/>
    <cellStyle name="20% - Accent4 3 6 6 2" xfId="30273"/>
    <cellStyle name="20% - Accent4 3 6 6 2 2" xfId="59232"/>
    <cellStyle name="20% - Accent4 3 6 6 3" xfId="51291"/>
    <cellStyle name="20% - Accent4 3 6 7" xfId="10069"/>
    <cellStyle name="20% - Accent4 3 6 7 2" xfId="39127"/>
    <cellStyle name="20% - Accent4 3 6 8" xfId="32543"/>
    <cellStyle name="20% - Accent4 3 7" xfId="2408"/>
    <cellStyle name="20% - Accent4 3 7 2" xfId="5767"/>
    <cellStyle name="20% - Accent4 3 7 2 2" xfId="19049"/>
    <cellStyle name="20% - Accent4 3 7 2 2 2" xfId="27003"/>
    <cellStyle name="20% - Accent4 3 7 2 2 2 2" xfId="55962"/>
    <cellStyle name="20% - Accent4 3 7 2 2 3" xfId="48021"/>
    <cellStyle name="20% - Accent4 3 7 2 3" xfId="12379"/>
    <cellStyle name="20% - Accent4 3 7 2 3 2" xfId="41437"/>
    <cellStyle name="20% - Accent4 3 7 2 4" xfId="34853"/>
    <cellStyle name="20% - Accent4 3 7 3" xfId="15155"/>
    <cellStyle name="20% - Accent4 3 7 3 2" xfId="23145"/>
    <cellStyle name="20% - Accent4 3 7 3 2 2" xfId="52104"/>
    <cellStyle name="20% - Accent4 3 7 3 3" xfId="44163"/>
    <cellStyle name="20% - Accent4 3 7 4" xfId="9087"/>
    <cellStyle name="20% - Accent4 3 7 4 2" xfId="38145"/>
    <cellStyle name="20% - Accent4 3 7 5" xfId="31561"/>
    <cellStyle name="20% - Accent4 3 8" xfId="3607"/>
    <cellStyle name="20% - Accent4 3 8 2" xfId="16901"/>
    <cellStyle name="20% - Accent4 3 8 2 2" xfId="24855"/>
    <cellStyle name="20% - Accent4 3 8 2 2 2" xfId="53814"/>
    <cellStyle name="20% - Accent4 3 8 2 3" xfId="45873"/>
    <cellStyle name="20% - Accent4 3 8 3" xfId="10231"/>
    <cellStyle name="20% - Accent4 3 8 3 2" xfId="39289"/>
    <cellStyle name="20% - Accent4 3 8 4" xfId="32705"/>
    <cellStyle name="20% - Accent4 3 9" xfId="4761"/>
    <cellStyle name="20% - Accent4 3 9 2" xfId="18045"/>
    <cellStyle name="20% - Accent4 3 9 2 2" xfId="25999"/>
    <cellStyle name="20% - Accent4 3 9 2 2 2" xfId="54958"/>
    <cellStyle name="20% - Accent4 3 9 2 3" xfId="47017"/>
    <cellStyle name="20% - Accent4 3 9 3" xfId="11375"/>
    <cellStyle name="20% - Accent4 3 9 3 2" xfId="40433"/>
    <cellStyle name="20% - Accent4 3 9 4" xfId="33849"/>
    <cellStyle name="20% - Accent4 4" xfId="1403"/>
    <cellStyle name="20% - Accent4 4 10" xfId="6976"/>
    <cellStyle name="20% - Accent4 4 10 2" xfId="20237"/>
    <cellStyle name="20% - Accent4 4 10 2 2" xfId="28191"/>
    <cellStyle name="20% - Accent4 4 10 2 2 2" xfId="57150"/>
    <cellStyle name="20% - Accent4 4 10 2 3" xfId="49209"/>
    <cellStyle name="20% - Accent4 4 10 3" xfId="13567"/>
    <cellStyle name="20% - Accent4 4 10 3 2" xfId="42625"/>
    <cellStyle name="20% - Accent4 4 10 4" xfId="36041"/>
    <cellStyle name="20% - Accent4 4 11" xfId="14845"/>
    <cellStyle name="20% - Accent4 4 11 2" xfId="22835"/>
    <cellStyle name="20% - Accent4 4 11 2 2" xfId="51794"/>
    <cellStyle name="20% - Accent4 4 11 3" xfId="43853"/>
    <cellStyle name="20% - Accent4 4 12" xfId="21387"/>
    <cellStyle name="20% - Accent4 4 12 2" xfId="29335"/>
    <cellStyle name="20% - Accent4 4 12 2 2" xfId="58294"/>
    <cellStyle name="20% - Accent4 4 12 3" xfId="50353"/>
    <cellStyle name="20% - Accent4 4 13" xfId="22470"/>
    <cellStyle name="20% - Accent4 4 13 2" xfId="30414"/>
    <cellStyle name="20% - Accent4 4 13 2 2" xfId="59373"/>
    <cellStyle name="20% - Accent4 4 13 3" xfId="51432"/>
    <cellStyle name="20% - Accent4 4 14" xfId="22576"/>
    <cellStyle name="20% - Accent4 4 14 2" xfId="51538"/>
    <cellStyle name="20% - Accent4 4 15" xfId="8127"/>
    <cellStyle name="20% - Accent4 4 15 2" xfId="37185"/>
    <cellStyle name="20% - Accent4 4 16" xfId="30601"/>
    <cellStyle name="20% - Accent4 4 2" xfId="1495"/>
    <cellStyle name="20% - Accent4 4 2 10" xfId="21477"/>
    <cellStyle name="20% - Accent4 4 2 10 2" xfId="29425"/>
    <cellStyle name="20% - Accent4 4 2 10 2 2" xfId="58384"/>
    <cellStyle name="20% - Accent4 4 2 10 3" xfId="50443"/>
    <cellStyle name="20% - Accent4 4 2 11" xfId="8217"/>
    <cellStyle name="20% - Accent4 4 2 11 2" xfId="37275"/>
    <cellStyle name="20% - Accent4 4 2 12" xfId="30691"/>
    <cellStyle name="20% - Accent4 4 2 2" xfId="1715"/>
    <cellStyle name="20% - Accent4 4 2 2 10" xfId="30904"/>
    <cellStyle name="20% - Accent4 4 2 2 2" xfId="2340"/>
    <cellStyle name="20% - Accent4 4 2 2 2 2" xfId="3348"/>
    <cellStyle name="20% - Accent4 4 2 2 2 2 2" xfId="6706"/>
    <cellStyle name="20% - Accent4 4 2 2 2 2 2 2" xfId="19988"/>
    <cellStyle name="20% - Accent4 4 2 2 2 2 2 2 2" xfId="27942"/>
    <cellStyle name="20% - Accent4 4 2 2 2 2 2 2 2 2" xfId="56901"/>
    <cellStyle name="20% - Accent4 4 2 2 2 2 2 2 3" xfId="48960"/>
    <cellStyle name="20% - Accent4 4 2 2 2 2 2 3" xfId="13318"/>
    <cellStyle name="20% - Accent4 4 2 2 2 2 2 3 2" xfId="42376"/>
    <cellStyle name="20% - Accent4 4 2 2 2 2 2 4" xfId="35792"/>
    <cellStyle name="20% - Accent4 4 2 2 2 2 3" xfId="16836"/>
    <cellStyle name="20% - Accent4 4 2 2 2 2 3 2" xfId="24790"/>
    <cellStyle name="20% - Accent4 4 2 2 2 2 3 2 2" xfId="53749"/>
    <cellStyle name="20% - Accent4 4 2 2 2 2 3 3" xfId="45808"/>
    <cellStyle name="20% - Accent4 4 2 2 2 2 4" xfId="10026"/>
    <cellStyle name="20% - Accent4 4 2 2 2 2 4 2" xfId="39084"/>
    <cellStyle name="20% - Accent4 4 2 2 2 2 5" xfId="32500"/>
    <cellStyle name="20% - Accent4 4 2 2 2 3" xfId="4546"/>
    <cellStyle name="20% - Accent4 4 2 2 2 3 2" xfId="17840"/>
    <cellStyle name="20% - Accent4 4 2 2 2 3 2 2" xfId="25794"/>
    <cellStyle name="20% - Accent4 4 2 2 2 3 2 2 2" xfId="54753"/>
    <cellStyle name="20% - Accent4 4 2 2 2 3 2 3" xfId="46812"/>
    <cellStyle name="20% - Accent4 4 2 2 2 3 3" xfId="11170"/>
    <cellStyle name="20% - Accent4 4 2 2 2 3 3 2" xfId="40228"/>
    <cellStyle name="20% - Accent4 4 2 2 2 3 4" xfId="33644"/>
    <cellStyle name="20% - Accent4 4 2 2 2 4" xfId="5702"/>
    <cellStyle name="20% - Accent4 4 2 2 2 4 2" xfId="18984"/>
    <cellStyle name="20% - Accent4 4 2 2 2 4 2 2" xfId="26938"/>
    <cellStyle name="20% - Accent4 4 2 2 2 4 2 2 2" xfId="55897"/>
    <cellStyle name="20% - Accent4 4 2 2 2 4 2 3" xfId="47956"/>
    <cellStyle name="20% - Accent4 4 2 2 2 4 3" xfId="12314"/>
    <cellStyle name="20% - Accent4 4 2 2 2 4 3 2" xfId="41372"/>
    <cellStyle name="20% - Accent4 4 2 2 2 4 4" xfId="34788"/>
    <cellStyle name="20% - Accent4 4 2 2 2 5" xfId="7871"/>
    <cellStyle name="20% - Accent4 4 2 2 2 5 2" xfId="21132"/>
    <cellStyle name="20% - Accent4 4 2 2 2 5 2 2" xfId="29086"/>
    <cellStyle name="20% - Accent4 4 2 2 2 5 2 2 2" xfId="58045"/>
    <cellStyle name="20% - Accent4 4 2 2 2 5 2 3" xfId="50104"/>
    <cellStyle name="20% - Accent4 4 2 2 2 5 3" xfId="14462"/>
    <cellStyle name="20% - Accent4 4 2 2 2 5 3 2" xfId="43520"/>
    <cellStyle name="20% - Accent4 4 2 2 2 5 4" xfId="36936"/>
    <cellStyle name="20% - Accent4 4 2 2 2 6" xfId="15741"/>
    <cellStyle name="20% - Accent4 4 2 2 2 6 2" xfId="23731"/>
    <cellStyle name="20% - Accent4 4 2 2 2 6 2 2" xfId="52690"/>
    <cellStyle name="20% - Accent4 4 2 2 2 6 3" xfId="44749"/>
    <cellStyle name="20% - Accent4 4 2 2 2 7" xfId="22282"/>
    <cellStyle name="20% - Accent4 4 2 2 2 7 2" xfId="30230"/>
    <cellStyle name="20% - Accent4 4 2 2 2 7 2 2" xfId="59189"/>
    <cellStyle name="20% - Accent4 4 2 2 2 7 3" xfId="51248"/>
    <cellStyle name="20% - Accent4 4 2 2 2 8" xfId="9022"/>
    <cellStyle name="20% - Accent4 4 2 2 2 8 2" xfId="38080"/>
    <cellStyle name="20% - Accent4 4 2 2 2 9" xfId="31496"/>
    <cellStyle name="20% - Accent4 4 2 2 3" xfId="2756"/>
    <cellStyle name="20% - Accent4 4 2 2 3 2" xfId="6114"/>
    <cellStyle name="20% - Accent4 4 2 2 3 2 2" xfId="19396"/>
    <cellStyle name="20% - Accent4 4 2 2 3 2 2 2" xfId="27350"/>
    <cellStyle name="20% - Accent4 4 2 2 3 2 2 2 2" xfId="56309"/>
    <cellStyle name="20% - Accent4 4 2 2 3 2 2 3" xfId="48368"/>
    <cellStyle name="20% - Accent4 4 2 2 3 2 3" xfId="12726"/>
    <cellStyle name="20% - Accent4 4 2 2 3 2 3 2" xfId="41784"/>
    <cellStyle name="20% - Accent4 4 2 2 3 2 4" xfId="35200"/>
    <cellStyle name="20% - Accent4 4 2 2 3 3" xfId="16244"/>
    <cellStyle name="20% - Accent4 4 2 2 3 3 2" xfId="24198"/>
    <cellStyle name="20% - Accent4 4 2 2 3 3 2 2" xfId="53157"/>
    <cellStyle name="20% - Accent4 4 2 2 3 3 3" xfId="45216"/>
    <cellStyle name="20% - Accent4 4 2 2 3 4" xfId="9434"/>
    <cellStyle name="20% - Accent4 4 2 2 3 4 2" xfId="38492"/>
    <cellStyle name="20% - Accent4 4 2 2 3 5" xfId="31908"/>
    <cellStyle name="20% - Accent4 4 2 2 4" xfId="3954"/>
    <cellStyle name="20% - Accent4 4 2 2 4 2" xfId="17248"/>
    <cellStyle name="20% - Accent4 4 2 2 4 2 2" xfId="25202"/>
    <cellStyle name="20% - Accent4 4 2 2 4 2 2 2" xfId="54161"/>
    <cellStyle name="20% - Accent4 4 2 2 4 2 3" xfId="46220"/>
    <cellStyle name="20% - Accent4 4 2 2 4 3" xfId="10578"/>
    <cellStyle name="20% - Accent4 4 2 2 4 3 2" xfId="39636"/>
    <cellStyle name="20% - Accent4 4 2 2 4 4" xfId="33052"/>
    <cellStyle name="20% - Accent4 4 2 2 5" xfId="5110"/>
    <cellStyle name="20% - Accent4 4 2 2 5 2" xfId="18392"/>
    <cellStyle name="20% - Accent4 4 2 2 5 2 2" xfId="26346"/>
    <cellStyle name="20% - Accent4 4 2 2 5 2 2 2" xfId="55305"/>
    <cellStyle name="20% - Accent4 4 2 2 5 2 3" xfId="47364"/>
    <cellStyle name="20% - Accent4 4 2 2 5 3" xfId="11722"/>
    <cellStyle name="20% - Accent4 4 2 2 5 3 2" xfId="40780"/>
    <cellStyle name="20% - Accent4 4 2 2 5 4" xfId="34196"/>
    <cellStyle name="20% - Accent4 4 2 2 6" xfId="7279"/>
    <cellStyle name="20% - Accent4 4 2 2 6 2" xfId="20540"/>
    <cellStyle name="20% - Accent4 4 2 2 6 2 2" xfId="28494"/>
    <cellStyle name="20% - Accent4 4 2 2 6 2 2 2" xfId="57453"/>
    <cellStyle name="20% - Accent4 4 2 2 6 2 3" xfId="49512"/>
    <cellStyle name="20% - Accent4 4 2 2 6 3" xfId="13870"/>
    <cellStyle name="20% - Accent4 4 2 2 6 3 2" xfId="42928"/>
    <cellStyle name="20% - Accent4 4 2 2 6 4" xfId="36344"/>
    <cellStyle name="20% - Accent4 4 2 2 7" xfId="15148"/>
    <cellStyle name="20% - Accent4 4 2 2 7 2" xfId="23138"/>
    <cellStyle name="20% - Accent4 4 2 2 7 2 2" xfId="52097"/>
    <cellStyle name="20% - Accent4 4 2 2 7 3" xfId="44156"/>
    <cellStyle name="20% - Accent4 4 2 2 8" xfId="21690"/>
    <cellStyle name="20% - Accent4 4 2 2 8 2" xfId="29638"/>
    <cellStyle name="20% - Accent4 4 2 2 8 2 2" xfId="58597"/>
    <cellStyle name="20% - Accent4 4 2 2 8 3" xfId="50656"/>
    <cellStyle name="20% - Accent4 4 2 2 9" xfId="8430"/>
    <cellStyle name="20% - Accent4 4 2 2 9 2" xfId="37488"/>
    <cellStyle name="20% - Accent4 4 2 3" xfId="2127"/>
    <cellStyle name="20% - Accent4 4 2 3 2" xfId="3135"/>
    <cellStyle name="20% - Accent4 4 2 3 2 2" xfId="6493"/>
    <cellStyle name="20% - Accent4 4 2 3 2 2 2" xfId="19775"/>
    <cellStyle name="20% - Accent4 4 2 3 2 2 2 2" xfId="27729"/>
    <cellStyle name="20% - Accent4 4 2 3 2 2 2 2 2" xfId="56688"/>
    <cellStyle name="20% - Accent4 4 2 3 2 2 2 3" xfId="48747"/>
    <cellStyle name="20% - Accent4 4 2 3 2 2 3" xfId="13105"/>
    <cellStyle name="20% - Accent4 4 2 3 2 2 3 2" xfId="42163"/>
    <cellStyle name="20% - Accent4 4 2 3 2 2 4" xfId="35579"/>
    <cellStyle name="20% - Accent4 4 2 3 2 3" xfId="16623"/>
    <cellStyle name="20% - Accent4 4 2 3 2 3 2" xfId="24577"/>
    <cellStyle name="20% - Accent4 4 2 3 2 3 2 2" xfId="53536"/>
    <cellStyle name="20% - Accent4 4 2 3 2 3 3" xfId="45595"/>
    <cellStyle name="20% - Accent4 4 2 3 2 4" xfId="9813"/>
    <cellStyle name="20% - Accent4 4 2 3 2 4 2" xfId="38871"/>
    <cellStyle name="20% - Accent4 4 2 3 2 5" xfId="32287"/>
    <cellStyle name="20% - Accent4 4 2 3 3" xfId="4333"/>
    <cellStyle name="20% - Accent4 4 2 3 3 2" xfId="17627"/>
    <cellStyle name="20% - Accent4 4 2 3 3 2 2" xfId="25581"/>
    <cellStyle name="20% - Accent4 4 2 3 3 2 2 2" xfId="54540"/>
    <cellStyle name="20% - Accent4 4 2 3 3 2 3" xfId="46599"/>
    <cellStyle name="20% - Accent4 4 2 3 3 3" xfId="10957"/>
    <cellStyle name="20% - Accent4 4 2 3 3 3 2" xfId="40015"/>
    <cellStyle name="20% - Accent4 4 2 3 3 4" xfId="33431"/>
    <cellStyle name="20% - Accent4 4 2 3 4" xfId="5489"/>
    <cellStyle name="20% - Accent4 4 2 3 4 2" xfId="18771"/>
    <cellStyle name="20% - Accent4 4 2 3 4 2 2" xfId="26725"/>
    <cellStyle name="20% - Accent4 4 2 3 4 2 2 2" xfId="55684"/>
    <cellStyle name="20% - Accent4 4 2 3 4 2 3" xfId="47743"/>
    <cellStyle name="20% - Accent4 4 2 3 4 3" xfId="12101"/>
    <cellStyle name="20% - Accent4 4 2 3 4 3 2" xfId="41159"/>
    <cellStyle name="20% - Accent4 4 2 3 4 4" xfId="34575"/>
    <cellStyle name="20% - Accent4 4 2 3 5" xfId="7658"/>
    <cellStyle name="20% - Accent4 4 2 3 5 2" xfId="20919"/>
    <cellStyle name="20% - Accent4 4 2 3 5 2 2" xfId="28873"/>
    <cellStyle name="20% - Accent4 4 2 3 5 2 2 2" xfId="57832"/>
    <cellStyle name="20% - Accent4 4 2 3 5 2 3" xfId="49891"/>
    <cellStyle name="20% - Accent4 4 2 3 5 3" xfId="14249"/>
    <cellStyle name="20% - Accent4 4 2 3 5 3 2" xfId="43307"/>
    <cellStyle name="20% - Accent4 4 2 3 5 4" xfId="36723"/>
    <cellStyle name="20% - Accent4 4 2 3 6" xfId="15528"/>
    <cellStyle name="20% - Accent4 4 2 3 6 2" xfId="23518"/>
    <cellStyle name="20% - Accent4 4 2 3 6 2 2" xfId="52477"/>
    <cellStyle name="20% - Accent4 4 2 3 6 3" xfId="44536"/>
    <cellStyle name="20% - Accent4 4 2 3 7" xfId="22069"/>
    <cellStyle name="20% - Accent4 4 2 3 7 2" xfId="30017"/>
    <cellStyle name="20% - Accent4 4 2 3 7 2 2" xfId="58976"/>
    <cellStyle name="20% - Accent4 4 2 3 7 3" xfId="51035"/>
    <cellStyle name="20% - Accent4 4 2 3 8" xfId="8809"/>
    <cellStyle name="20% - Accent4 4 2 3 8 2" xfId="37867"/>
    <cellStyle name="20% - Accent4 4 2 3 9" xfId="31283"/>
    <cellStyle name="20% - Accent4 4 2 4" xfId="1945"/>
    <cellStyle name="20% - Accent4 4 2 4 2" xfId="2955"/>
    <cellStyle name="20% - Accent4 4 2 4 2 2" xfId="6313"/>
    <cellStyle name="20% - Accent4 4 2 4 2 2 2" xfId="19595"/>
    <cellStyle name="20% - Accent4 4 2 4 2 2 2 2" xfId="27549"/>
    <cellStyle name="20% - Accent4 4 2 4 2 2 2 2 2" xfId="56508"/>
    <cellStyle name="20% - Accent4 4 2 4 2 2 2 3" xfId="48567"/>
    <cellStyle name="20% - Accent4 4 2 4 2 2 3" xfId="12925"/>
    <cellStyle name="20% - Accent4 4 2 4 2 2 3 2" xfId="41983"/>
    <cellStyle name="20% - Accent4 4 2 4 2 2 4" xfId="35399"/>
    <cellStyle name="20% - Accent4 4 2 4 2 3" xfId="16443"/>
    <cellStyle name="20% - Accent4 4 2 4 2 3 2" xfId="24397"/>
    <cellStyle name="20% - Accent4 4 2 4 2 3 2 2" xfId="53356"/>
    <cellStyle name="20% - Accent4 4 2 4 2 3 3" xfId="45415"/>
    <cellStyle name="20% - Accent4 4 2 4 2 4" xfId="9633"/>
    <cellStyle name="20% - Accent4 4 2 4 2 4 2" xfId="38691"/>
    <cellStyle name="20% - Accent4 4 2 4 2 5" xfId="32107"/>
    <cellStyle name="20% - Accent4 4 2 4 3" xfId="4153"/>
    <cellStyle name="20% - Accent4 4 2 4 3 2" xfId="17447"/>
    <cellStyle name="20% - Accent4 4 2 4 3 2 2" xfId="25401"/>
    <cellStyle name="20% - Accent4 4 2 4 3 2 2 2" xfId="54360"/>
    <cellStyle name="20% - Accent4 4 2 4 3 2 3" xfId="46419"/>
    <cellStyle name="20% - Accent4 4 2 4 3 3" xfId="10777"/>
    <cellStyle name="20% - Accent4 4 2 4 3 3 2" xfId="39835"/>
    <cellStyle name="20% - Accent4 4 2 4 3 4" xfId="33251"/>
    <cellStyle name="20% - Accent4 4 2 4 4" xfId="5309"/>
    <cellStyle name="20% - Accent4 4 2 4 4 2" xfId="18591"/>
    <cellStyle name="20% - Accent4 4 2 4 4 2 2" xfId="26545"/>
    <cellStyle name="20% - Accent4 4 2 4 4 2 2 2" xfId="55504"/>
    <cellStyle name="20% - Accent4 4 2 4 4 2 3" xfId="47563"/>
    <cellStyle name="20% - Accent4 4 2 4 4 3" xfId="11921"/>
    <cellStyle name="20% - Accent4 4 2 4 4 3 2" xfId="40979"/>
    <cellStyle name="20% - Accent4 4 2 4 4 4" xfId="34395"/>
    <cellStyle name="20% - Accent4 4 2 4 5" xfId="7478"/>
    <cellStyle name="20% - Accent4 4 2 4 5 2" xfId="20739"/>
    <cellStyle name="20% - Accent4 4 2 4 5 2 2" xfId="28693"/>
    <cellStyle name="20% - Accent4 4 2 4 5 2 2 2" xfId="57652"/>
    <cellStyle name="20% - Accent4 4 2 4 5 2 3" xfId="49711"/>
    <cellStyle name="20% - Accent4 4 2 4 5 3" xfId="14069"/>
    <cellStyle name="20% - Accent4 4 2 4 5 3 2" xfId="43127"/>
    <cellStyle name="20% - Accent4 4 2 4 5 4" xfId="36543"/>
    <cellStyle name="20% - Accent4 4 2 4 6" xfId="15348"/>
    <cellStyle name="20% - Accent4 4 2 4 6 2" xfId="23338"/>
    <cellStyle name="20% - Accent4 4 2 4 6 2 2" xfId="52297"/>
    <cellStyle name="20% - Accent4 4 2 4 6 3" xfId="44356"/>
    <cellStyle name="20% - Accent4 4 2 4 7" xfId="21889"/>
    <cellStyle name="20% - Accent4 4 2 4 7 2" xfId="29837"/>
    <cellStyle name="20% - Accent4 4 2 4 7 2 2" xfId="58796"/>
    <cellStyle name="20% - Accent4 4 2 4 7 3" xfId="50855"/>
    <cellStyle name="20% - Accent4 4 2 4 8" xfId="8629"/>
    <cellStyle name="20% - Accent4 4 2 4 8 2" xfId="37687"/>
    <cellStyle name="20% - Accent4 4 2 4 9" xfId="31103"/>
    <cellStyle name="20% - Accent4 4 2 5" xfId="2543"/>
    <cellStyle name="20% - Accent4 4 2 5 2" xfId="5901"/>
    <cellStyle name="20% - Accent4 4 2 5 2 2" xfId="19183"/>
    <cellStyle name="20% - Accent4 4 2 5 2 2 2" xfId="27137"/>
    <cellStyle name="20% - Accent4 4 2 5 2 2 2 2" xfId="56096"/>
    <cellStyle name="20% - Accent4 4 2 5 2 2 3" xfId="48155"/>
    <cellStyle name="20% - Accent4 4 2 5 2 3" xfId="12513"/>
    <cellStyle name="20% - Accent4 4 2 5 2 3 2" xfId="41571"/>
    <cellStyle name="20% - Accent4 4 2 5 2 4" xfId="34987"/>
    <cellStyle name="20% - Accent4 4 2 5 3" xfId="16031"/>
    <cellStyle name="20% - Accent4 4 2 5 3 2" xfId="23985"/>
    <cellStyle name="20% - Accent4 4 2 5 3 2 2" xfId="52944"/>
    <cellStyle name="20% - Accent4 4 2 5 3 3" xfId="45003"/>
    <cellStyle name="20% - Accent4 4 2 5 4" xfId="9221"/>
    <cellStyle name="20% - Accent4 4 2 5 4 2" xfId="38279"/>
    <cellStyle name="20% - Accent4 4 2 5 5" xfId="31695"/>
    <cellStyle name="20% - Accent4 4 2 6" xfId="3741"/>
    <cellStyle name="20% - Accent4 4 2 6 2" xfId="17035"/>
    <cellStyle name="20% - Accent4 4 2 6 2 2" xfId="24989"/>
    <cellStyle name="20% - Accent4 4 2 6 2 2 2" xfId="53948"/>
    <cellStyle name="20% - Accent4 4 2 6 2 3" xfId="46007"/>
    <cellStyle name="20% - Accent4 4 2 6 3" xfId="10365"/>
    <cellStyle name="20% - Accent4 4 2 6 3 2" xfId="39423"/>
    <cellStyle name="20% - Accent4 4 2 6 4" xfId="32839"/>
    <cellStyle name="20% - Accent4 4 2 7" xfId="4897"/>
    <cellStyle name="20% - Accent4 4 2 7 2" xfId="18179"/>
    <cellStyle name="20% - Accent4 4 2 7 2 2" xfId="26133"/>
    <cellStyle name="20% - Accent4 4 2 7 2 2 2" xfId="55092"/>
    <cellStyle name="20% - Accent4 4 2 7 2 3" xfId="47151"/>
    <cellStyle name="20% - Accent4 4 2 7 3" xfId="11509"/>
    <cellStyle name="20% - Accent4 4 2 7 3 2" xfId="40567"/>
    <cellStyle name="20% - Accent4 4 2 7 4" xfId="33983"/>
    <cellStyle name="20% - Accent4 4 2 8" xfId="7066"/>
    <cellStyle name="20% - Accent4 4 2 8 2" xfId="20327"/>
    <cellStyle name="20% - Accent4 4 2 8 2 2" xfId="28281"/>
    <cellStyle name="20% - Accent4 4 2 8 2 2 2" xfId="57240"/>
    <cellStyle name="20% - Accent4 4 2 8 2 3" xfId="49299"/>
    <cellStyle name="20% - Accent4 4 2 8 3" xfId="13657"/>
    <cellStyle name="20% - Accent4 4 2 8 3 2" xfId="42715"/>
    <cellStyle name="20% - Accent4 4 2 8 4" xfId="36131"/>
    <cellStyle name="20% - Accent4 4 2 9" xfId="14935"/>
    <cellStyle name="20% - Accent4 4 2 9 2" xfId="22925"/>
    <cellStyle name="20% - Accent4 4 2 9 2 2" xfId="51884"/>
    <cellStyle name="20% - Accent4 4 2 9 3" xfId="43943"/>
    <cellStyle name="20% - Accent4 4 3" xfId="1625"/>
    <cellStyle name="20% - Accent4 4 3 10" xfId="30814"/>
    <cellStyle name="20% - Accent4 4 3 2" xfId="2250"/>
    <cellStyle name="20% - Accent4 4 3 2 2" xfId="3258"/>
    <cellStyle name="20% - Accent4 4 3 2 2 2" xfId="6616"/>
    <cellStyle name="20% - Accent4 4 3 2 2 2 2" xfId="19898"/>
    <cellStyle name="20% - Accent4 4 3 2 2 2 2 2" xfId="27852"/>
    <cellStyle name="20% - Accent4 4 3 2 2 2 2 2 2" xfId="56811"/>
    <cellStyle name="20% - Accent4 4 3 2 2 2 2 3" xfId="48870"/>
    <cellStyle name="20% - Accent4 4 3 2 2 2 3" xfId="13228"/>
    <cellStyle name="20% - Accent4 4 3 2 2 2 3 2" xfId="42286"/>
    <cellStyle name="20% - Accent4 4 3 2 2 2 4" xfId="35702"/>
    <cellStyle name="20% - Accent4 4 3 2 2 3" xfId="16746"/>
    <cellStyle name="20% - Accent4 4 3 2 2 3 2" xfId="24700"/>
    <cellStyle name="20% - Accent4 4 3 2 2 3 2 2" xfId="53659"/>
    <cellStyle name="20% - Accent4 4 3 2 2 3 3" xfId="45718"/>
    <cellStyle name="20% - Accent4 4 3 2 2 4" xfId="9936"/>
    <cellStyle name="20% - Accent4 4 3 2 2 4 2" xfId="38994"/>
    <cellStyle name="20% - Accent4 4 3 2 2 5" xfId="32410"/>
    <cellStyle name="20% - Accent4 4 3 2 3" xfId="4456"/>
    <cellStyle name="20% - Accent4 4 3 2 3 2" xfId="17750"/>
    <cellStyle name="20% - Accent4 4 3 2 3 2 2" xfId="25704"/>
    <cellStyle name="20% - Accent4 4 3 2 3 2 2 2" xfId="54663"/>
    <cellStyle name="20% - Accent4 4 3 2 3 2 3" xfId="46722"/>
    <cellStyle name="20% - Accent4 4 3 2 3 3" xfId="11080"/>
    <cellStyle name="20% - Accent4 4 3 2 3 3 2" xfId="40138"/>
    <cellStyle name="20% - Accent4 4 3 2 3 4" xfId="33554"/>
    <cellStyle name="20% - Accent4 4 3 2 4" xfId="5612"/>
    <cellStyle name="20% - Accent4 4 3 2 4 2" xfId="18894"/>
    <cellStyle name="20% - Accent4 4 3 2 4 2 2" xfId="26848"/>
    <cellStyle name="20% - Accent4 4 3 2 4 2 2 2" xfId="55807"/>
    <cellStyle name="20% - Accent4 4 3 2 4 2 3" xfId="47866"/>
    <cellStyle name="20% - Accent4 4 3 2 4 3" xfId="12224"/>
    <cellStyle name="20% - Accent4 4 3 2 4 3 2" xfId="41282"/>
    <cellStyle name="20% - Accent4 4 3 2 4 4" xfId="34698"/>
    <cellStyle name="20% - Accent4 4 3 2 5" xfId="7781"/>
    <cellStyle name="20% - Accent4 4 3 2 5 2" xfId="21042"/>
    <cellStyle name="20% - Accent4 4 3 2 5 2 2" xfId="28996"/>
    <cellStyle name="20% - Accent4 4 3 2 5 2 2 2" xfId="57955"/>
    <cellStyle name="20% - Accent4 4 3 2 5 2 3" xfId="50014"/>
    <cellStyle name="20% - Accent4 4 3 2 5 3" xfId="14372"/>
    <cellStyle name="20% - Accent4 4 3 2 5 3 2" xfId="43430"/>
    <cellStyle name="20% - Accent4 4 3 2 5 4" xfId="36846"/>
    <cellStyle name="20% - Accent4 4 3 2 6" xfId="15651"/>
    <cellStyle name="20% - Accent4 4 3 2 6 2" xfId="23641"/>
    <cellStyle name="20% - Accent4 4 3 2 6 2 2" xfId="52600"/>
    <cellStyle name="20% - Accent4 4 3 2 6 3" xfId="44659"/>
    <cellStyle name="20% - Accent4 4 3 2 7" xfId="22192"/>
    <cellStyle name="20% - Accent4 4 3 2 7 2" xfId="30140"/>
    <cellStyle name="20% - Accent4 4 3 2 7 2 2" xfId="59099"/>
    <cellStyle name="20% - Accent4 4 3 2 7 3" xfId="51158"/>
    <cellStyle name="20% - Accent4 4 3 2 8" xfId="8932"/>
    <cellStyle name="20% - Accent4 4 3 2 8 2" xfId="37990"/>
    <cellStyle name="20% - Accent4 4 3 2 9" xfId="31406"/>
    <cellStyle name="20% - Accent4 4 3 3" xfId="2666"/>
    <cellStyle name="20% - Accent4 4 3 3 2" xfId="6024"/>
    <cellStyle name="20% - Accent4 4 3 3 2 2" xfId="19306"/>
    <cellStyle name="20% - Accent4 4 3 3 2 2 2" xfId="27260"/>
    <cellStyle name="20% - Accent4 4 3 3 2 2 2 2" xfId="56219"/>
    <cellStyle name="20% - Accent4 4 3 3 2 2 3" xfId="48278"/>
    <cellStyle name="20% - Accent4 4 3 3 2 3" xfId="12636"/>
    <cellStyle name="20% - Accent4 4 3 3 2 3 2" xfId="41694"/>
    <cellStyle name="20% - Accent4 4 3 3 2 4" xfId="35110"/>
    <cellStyle name="20% - Accent4 4 3 3 3" xfId="16154"/>
    <cellStyle name="20% - Accent4 4 3 3 3 2" xfId="24108"/>
    <cellStyle name="20% - Accent4 4 3 3 3 2 2" xfId="53067"/>
    <cellStyle name="20% - Accent4 4 3 3 3 3" xfId="45126"/>
    <cellStyle name="20% - Accent4 4 3 3 4" xfId="9344"/>
    <cellStyle name="20% - Accent4 4 3 3 4 2" xfId="38402"/>
    <cellStyle name="20% - Accent4 4 3 3 5" xfId="31818"/>
    <cellStyle name="20% - Accent4 4 3 4" xfId="3864"/>
    <cellStyle name="20% - Accent4 4 3 4 2" xfId="17158"/>
    <cellStyle name="20% - Accent4 4 3 4 2 2" xfId="25112"/>
    <cellStyle name="20% - Accent4 4 3 4 2 2 2" xfId="54071"/>
    <cellStyle name="20% - Accent4 4 3 4 2 3" xfId="46130"/>
    <cellStyle name="20% - Accent4 4 3 4 3" xfId="10488"/>
    <cellStyle name="20% - Accent4 4 3 4 3 2" xfId="39546"/>
    <cellStyle name="20% - Accent4 4 3 4 4" xfId="32962"/>
    <cellStyle name="20% - Accent4 4 3 5" xfId="5020"/>
    <cellStyle name="20% - Accent4 4 3 5 2" xfId="18302"/>
    <cellStyle name="20% - Accent4 4 3 5 2 2" xfId="26256"/>
    <cellStyle name="20% - Accent4 4 3 5 2 2 2" xfId="55215"/>
    <cellStyle name="20% - Accent4 4 3 5 2 3" xfId="47274"/>
    <cellStyle name="20% - Accent4 4 3 5 3" xfId="11632"/>
    <cellStyle name="20% - Accent4 4 3 5 3 2" xfId="40690"/>
    <cellStyle name="20% - Accent4 4 3 5 4" xfId="34106"/>
    <cellStyle name="20% - Accent4 4 3 6" xfId="7189"/>
    <cellStyle name="20% - Accent4 4 3 6 2" xfId="20450"/>
    <cellStyle name="20% - Accent4 4 3 6 2 2" xfId="28404"/>
    <cellStyle name="20% - Accent4 4 3 6 2 2 2" xfId="57363"/>
    <cellStyle name="20% - Accent4 4 3 6 2 3" xfId="49422"/>
    <cellStyle name="20% - Accent4 4 3 6 3" xfId="13780"/>
    <cellStyle name="20% - Accent4 4 3 6 3 2" xfId="42838"/>
    <cellStyle name="20% - Accent4 4 3 6 4" xfId="36254"/>
    <cellStyle name="20% - Accent4 4 3 7" xfId="15058"/>
    <cellStyle name="20% - Accent4 4 3 7 2" xfId="23048"/>
    <cellStyle name="20% - Accent4 4 3 7 2 2" xfId="52007"/>
    <cellStyle name="20% - Accent4 4 3 7 3" xfId="44066"/>
    <cellStyle name="20% - Accent4 4 3 8" xfId="21600"/>
    <cellStyle name="20% - Accent4 4 3 8 2" xfId="29548"/>
    <cellStyle name="20% - Accent4 4 3 8 2 2" xfId="58507"/>
    <cellStyle name="20% - Accent4 4 3 8 3" xfId="50566"/>
    <cellStyle name="20% - Accent4 4 3 9" xfId="8340"/>
    <cellStyle name="20% - Accent4 4 3 9 2" xfId="37398"/>
    <cellStyle name="20% - Accent4 4 4" xfId="2037"/>
    <cellStyle name="20% - Accent4 4 4 2" xfId="3045"/>
    <cellStyle name="20% - Accent4 4 4 2 2" xfId="6403"/>
    <cellStyle name="20% - Accent4 4 4 2 2 2" xfId="19685"/>
    <cellStyle name="20% - Accent4 4 4 2 2 2 2" xfId="27639"/>
    <cellStyle name="20% - Accent4 4 4 2 2 2 2 2" xfId="56598"/>
    <cellStyle name="20% - Accent4 4 4 2 2 2 3" xfId="48657"/>
    <cellStyle name="20% - Accent4 4 4 2 2 3" xfId="13015"/>
    <cellStyle name="20% - Accent4 4 4 2 2 3 2" xfId="42073"/>
    <cellStyle name="20% - Accent4 4 4 2 2 4" xfId="35489"/>
    <cellStyle name="20% - Accent4 4 4 2 3" xfId="16533"/>
    <cellStyle name="20% - Accent4 4 4 2 3 2" xfId="24487"/>
    <cellStyle name="20% - Accent4 4 4 2 3 2 2" xfId="53446"/>
    <cellStyle name="20% - Accent4 4 4 2 3 3" xfId="45505"/>
    <cellStyle name="20% - Accent4 4 4 2 4" xfId="9723"/>
    <cellStyle name="20% - Accent4 4 4 2 4 2" xfId="38781"/>
    <cellStyle name="20% - Accent4 4 4 2 5" xfId="32197"/>
    <cellStyle name="20% - Accent4 4 4 3" xfId="4243"/>
    <cellStyle name="20% - Accent4 4 4 3 2" xfId="17537"/>
    <cellStyle name="20% - Accent4 4 4 3 2 2" xfId="25491"/>
    <cellStyle name="20% - Accent4 4 4 3 2 2 2" xfId="54450"/>
    <cellStyle name="20% - Accent4 4 4 3 2 3" xfId="46509"/>
    <cellStyle name="20% - Accent4 4 4 3 3" xfId="10867"/>
    <cellStyle name="20% - Accent4 4 4 3 3 2" xfId="39925"/>
    <cellStyle name="20% - Accent4 4 4 3 4" xfId="33341"/>
    <cellStyle name="20% - Accent4 4 4 4" xfId="5399"/>
    <cellStyle name="20% - Accent4 4 4 4 2" xfId="18681"/>
    <cellStyle name="20% - Accent4 4 4 4 2 2" xfId="26635"/>
    <cellStyle name="20% - Accent4 4 4 4 2 2 2" xfId="55594"/>
    <cellStyle name="20% - Accent4 4 4 4 2 3" xfId="47653"/>
    <cellStyle name="20% - Accent4 4 4 4 3" xfId="12011"/>
    <cellStyle name="20% - Accent4 4 4 4 3 2" xfId="41069"/>
    <cellStyle name="20% - Accent4 4 4 4 4" xfId="34485"/>
    <cellStyle name="20% - Accent4 4 4 5" xfId="7568"/>
    <cellStyle name="20% - Accent4 4 4 5 2" xfId="20829"/>
    <cellStyle name="20% - Accent4 4 4 5 2 2" xfId="28783"/>
    <cellStyle name="20% - Accent4 4 4 5 2 2 2" xfId="57742"/>
    <cellStyle name="20% - Accent4 4 4 5 2 3" xfId="49801"/>
    <cellStyle name="20% - Accent4 4 4 5 3" xfId="14159"/>
    <cellStyle name="20% - Accent4 4 4 5 3 2" xfId="43217"/>
    <cellStyle name="20% - Accent4 4 4 5 4" xfId="36633"/>
    <cellStyle name="20% - Accent4 4 4 6" xfId="15438"/>
    <cellStyle name="20% - Accent4 4 4 6 2" xfId="23428"/>
    <cellStyle name="20% - Accent4 4 4 6 2 2" xfId="52387"/>
    <cellStyle name="20% - Accent4 4 4 6 3" xfId="44446"/>
    <cellStyle name="20% - Accent4 4 4 7" xfId="21979"/>
    <cellStyle name="20% - Accent4 4 4 7 2" xfId="29927"/>
    <cellStyle name="20% - Accent4 4 4 7 2 2" xfId="58886"/>
    <cellStyle name="20% - Accent4 4 4 7 3" xfId="50945"/>
    <cellStyle name="20% - Accent4 4 4 8" xfId="8719"/>
    <cellStyle name="20% - Accent4 4 4 8 2" xfId="37777"/>
    <cellStyle name="20% - Accent4 4 4 9" xfId="31193"/>
    <cellStyle name="20% - Accent4 4 5" xfId="1855"/>
    <cellStyle name="20% - Accent4 4 5 2" xfId="2865"/>
    <cellStyle name="20% - Accent4 4 5 2 2" xfId="6223"/>
    <cellStyle name="20% - Accent4 4 5 2 2 2" xfId="19505"/>
    <cellStyle name="20% - Accent4 4 5 2 2 2 2" xfId="27459"/>
    <cellStyle name="20% - Accent4 4 5 2 2 2 2 2" xfId="56418"/>
    <cellStyle name="20% - Accent4 4 5 2 2 2 3" xfId="48477"/>
    <cellStyle name="20% - Accent4 4 5 2 2 3" xfId="12835"/>
    <cellStyle name="20% - Accent4 4 5 2 2 3 2" xfId="41893"/>
    <cellStyle name="20% - Accent4 4 5 2 2 4" xfId="35309"/>
    <cellStyle name="20% - Accent4 4 5 2 3" xfId="16353"/>
    <cellStyle name="20% - Accent4 4 5 2 3 2" xfId="24307"/>
    <cellStyle name="20% - Accent4 4 5 2 3 2 2" xfId="53266"/>
    <cellStyle name="20% - Accent4 4 5 2 3 3" xfId="45325"/>
    <cellStyle name="20% - Accent4 4 5 2 4" xfId="9543"/>
    <cellStyle name="20% - Accent4 4 5 2 4 2" xfId="38601"/>
    <cellStyle name="20% - Accent4 4 5 2 5" xfId="32017"/>
    <cellStyle name="20% - Accent4 4 5 3" xfId="4063"/>
    <cellStyle name="20% - Accent4 4 5 3 2" xfId="17357"/>
    <cellStyle name="20% - Accent4 4 5 3 2 2" xfId="25311"/>
    <cellStyle name="20% - Accent4 4 5 3 2 2 2" xfId="54270"/>
    <cellStyle name="20% - Accent4 4 5 3 2 3" xfId="46329"/>
    <cellStyle name="20% - Accent4 4 5 3 3" xfId="10687"/>
    <cellStyle name="20% - Accent4 4 5 3 3 2" xfId="39745"/>
    <cellStyle name="20% - Accent4 4 5 3 4" xfId="33161"/>
    <cellStyle name="20% - Accent4 4 5 4" xfId="5219"/>
    <cellStyle name="20% - Accent4 4 5 4 2" xfId="18501"/>
    <cellStyle name="20% - Accent4 4 5 4 2 2" xfId="26455"/>
    <cellStyle name="20% - Accent4 4 5 4 2 2 2" xfId="55414"/>
    <cellStyle name="20% - Accent4 4 5 4 2 3" xfId="47473"/>
    <cellStyle name="20% - Accent4 4 5 4 3" xfId="11831"/>
    <cellStyle name="20% - Accent4 4 5 4 3 2" xfId="40889"/>
    <cellStyle name="20% - Accent4 4 5 4 4" xfId="34305"/>
    <cellStyle name="20% - Accent4 4 5 5" xfId="7388"/>
    <cellStyle name="20% - Accent4 4 5 5 2" xfId="20649"/>
    <cellStyle name="20% - Accent4 4 5 5 2 2" xfId="28603"/>
    <cellStyle name="20% - Accent4 4 5 5 2 2 2" xfId="57562"/>
    <cellStyle name="20% - Accent4 4 5 5 2 3" xfId="49621"/>
    <cellStyle name="20% - Accent4 4 5 5 3" xfId="13979"/>
    <cellStyle name="20% - Accent4 4 5 5 3 2" xfId="43037"/>
    <cellStyle name="20% - Accent4 4 5 5 4" xfId="36453"/>
    <cellStyle name="20% - Accent4 4 5 6" xfId="15258"/>
    <cellStyle name="20% - Accent4 4 5 6 2" xfId="23248"/>
    <cellStyle name="20% - Accent4 4 5 6 2 2" xfId="52207"/>
    <cellStyle name="20% - Accent4 4 5 6 3" xfId="44266"/>
    <cellStyle name="20% - Accent4 4 5 7" xfId="21799"/>
    <cellStyle name="20% - Accent4 4 5 7 2" xfId="29747"/>
    <cellStyle name="20% - Accent4 4 5 7 2 2" xfId="58706"/>
    <cellStyle name="20% - Accent4 4 5 7 3" xfId="50765"/>
    <cellStyle name="20% - Accent4 4 5 8" xfId="8539"/>
    <cellStyle name="20% - Accent4 4 5 8 2" xfId="37597"/>
    <cellStyle name="20% - Accent4 4 5 9" xfId="31013"/>
    <cellStyle name="20% - Accent4 4 6" xfId="3392"/>
    <cellStyle name="20% - Accent4 4 6 2" xfId="4590"/>
    <cellStyle name="20% - Accent4 4 6 2 2" xfId="17884"/>
    <cellStyle name="20% - Accent4 4 6 2 2 2" xfId="25838"/>
    <cellStyle name="20% - Accent4 4 6 2 2 2 2" xfId="54797"/>
    <cellStyle name="20% - Accent4 4 6 2 2 3" xfId="46856"/>
    <cellStyle name="20% - Accent4 4 6 2 3" xfId="11214"/>
    <cellStyle name="20% - Accent4 4 6 2 3 2" xfId="40272"/>
    <cellStyle name="20% - Accent4 4 6 2 4" xfId="33688"/>
    <cellStyle name="20% - Accent4 4 6 3" xfId="6750"/>
    <cellStyle name="20% - Accent4 4 6 3 2" xfId="20032"/>
    <cellStyle name="20% - Accent4 4 6 3 2 2" xfId="27986"/>
    <cellStyle name="20% - Accent4 4 6 3 2 2 2" xfId="56945"/>
    <cellStyle name="20% - Accent4 4 6 3 2 3" xfId="49004"/>
    <cellStyle name="20% - Accent4 4 6 3 3" xfId="13362"/>
    <cellStyle name="20% - Accent4 4 6 3 3 2" xfId="42420"/>
    <cellStyle name="20% - Accent4 4 6 3 4" xfId="35836"/>
    <cellStyle name="20% - Accent4 4 6 4" xfId="7915"/>
    <cellStyle name="20% - Accent4 4 6 4 2" xfId="21176"/>
    <cellStyle name="20% - Accent4 4 6 4 2 2" xfId="29130"/>
    <cellStyle name="20% - Accent4 4 6 4 2 2 2" xfId="58089"/>
    <cellStyle name="20% - Accent4 4 6 4 2 3" xfId="50148"/>
    <cellStyle name="20% - Accent4 4 6 4 3" xfId="14506"/>
    <cellStyle name="20% - Accent4 4 6 4 3 2" xfId="43564"/>
    <cellStyle name="20% - Accent4 4 6 4 4" xfId="36980"/>
    <cellStyle name="20% - Accent4 4 6 5" xfId="15785"/>
    <cellStyle name="20% - Accent4 4 6 5 2" xfId="23775"/>
    <cellStyle name="20% - Accent4 4 6 5 2 2" xfId="52734"/>
    <cellStyle name="20% - Accent4 4 6 5 3" xfId="44793"/>
    <cellStyle name="20% - Accent4 4 6 6" xfId="22326"/>
    <cellStyle name="20% - Accent4 4 6 6 2" xfId="30274"/>
    <cellStyle name="20% - Accent4 4 6 6 2 2" xfId="59233"/>
    <cellStyle name="20% - Accent4 4 6 6 3" xfId="51292"/>
    <cellStyle name="20% - Accent4 4 6 7" xfId="10070"/>
    <cellStyle name="20% - Accent4 4 6 7 2" xfId="39128"/>
    <cellStyle name="20% - Accent4 4 6 8" xfId="32544"/>
    <cellStyle name="20% - Accent4 4 7" xfId="2453"/>
    <cellStyle name="20% - Accent4 4 7 2" xfId="5811"/>
    <cellStyle name="20% - Accent4 4 7 2 2" xfId="19093"/>
    <cellStyle name="20% - Accent4 4 7 2 2 2" xfId="27047"/>
    <cellStyle name="20% - Accent4 4 7 2 2 2 2" xfId="56006"/>
    <cellStyle name="20% - Accent4 4 7 2 2 3" xfId="48065"/>
    <cellStyle name="20% - Accent4 4 7 2 3" xfId="12423"/>
    <cellStyle name="20% - Accent4 4 7 2 3 2" xfId="41481"/>
    <cellStyle name="20% - Accent4 4 7 2 4" xfId="34897"/>
    <cellStyle name="20% - Accent4 4 7 3" xfId="14743"/>
    <cellStyle name="20% - Accent4 4 7 3 2" xfId="22763"/>
    <cellStyle name="20% - Accent4 4 7 3 2 2" xfId="51722"/>
    <cellStyle name="20% - Accent4 4 7 3 3" xfId="43781"/>
    <cellStyle name="20% - Accent4 4 7 4" xfId="9131"/>
    <cellStyle name="20% - Accent4 4 7 4 2" xfId="38189"/>
    <cellStyle name="20% - Accent4 4 7 5" xfId="31605"/>
    <cellStyle name="20% - Accent4 4 8" xfId="3651"/>
    <cellStyle name="20% - Accent4 4 8 2" xfId="16945"/>
    <cellStyle name="20% - Accent4 4 8 2 2" xfId="24899"/>
    <cellStyle name="20% - Accent4 4 8 2 2 2" xfId="53858"/>
    <cellStyle name="20% - Accent4 4 8 2 3" xfId="45917"/>
    <cellStyle name="20% - Accent4 4 8 3" xfId="10275"/>
    <cellStyle name="20% - Accent4 4 8 3 2" xfId="39333"/>
    <cellStyle name="20% - Accent4 4 8 4" xfId="32749"/>
    <cellStyle name="20% - Accent4 4 9" xfId="4807"/>
    <cellStyle name="20% - Accent4 4 9 2" xfId="18089"/>
    <cellStyle name="20% - Accent4 4 9 2 2" xfId="26043"/>
    <cellStyle name="20% - Accent4 4 9 2 2 2" xfId="55002"/>
    <cellStyle name="20% - Accent4 4 9 2 3" xfId="47061"/>
    <cellStyle name="20% - Accent4 4 9 3" xfId="11419"/>
    <cellStyle name="20% - Accent4 4 9 3 2" xfId="40477"/>
    <cellStyle name="20% - Accent4 4 9 4" xfId="33893"/>
    <cellStyle name="20% - Accent4 5" xfId="1425"/>
    <cellStyle name="20% - Accent4 5 10" xfId="21407"/>
    <cellStyle name="20% - Accent4 5 10 2" xfId="29355"/>
    <cellStyle name="20% - Accent4 5 10 2 2" xfId="58314"/>
    <cellStyle name="20% - Accent4 5 10 3" xfId="50373"/>
    <cellStyle name="20% - Accent4 5 11" xfId="8147"/>
    <cellStyle name="20% - Accent4 5 11 2" xfId="37205"/>
    <cellStyle name="20% - Accent4 5 12" xfId="30621"/>
    <cellStyle name="20% - Accent4 5 2" xfId="1645"/>
    <cellStyle name="20% - Accent4 5 2 10" xfId="30834"/>
    <cellStyle name="20% - Accent4 5 2 2" xfId="2270"/>
    <cellStyle name="20% - Accent4 5 2 2 2" xfId="3278"/>
    <cellStyle name="20% - Accent4 5 2 2 2 2" xfId="6636"/>
    <cellStyle name="20% - Accent4 5 2 2 2 2 2" xfId="19918"/>
    <cellStyle name="20% - Accent4 5 2 2 2 2 2 2" xfId="27872"/>
    <cellStyle name="20% - Accent4 5 2 2 2 2 2 2 2" xfId="56831"/>
    <cellStyle name="20% - Accent4 5 2 2 2 2 2 3" xfId="48890"/>
    <cellStyle name="20% - Accent4 5 2 2 2 2 3" xfId="13248"/>
    <cellStyle name="20% - Accent4 5 2 2 2 2 3 2" xfId="42306"/>
    <cellStyle name="20% - Accent4 5 2 2 2 2 4" xfId="35722"/>
    <cellStyle name="20% - Accent4 5 2 2 2 3" xfId="16766"/>
    <cellStyle name="20% - Accent4 5 2 2 2 3 2" xfId="24720"/>
    <cellStyle name="20% - Accent4 5 2 2 2 3 2 2" xfId="53679"/>
    <cellStyle name="20% - Accent4 5 2 2 2 3 3" xfId="45738"/>
    <cellStyle name="20% - Accent4 5 2 2 2 4" xfId="9956"/>
    <cellStyle name="20% - Accent4 5 2 2 2 4 2" xfId="39014"/>
    <cellStyle name="20% - Accent4 5 2 2 2 5" xfId="32430"/>
    <cellStyle name="20% - Accent4 5 2 2 3" xfId="4476"/>
    <cellStyle name="20% - Accent4 5 2 2 3 2" xfId="17770"/>
    <cellStyle name="20% - Accent4 5 2 2 3 2 2" xfId="25724"/>
    <cellStyle name="20% - Accent4 5 2 2 3 2 2 2" xfId="54683"/>
    <cellStyle name="20% - Accent4 5 2 2 3 2 3" xfId="46742"/>
    <cellStyle name="20% - Accent4 5 2 2 3 3" xfId="11100"/>
    <cellStyle name="20% - Accent4 5 2 2 3 3 2" xfId="40158"/>
    <cellStyle name="20% - Accent4 5 2 2 3 4" xfId="33574"/>
    <cellStyle name="20% - Accent4 5 2 2 4" xfId="5632"/>
    <cellStyle name="20% - Accent4 5 2 2 4 2" xfId="18914"/>
    <cellStyle name="20% - Accent4 5 2 2 4 2 2" xfId="26868"/>
    <cellStyle name="20% - Accent4 5 2 2 4 2 2 2" xfId="55827"/>
    <cellStyle name="20% - Accent4 5 2 2 4 2 3" xfId="47886"/>
    <cellStyle name="20% - Accent4 5 2 2 4 3" xfId="12244"/>
    <cellStyle name="20% - Accent4 5 2 2 4 3 2" xfId="41302"/>
    <cellStyle name="20% - Accent4 5 2 2 4 4" xfId="34718"/>
    <cellStyle name="20% - Accent4 5 2 2 5" xfId="7801"/>
    <cellStyle name="20% - Accent4 5 2 2 5 2" xfId="21062"/>
    <cellStyle name="20% - Accent4 5 2 2 5 2 2" xfId="29016"/>
    <cellStyle name="20% - Accent4 5 2 2 5 2 2 2" xfId="57975"/>
    <cellStyle name="20% - Accent4 5 2 2 5 2 3" xfId="50034"/>
    <cellStyle name="20% - Accent4 5 2 2 5 3" xfId="14392"/>
    <cellStyle name="20% - Accent4 5 2 2 5 3 2" xfId="43450"/>
    <cellStyle name="20% - Accent4 5 2 2 5 4" xfId="36866"/>
    <cellStyle name="20% - Accent4 5 2 2 6" xfId="15671"/>
    <cellStyle name="20% - Accent4 5 2 2 6 2" xfId="23661"/>
    <cellStyle name="20% - Accent4 5 2 2 6 2 2" xfId="52620"/>
    <cellStyle name="20% - Accent4 5 2 2 6 3" xfId="44679"/>
    <cellStyle name="20% - Accent4 5 2 2 7" xfId="22212"/>
    <cellStyle name="20% - Accent4 5 2 2 7 2" xfId="30160"/>
    <cellStyle name="20% - Accent4 5 2 2 7 2 2" xfId="59119"/>
    <cellStyle name="20% - Accent4 5 2 2 7 3" xfId="51178"/>
    <cellStyle name="20% - Accent4 5 2 2 8" xfId="8952"/>
    <cellStyle name="20% - Accent4 5 2 2 8 2" xfId="38010"/>
    <cellStyle name="20% - Accent4 5 2 2 9" xfId="31426"/>
    <cellStyle name="20% - Accent4 5 2 3" xfId="2686"/>
    <cellStyle name="20% - Accent4 5 2 3 2" xfId="6044"/>
    <cellStyle name="20% - Accent4 5 2 3 2 2" xfId="19326"/>
    <cellStyle name="20% - Accent4 5 2 3 2 2 2" xfId="27280"/>
    <cellStyle name="20% - Accent4 5 2 3 2 2 2 2" xfId="56239"/>
    <cellStyle name="20% - Accent4 5 2 3 2 2 3" xfId="48298"/>
    <cellStyle name="20% - Accent4 5 2 3 2 3" xfId="12656"/>
    <cellStyle name="20% - Accent4 5 2 3 2 3 2" xfId="41714"/>
    <cellStyle name="20% - Accent4 5 2 3 2 4" xfId="35130"/>
    <cellStyle name="20% - Accent4 5 2 3 3" xfId="16174"/>
    <cellStyle name="20% - Accent4 5 2 3 3 2" xfId="24128"/>
    <cellStyle name="20% - Accent4 5 2 3 3 2 2" xfId="53087"/>
    <cellStyle name="20% - Accent4 5 2 3 3 3" xfId="45146"/>
    <cellStyle name="20% - Accent4 5 2 3 4" xfId="9364"/>
    <cellStyle name="20% - Accent4 5 2 3 4 2" xfId="38422"/>
    <cellStyle name="20% - Accent4 5 2 3 5" xfId="31838"/>
    <cellStyle name="20% - Accent4 5 2 4" xfId="3884"/>
    <cellStyle name="20% - Accent4 5 2 4 2" xfId="17178"/>
    <cellStyle name="20% - Accent4 5 2 4 2 2" xfId="25132"/>
    <cellStyle name="20% - Accent4 5 2 4 2 2 2" xfId="54091"/>
    <cellStyle name="20% - Accent4 5 2 4 2 3" xfId="46150"/>
    <cellStyle name="20% - Accent4 5 2 4 3" xfId="10508"/>
    <cellStyle name="20% - Accent4 5 2 4 3 2" xfId="39566"/>
    <cellStyle name="20% - Accent4 5 2 4 4" xfId="32982"/>
    <cellStyle name="20% - Accent4 5 2 5" xfId="5040"/>
    <cellStyle name="20% - Accent4 5 2 5 2" xfId="18322"/>
    <cellStyle name="20% - Accent4 5 2 5 2 2" xfId="26276"/>
    <cellStyle name="20% - Accent4 5 2 5 2 2 2" xfId="55235"/>
    <cellStyle name="20% - Accent4 5 2 5 2 3" xfId="47294"/>
    <cellStyle name="20% - Accent4 5 2 5 3" xfId="11652"/>
    <cellStyle name="20% - Accent4 5 2 5 3 2" xfId="40710"/>
    <cellStyle name="20% - Accent4 5 2 5 4" xfId="34126"/>
    <cellStyle name="20% - Accent4 5 2 6" xfId="7209"/>
    <cellStyle name="20% - Accent4 5 2 6 2" xfId="20470"/>
    <cellStyle name="20% - Accent4 5 2 6 2 2" xfId="28424"/>
    <cellStyle name="20% - Accent4 5 2 6 2 2 2" xfId="57383"/>
    <cellStyle name="20% - Accent4 5 2 6 2 3" xfId="49442"/>
    <cellStyle name="20% - Accent4 5 2 6 3" xfId="13800"/>
    <cellStyle name="20% - Accent4 5 2 6 3 2" xfId="42858"/>
    <cellStyle name="20% - Accent4 5 2 6 4" xfId="36274"/>
    <cellStyle name="20% - Accent4 5 2 7" xfId="15078"/>
    <cellStyle name="20% - Accent4 5 2 7 2" xfId="23068"/>
    <cellStyle name="20% - Accent4 5 2 7 2 2" xfId="52027"/>
    <cellStyle name="20% - Accent4 5 2 7 3" xfId="44086"/>
    <cellStyle name="20% - Accent4 5 2 8" xfId="21620"/>
    <cellStyle name="20% - Accent4 5 2 8 2" xfId="29568"/>
    <cellStyle name="20% - Accent4 5 2 8 2 2" xfId="58527"/>
    <cellStyle name="20% - Accent4 5 2 8 3" xfId="50586"/>
    <cellStyle name="20% - Accent4 5 2 9" xfId="8360"/>
    <cellStyle name="20% - Accent4 5 2 9 2" xfId="37418"/>
    <cellStyle name="20% - Accent4 5 3" xfId="2057"/>
    <cellStyle name="20% - Accent4 5 3 2" xfId="3065"/>
    <cellStyle name="20% - Accent4 5 3 2 2" xfId="6423"/>
    <cellStyle name="20% - Accent4 5 3 2 2 2" xfId="19705"/>
    <cellStyle name="20% - Accent4 5 3 2 2 2 2" xfId="27659"/>
    <cellStyle name="20% - Accent4 5 3 2 2 2 2 2" xfId="56618"/>
    <cellStyle name="20% - Accent4 5 3 2 2 2 3" xfId="48677"/>
    <cellStyle name="20% - Accent4 5 3 2 2 3" xfId="13035"/>
    <cellStyle name="20% - Accent4 5 3 2 2 3 2" xfId="42093"/>
    <cellStyle name="20% - Accent4 5 3 2 2 4" xfId="35509"/>
    <cellStyle name="20% - Accent4 5 3 2 3" xfId="16553"/>
    <cellStyle name="20% - Accent4 5 3 2 3 2" xfId="24507"/>
    <cellStyle name="20% - Accent4 5 3 2 3 2 2" xfId="53466"/>
    <cellStyle name="20% - Accent4 5 3 2 3 3" xfId="45525"/>
    <cellStyle name="20% - Accent4 5 3 2 4" xfId="9743"/>
    <cellStyle name="20% - Accent4 5 3 2 4 2" xfId="38801"/>
    <cellStyle name="20% - Accent4 5 3 2 5" xfId="32217"/>
    <cellStyle name="20% - Accent4 5 3 3" xfId="4263"/>
    <cellStyle name="20% - Accent4 5 3 3 2" xfId="17557"/>
    <cellStyle name="20% - Accent4 5 3 3 2 2" xfId="25511"/>
    <cellStyle name="20% - Accent4 5 3 3 2 2 2" xfId="54470"/>
    <cellStyle name="20% - Accent4 5 3 3 2 3" xfId="46529"/>
    <cellStyle name="20% - Accent4 5 3 3 3" xfId="10887"/>
    <cellStyle name="20% - Accent4 5 3 3 3 2" xfId="39945"/>
    <cellStyle name="20% - Accent4 5 3 3 4" xfId="33361"/>
    <cellStyle name="20% - Accent4 5 3 4" xfId="5419"/>
    <cellStyle name="20% - Accent4 5 3 4 2" xfId="18701"/>
    <cellStyle name="20% - Accent4 5 3 4 2 2" xfId="26655"/>
    <cellStyle name="20% - Accent4 5 3 4 2 2 2" xfId="55614"/>
    <cellStyle name="20% - Accent4 5 3 4 2 3" xfId="47673"/>
    <cellStyle name="20% - Accent4 5 3 4 3" xfId="12031"/>
    <cellStyle name="20% - Accent4 5 3 4 3 2" xfId="41089"/>
    <cellStyle name="20% - Accent4 5 3 4 4" xfId="34505"/>
    <cellStyle name="20% - Accent4 5 3 5" xfId="7588"/>
    <cellStyle name="20% - Accent4 5 3 5 2" xfId="20849"/>
    <cellStyle name="20% - Accent4 5 3 5 2 2" xfId="28803"/>
    <cellStyle name="20% - Accent4 5 3 5 2 2 2" xfId="57762"/>
    <cellStyle name="20% - Accent4 5 3 5 2 3" xfId="49821"/>
    <cellStyle name="20% - Accent4 5 3 5 3" xfId="14179"/>
    <cellStyle name="20% - Accent4 5 3 5 3 2" xfId="43237"/>
    <cellStyle name="20% - Accent4 5 3 5 4" xfId="36653"/>
    <cellStyle name="20% - Accent4 5 3 6" xfId="15458"/>
    <cellStyle name="20% - Accent4 5 3 6 2" xfId="23448"/>
    <cellStyle name="20% - Accent4 5 3 6 2 2" xfId="52407"/>
    <cellStyle name="20% - Accent4 5 3 6 3" xfId="44466"/>
    <cellStyle name="20% - Accent4 5 3 7" xfId="21999"/>
    <cellStyle name="20% - Accent4 5 3 7 2" xfId="29947"/>
    <cellStyle name="20% - Accent4 5 3 7 2 2" xfId="58906"/>
    <cellStyle name="20% - Accent4 5 3 7 3" xfId="50965"/>
    <cellStyle name="20% - Accent4 5 3 8" xfId="8739"/>
    <cellStyle name="20% - Accent4 5 3 8 2" xfId="37797"/>
    <cellStyle name="20% - Accent4 5 3 9" xfId="31213"/>
    <cellStyle name="20% - Accent4 5 4" xfId="1875"/>
    <cellStyle name="20% - Accent4 5 4 2" xfId="2885"/>
    <cellStyle name="20% - Accent4 5 4 2 2" xfId="6243"/>
    <cellStyle name="20% - Accent4 5 4 2 2 2" xfId="19525"/>
    <cellStyle name="20% - Accent4 5 4 2 2 2 2" xfId="27479"/>
    <cellStyle name="20% - Accent4 5 4 2 2 2 2 2" xfId="56438"/>
    <cellStyle name="20% - Accent4 5 4 2 2 2 3" xfId="48497"/>
    <cellStyle name="20% - Accent4 5 4 2 2 3" xfId="12855"/>
    <cellStyle name="20% - Accent4 5 4 2 2 3 2" xfId="41913"/>
    <cellStyle name="20% - Accent4 5 4 2 2 4" xfId="35329"/>
    <cellStyle name="20% - Accent4 5 4 2 3" xfId="16373"/>
    <cellStyle name="20% - Accent4 5 4 2 3 2" xfId="24327"/>
    <cellStyle name="20% - Accent4 5 4 2 3 2 2" xfId="53286"/>
    <cellStyle name="20% - Accent4 5 4 2 3 3" xfId="45345"/>
    <cellStyle name="20% - Accent4 5 4 2 4" xfId="9563"/>
    <cellStyle name="20% - Accent4 5 4 2 4 2" xfId="38621"/>
    <cellStyle name="20% - Accent4 5 4 2 5" xfId="32037"/>
    <cellStyle name="20% - Accent4 5 4 3" xfId="4083"/>
    <cellStyle name="20% - Accent4 5 4 3 2" xfId="17377"/>
    <cellStyle name="20% - Accent4 5 4 3 2 2" xfId="25331"/>
    <cellStyle name="20% - Accent4 5 4 3 2 2 2" xfId="54290"/>
    <cellStyle name="20% - Accent4 5 4 3 2 3" xfId="46349"/>
    <cellStyle name="20% - Accent4 5 4 3 3" xfId="10707"/>
    <cellStyle name="20% - Accent4 5 4 3 3 2" xfId="39765"/>
    <cellStyle name="20% - Accent4 5 4 3 4" xfId="33181"/>
    <cellStyle name="20% - Accent4 5 4 4" xfId="5239"/>
    <cellStyle name="20% - Accent4 5 4 4 2" xfId="18521"/>
    <cellStyle name="20% - Accent4 5 4 4 2 2" xfId="26475"/>
    <cellStyle name="20% - Accent4 5 4 4 2 2 2" xfId="55434"/>
    <cellStyle name="20% - Accent4 5 4 4 2 3" xfId="47493"/>
    <cellStyle name="20% - Accent4 5 4 4 3" xfId="11851"/>
    <cellStyle name="20% - Accent4 5 4 4 3 2" xfId="40909"/>
    <cellStyle name="20% - Accent4 5 4 4 4" xfId="34325"/>
    <cellStyle name="20% - Accent4 5 4 5" xfId="7408"/>
    <cellStyle name="20% - Accent4 5 4 5 2" xfId="20669"/>
    <cellStyle name="20% - Accent4 5 4 5 2 2" xfId="28623"/>
    <cellStyle name="20% - Accent4 5 4 5 2 2 2" xfId="57582"/>
    <cellStyle name="20% - Accent4 5 4 5 2 3" xfId="49641"/>
    <cellStyle name="20% - Accent4 5 4 5 3" xfId="13999"/>
    <cellStyle name="20% - Accent4 5 4 5 3 2" xfId="43057"/>
    <cellStyle name="20% - Accent4 5 4 5 4" xfId="36473"/>
    <cellStyle name="20% - Accent4 5 4 6" xfId="15278"/>
    <cellStyle name="20% - Accent4 5 4 6 2" xfId="23268"/>
    <cellStyle name="20% - Accent4 5 4 6 2 2" xfId="52227"/>
    <cellStyle name="20% - Accent4 5 4 6 3" xfId="44286"/>
    <cellStyle name="20% - Accent4 5 4 7" xfId="21819"/>
    <cellStyle name="20% - Accent4 5 4 7 2" xfId="29767"/>
    <cellStyle name="20% - Accent4 5 4 7 2 2" xfId="58726"/>
    <cellStyle name="20% - Accent4 5 4 7 3" xfId="50785"/>
    <cellStyle name="20% - Accent4 5 4 8" xfId="8559"/>
    <cellStyle name="20% - Accent4 5 4 8 2" xfId="37617"/>
    <cellStyle name="20% - Accent4 5 4 9" xfId="31033"/>
    <cellStyle name="20% - Accent4 5 5" xfId="2473"/>
    <cellStyle name="20% - Accent4 5 5 2" xfId="5831"/>
    <cellStyle name="20% - Accent4 5 5 2 2" xfId="19113"/>
    <cellStyle name="20% - Accent4 5 5 2 2 2" xfId="27067"/>
    <cellStyle name="20% - Accent4 5 5 2 2 2 2" xfId="56026"/>
    <cellStyle name="20% - Accent4 5 5 2 2 3" xfId="48085"/>
    <cellStyle name="20% - Accent4 5 5 2 3" xfId="12443"/>
    <cellStyle name="20% - Accent4 5 5 2 3 2" xfId="41501"/>
    <cellStyle name="20% - Accent4 5 5 2 4" xfId="34917"/>
    <cellStyle name="20% - Accent4 5 5 3" xfId="14741"/>
    <cellStyle name="20% - Accent4 5 5 3 2" xfId="22761"/>
    <cellStyle name="20% - Accent4 5 5 3 2 2" xfId="51720"/>
    <cellStyle name="20% - Accent4 5 5 3 3" xfId="43779"/>
    <cellStyle name="20% - Accent4 5 5 4" xfId="9151"/>
    <cellStyle name="20% - Accent4 5 5 4 2" xfId="38209"/>
    <cellStyle name="20% - Accent4 5 5 5" xfId="31625"/>
    <cellStyle name="20% - Accent4 5 6" xfId="3671"/>
    <cellStyle name="20% - Accent4 5 6 2" xfId="16965"/>
    <cellStyle name="20% - Accent4 5 6 2 2" xfId="24919"/>
    <cellStyle name="20% - Accent4 5 6 2 2 2" xfId="53878"/>
    <cellStyle name="20% - Accent4 5 6 2 3" xfId="45937"/>
    <cellStyle name="20% - Accent4 5 6 3" xfId="10295"/>
    <cellStyle name="20% - Accent4 5 6 3 2" xfId="39353"/>
    <cellStyle name="20% - Accent4 5 6 4" xfId="32769"/>
    <cellStyle name="20% - Accent4 5 7" xfId="4827"/>
    <cellStyle name="20% - Accent4 5 7 2" xfId="18109"/>
    <cellStyle name="20% - Accent4 5 7 2 2" xfId="26063"/>
    <cellStyle name="20% - Accent4 5 7 2 2 2" xfId="55022"/>
    <cellStyle name="20% - Accent4 5 7 2 3" xfId="47081"/>
    <cellStyle name="20% - Accent4 5 7 3" xfId="11439"/>
    <cellStyle name="20% - Accent4 5 7 3 2" xfId="40497"/>
    <cellStyle name="20% - Accent4 5 7 4" xfId="33913"/>
    <cellStyle name="20% - Accent4 5 8" xfId="6996"/>
    <cellStyle name="20% - Accent4 5 8 2" xfId="20257"/>
    <cellStyle name="20% - Accent4 5 8 2 2" xfId="28211"/>
    <cellStyle name="20% - Accent4 5 8 2 2 2" xfId="57170"/>
    <cellStyle name="20% - Accent4 5 8 2 3" xfId="49229"/>
    <cellStyle name="20% - Accent4 5 8 3" xfId="13587"/>
    <cellStyle name="20% - Accent4 5 8 3 2" xfId="42645"/>
    <cellStyle name="20% - Accent4 5 8 4" xfId="36061"/>
    <cellStyle name="20% - Accent4 5 9" xfId="14865"/>
    <cellStyle name="20% - Accent4 5 9 2" xfId="22855"/>
    <cellStyle name="20% - Accent4 5 9 2 2" xfId="51814"/>
    <cellStyle name="20% - Accent4 5 9 3" xfId="43873"/>
    <cellStyle name="20% - Accent4 6" xfId="1511"/>
    <cellStyle name="20% - Accent4 6 10" xfId="30707"/>
    <cellStyle name="20% - Accent4 6 2" xfId="2143"/>
    <cellStyle name="20% - Accent4 6 2 2" xfId="3151"/>
    <cellStyle name="20% - Accent4 6 2 2 2" xfId="6509"/>
    <cellStyle name="20% - Accent4 6 2 2 2 2" xfId="19791"/>
    <cellStyle name="20% - Accent4 6 2 2 2 2 2" xfId="27745"/>
    <cellStyle name="20% - Accent4 6 2 2 2 2 2 2" xfId="56704"/>
    <cellStyle name="20% - Accent4 6 2 2 2 2 3" xfId="48763"/>
    <cellStyle name="20% - Accent4 6 2 2 2 3" xfId="13121"/>
    <cellStyle name="20% - Accent4 6 2 2 2 3 2" xfId="42179"/>
    <cellStyle name="20% - Accent4 6 2 2 2 4" xfId="35595"/>
    <cellStyle name="20% - Accent4 6 2 2 3" xfId="16639"/>
    <cellStyle name="20% - Accent4 6 2 2 3 2" xfId="24593"/>
    <cellStyle name="20% - Accent4 6 2 2 3 2 2" xfId="53552"/>
    <cellStyle name="20% - Accent4 6 2 2 3 3" xfId="45611"/>
    <cellStyle name="20% - Accent4 6 2 2 4" xfId="9829"/>
    <cellStyle name="20% - Accent4 6 2 2 4 2" xfId="38887"/>
    <cellStyle name="20% - Accent4 6 2 2 5" xfId="32303"/>
    <cellStyle name="20% - Accent4 6 2 3" xfId="4349"/>
    <cellStyle name="20% - Accent4 6 2 3 2" xfId="17643"/>
    <cellStyle name="20% - Accent4 6 2 3 2 2" xfId="25597"/>
    <cellStyle name="20% - Accent4 6 2 3 2 2 2" xfId="54556"/>
    <cellStyle name="20% - Accent4 6 2 3 2 3" xfId="46615"/>
    <cellStyle name="20% - Accent4 6 2 3 3" xfId="10973"/>
    <cellStyle name="20% - Accent4 6 2 3 3 2" xfId="40031"/>
    <cellStyle name="20% - Accent4 6 2 3 4" xfId="33447"/>
    <cellStyle name="20% - Accent4 6 2 4" xfId="5505"/>
    <cellStyle name="20% - Accent4 6 2 4 2" xfId="18787"/>
    <cellStyle name="20% - Accent4 6 2 4 2 2" xfId="26741"/>
    <cellStyle name="20% - Accent4 6 2 4 2 2 2" xfId="55700"/>
    <cellStyle name="20% - Accent4 6 2 4 2 3" xfId="47759"/>
    <cellStyle name="20% - Accent4 6 2 4 3" xfId="12117"/>
    <cellStyle name="20% - Accent4 6 2 4 3 2" xfId="41175"/>
    <cellStyle name="20% - Accent4 6 2 4 4" xfId="34591"/>
    <cellStyle name="20% - Accent4 6 2 5" xfId="7674"/>
    <cellStyle name="20% - Accent4 6 2 5 2" xfId="20935"/>
    <cellStyle name="20% - Accent4 6 2 5 2 2" xfId="28889"/>
    <cellStyle name="20% - Accent4 6 2 5 2 2 2" xfId="57848"/>
    <cellStyle name="20% - Accent4 6 2 5 2 3" xfId="49907"/>
    <cellStyle name="20% - Accent4 6 2 5 3" xfId="14265"/>
    <cellStyle name="20% - Accent4 6 2 5 3 2" xfId="43323"/>
    <cellStyle name="20% - Accent4 6 2 5 4" xfId="36739"/>
    <cellStyle name="20% - Accent4 6 2 6" xfId="15544"/>
    <cellStyle name="20% - Accent4 6 2 6 2" xfId="23534"/>
    <cellStyle name="20% - Accent4 6 2 6 2 2" xfId="52493"/>
    <cellStyle name="20% - Accent4 6 2 6 3" xfId="44552"/>
    <cellStyle name="20% - Accent4 6 2 7" xfId="22085"/>
    <cellStyle name="20% - Accent4 6 2 7 2" xfId="30033"/>
    <cellStyle name="20% - Accent4 6 2 7 2 2" xfId="58992"/>
    <cellStyle name="20% - Accent4 6 2 7 3" xfId="51051"/>
    <cellStyle name="20% - Accent4 6 2 8" xfId="8825"/>
    <cellStyle name="20% - Accent4 6 2 8 2" xfId="37883"/>
    <cellStyle name="20% - Accent4 6 2 9" xfId="31299"/>
    <cellStyle name="20% - Accent4 6 3" xfId="2559"/>
    <cellStyle name="20% - Accent4 6 3 2" xfId="5917"/>
    <cellStyle name="20% - Accent4 6 3 2 2" xfId="19199"/>
    <cellStyle name="20% - Accent4 6 3 2 2 2" xfId="27153"/>
    <cellStyle name="20% - Accent4 6 3 2 2 2 2" xfId="56112"/>
    <cellStyle name="20% - Accent4 6 3 2 2 3" xfId="48171"/>
    <cellStyle name="20% - Accent4 6 3 2 3" xfId="12529"/>
    <cellStyle name="20% - Accent4 6 3 2 3 2" xfId="41587"/>
    <cellStyle name="20% - Accent4 6 3 2 4" xfId="35003"/>
    <cellStyle name="20% - Accent4 6 3 3" xfId="16047"/>
    <cellStyle name="20% - Accent4 6 3 3 2" xfId="24001"/>
    <cellStyle name="20% - Accent4 6 3 3 2 2" xfId="52960"/>
    <cellStyle name="20% - Accent4 6 3 3 3" xfId="45019"/>
    <cellStyle name="20% - Accent4 6 3 4" xfId="9237"/>
    <cellStyle name="20% - Accent4 6 3 4 2" xfId="38295"/>
    <cellStyle name="20% - Accent4 6 3 5" xfId="31711"/>
    <cellStyle name="20% - Accent4 6 4" xfId="3757"/>
    <cellStyle name="20% - Accent4 6 4 2" xfId="17051"/>
    <cellStyle name="20% - Accent4 6 4 2 2" xfId="25005"/>
    <cellStyle name="20% - Accent4 6 4 2 2 2" xfId="53964"/>
    <cellStyle name="20% - Accent4 6 4 2 3" xfId="46023"/>
    <cellStyle name="20% - Accent4 6 4 3" xfId="10381"/>
    <cellStyle name="20% - Accent4 6 4 3 2" xfId="39439"/>
    <cellStyle name="20% - Accent4 6 4 4" xfId="32855"/>
    <cellStyle name="20% - Accent4 6 5" xfId="4913"/>
    <cellStyle name="20% - Accent4 6 5 2" xfId="18195"/>
    <cellStyle name="20% - Accent4 6 5 2 2" xfId="26149"/>
    <cellStyle name="20% - Accent4 6 5 2 2 2" xfId="55108"/>
    <cellStyle name="20% - Accent4 6 5 2 3" xfId="47167"/>
    <cellStyle name="20% - Accent4 6 5 3" xfId="11525"/>
    <cellStyle name="20% - Accent4 6 5 3 2" xfId="40583"/>
    <cellStyle name="20% - Accent4 6 5 4" xfId="33999"/>
    <cellStyle name="20% - Accent4 6 6" xfId="7082"/>
    <cellStyle name="20% - Accent4 6 6 2" xfId="20343"/>
    <cellStyle name="20% - Accent4 6 6 2 2" xfId="28297"/>
    <cellStyle name="20% - Accent4 6 6 2 2 2" xfId="57256"/>
    <cellStyle name="20% - Accent4 6 6 2 3" xfId="49315"/>
    <cellStyle name="20% - Accent4 6 6 3" xfId="13673"/>
    <cellStyle name="20% - Accent4 6 6 3 2" xfId="42731"/>
    <cellStyle name="20% - Accent4 6 6 4" xfId="36147"/>
    <cellStyle name="20% - Accent4 6 7" xfId="14951"/>
    <cellStyle name="20% - Accent4 6 7 2" xfId="22941"/>
    <cellStyle name="20% - Accent4 6 7 2 2" xfId="51900"/>
    <cellStyle name="20% - Accent4 6 7 3" xfId="43959"/>
    <cellStyle name="20% - Accent4 6 8" xfId="21493"/>
    <cellStyle name="20% - Accent4 6 8 2" xfId="29441"/>
    <cellStyle name="20% - Accent4 6 8 2 2" xfId="58400"/>
    <cellStyle name="20% - Accent4 6 8 3" xfId="50459"/>
    <cellStyle name="20% - Accent4 6 9" xfId="8233"/>
    <cellStyle name="20% - Accent4 6 9 2" xfId="37291"/>
    <cellStyle name="20% - Accent4 7" xfId="1967"/>
    <cellStyle name="20% - Accent4 7 2" xfId="2975"/>
    <cellStyle name="20% - Accent4 7 2 2" xfId="6333"/>
    <cellStyle name="20% - Accent4 7 2 2 2" xfId="19615"/>
    <cellStyle name="20% - Accent4 7 2 2 2 2" xfId="27569"/>
    <cellStyle name="20% - Accent4 7 2 2 2 2 2" xfId="56528"/>
    <cellStyle name="20% - Accent4 7 2 2 2 3" xfId="48587"/>
    <cellStyle name="20% - Accent4 7 2 2 3" xfId="12945"/>
    <cellStyle name="20% - Accent4 7 2 2 3 2" xfId="42003"/>
    <cellStyle name="20% - Accent4 7 2 2 4" xfId="35419"/>
    <cellStyle name="20% - Accent4 7 2 3" xfId="16463"/>
    <cellStyle name="20% - Accent4 7 2 3 2" xfId="24417"/>
    <cellStyle name="20% - Accent4 7 2 3 2 2" xfId="53376"/>
    <cellStyle name="20% - Accent4 7 2 3 3" xfId="45435"/>
    <cellStyle name="20% - Accent4 7 2 4" xfId="9653"/>
    <cellStyle name="20% - Accent4 7 2 4 2" xfId="38711"/>
    <cellStyle name="20% - Accent4 7 2 5" xfId="32127"/>
    <cellStyle name="20% - Accent4 7 3" xfId="4173"/>
    <cellStyle name="20% - Accent4 7 3 2" xfId="17467"/>
    <cellStyle name="20% - Accent4 7 3 2 2" xfId="25421"/>
    <cellStyle name="20% - Accent4 7 3 2 2 2" xfId="54380"/>
    <cellStyle name="20% - Accent4 7 3 2 3" xfId="46439"/>
    <cellStyle name="20% - Accent4 7 3 3" xfId="10797"/>
    <cellStyle name="20% - Accent4 7 3 3 2" xfId="39855"/>
    <cellStyle name="20% - Accent4 7 3 4" xfId="33271"/>
    <cellStyle name="20% - Accent4 7 4" xfId="5329"/>
    <cellStyle name="20% - Accent4 7 4 2" xfId="18611"/>
    <cellStyle name="20% - Accent4 7 4 2 2" xfId="26565"/>
    <cellStyle name="20% - Accent4 7 4 2 2 2" xfId="55524"/>
    <cellStyle name="20% - Accent4 7 4 2 3" xfId="47583"/>
    <cellStyle name="20% - Accent4 7 4 3" xfId="11941"/>
    <cellStyle name="20% - Accent4 7 4 3 2" xfId="40999"/>
    <cellStyle name="20% - Accent4 7 4 4" xfId="34415"/>
    <cellStyle name="20% - Accent4 7 5" xfId="7498"/>
    <cellStyle name="20% - Accent4 7 5 2" xfId="20759"/>
    <cellStyle name="20% - Accent4 7 5 2 2" xfId="28713"/>
    <cellStyle name="20% - Accent4 7 5 2 2 2" xfId="57672"/>
    <cellStyle name="20% - Accent4 7 5 2 3" xfId="49731"/>
    <cellStyle name="20% - Accent4 7 5 3" xfId="14089"/>
    <cellStyle name="20% - Accent4 7 5 3 2" xfId="43147"/>
    <cellStyle name="20% - Accent4 7 5 4" xfId="36563"/>
    <cellStyle name="20% - Accent4 7 6" xfId="15368"/>
    <cellStyle name="20% - Accent4 7 6 2" xfId="23358"/>
    <cellStyle name="20% - Accent4 7 6 2 2" xfId="52317"/>
    <cellStyle name="20% - Accent4 7 6 3" xfId="44376"/>
    <cellStyle name="20% - Accent4 7 7" xfId="21909"/>
    <cellStyle name="20% - Accent4 7 7 2" xfId="29857"/>
    <cellStyle name="20% - Accent4 7 7 2 2" xfId="58816"/>
    <cellStyle name="20% - Accent4 7 7 3" xfId="50875"/>
    <cellStyle name="20% - Accent4 7 8" xfId="8649"/>
    <cellStyle name="20% - Accent4 7 8 2" xfId="37707"/>
    <cellStyle name="20% - Accent4 7 9" xfId="31123"/>
    <cellStyle name="20% - Accent4 8" xfId="1783"/>
    <cellStyle name="20% - Accent4 8 2" xfId="2795"/>
    <cellStyle name="20% - Accent4 8 2 2" xfId="6153"/>
    <cellStyle name="20% - Accent4 8 2 2 2" xfId="19435"/>
    <cellStyle name="20% - Accent4 8 2 2 2 2" xfId="27389"/>
    <cellStyle name="20% - Accent4 8 2 2 2 2 2" xfId="56348"/>
    <cellStyle name="20% - Accent4 8 2 2 2 3" xfId="48407"/>
    <cellStyle name="20% - Accent4 8 2 2 3" xfId="12765"/>
    <cellStyle name="20% - Accent4 8 2 2 3 2" xfId="41823"/>
    <cellStyle name="20% - Accent4 8 2 2 4" xfId="35239"/>
    <cellStyle name="20% - Accent4 8 2 3" xfId="16283"/>
    <cellStyle name="20% - Accent4 8 2 3 2" xfId="24237"/>
    <cellStyle name="20% - Accent4 8 2 3 2 2" xfId="53196"/>
    <cellStyle name="20% - Accent4 8 2 3 3" xfId="45255"/>
    <cellStyle name="20% - Accent4 8 2 4" xfId="9473"/>
    <cellStyle name="20% - Accent4 8 2 4 2" xfId="38531"/>
    <cellStyle name="20% - Accent4 8 2 5" xfId="31947"/>
    <cellStyle name="20% - Accent4 8 3" xfId="3993"/>
    <cellStyle name="20% - Accent4 8 3 2" xfId="17287"/>
    <cellStyle name="20% - Accent4 8 3 2 2" xfId="25241"/>
    <cellStyle name="20% - Accent4 8 3 2 2 2" xfId="54200"/>
    <cellStyle name="20% - Accent4 8 3 2 3" xfId="46259"/>
    <cellStyle name="20% - Accent4 8 3 3" xfId="10617"/>
    <cellStyle name="20% - Accent4 8 3 3 2" xfId="39675"/>
    <cellStyle name="20% - Accent4 8 3 4" xfId="33091"/>
    <cellStyle name="20% - Accent4 8 4" xfId="5149"/>
    <cellStyle name="20% - Accent4 8 4 2" xfId="18431"/>
    <cellStyle name="20% - Accent4 8 4 2 2" xfId="26385"/>
    <cellStyle name="20% - Accent4 8 4 2 2 2" xfId="55344"/>
    <cellStyle name="20% - Accent4 8 4 2 3" xfId="47403"/>
    <cellStyle name="20% - Accent4 8 4 3" xfId="11761"/>
    <cellStyle name="20% - Accent4 8 4 3 2" xfId="40819"/>
    <cellStyle name="20% - Accent4 8 4 4" xfId="34235"/>
    <cellStyle name="20% - Accent4 8 5" xfId="7318"/>
    <cellStyle name="20% - Accent4 8 5 2" xfId="20579"/>
    <cellStyle name="20% - Accent4 8 5 2 2" xfId="28533"/>
    <cellStyle name="20% - Accent4 8 5 2 2 2" xfId="57492"/>
    <cellStyle name="20% - Accent4 8 5 2 3" xfId="49551"/>
    <cellStyle name="20% - Accent4 8 5 3" xfId="13909"/>
    <cellStyle name="20% - Accent4 8 5 3 2" xfId="42967"/>
    <cellStyle name="20% - Accent4 8 5 4" xfId="36383"/>
    <cellStyle name="20% - Accent4 8 6" xfId="15188"/>
    <cellStyle name="20% - Accent4 8 6 2" xfId="23178"/>
    <cellStyle name="20% - Accent4 8 6 2 2" xfId="52137"/>
    <cellStyle name="20% - Accent4 8 6 3" xfId="44196"/>
    <cellStyle name="20% - Accent4 8 7" xfId="21729"/>
    <cellStyle name="20% - Accent4 8 7 2" xfId="29677"/>
    <cellStyle name="20% - Accent4 8 7 2 2" xfId="58636"/>
    <cellStyle name="20% - Accent4 8 7 3" xfId="50695"/>
    <cellStyle name="20% - Accent4 8 8" xfId="8469"/>
    <cellStyle name="20% - Accent4 8 8 2" xfId="37527"/>
    <cellStyle name="20% - Accent4 8 9" xfId="30943"/>
    <cellStyle name="20% - Accent4 9" xfId="2382"/>
    <cellStyle name="20% - Accent4 9 2" xfId="5741"/>
    <cellStyle name="20% - Accent4 9 2 2" xfId="19023"/>
    <cellStyle name="20% - Accent4 9 2 2 2" xfId="26977"/>
    <cellStyle name="20% - Accent4 9 2 2 2 2" xfId="55936"/>
    <cellStyle name="20% - Accent4 9 2 2 3" xfId="47995"/>
    <cellStyle name="20% - Accent4 9 2 3" xfId="12353"/>
    <cellStyle name="20% - Accent4 9 2 3 2" xfId="41411"/>
    <cellStyle name="20% - Accent4 9 2 4" xfId="34827"/>
    <cellStyle name="20% - Accent4 9 3" xfId="15977"/>
    <cellStyle name="20% - Accent4 9 3 2" xfId="23943"/>
    <cellStyle name="20% - Accent4 9 3 2 2" xfId="52902"/>
    <cellStyle name="20% - Accent4 9 3 3" xfId="44961"/>
    <cellStyle name="20% - Accent4 9 4" xfId="9061"/>
    <cellStyle name="20% - Accent4 9 4 2" xfId="38119"/>
    <cellStyle name="20% - Accent4 9 5" xfId="31535"/>
    <cellStyle name="20% - Accent5 10" xfId="3583"/>
    <cellStyle name="20% - Accent5 10 2" xfId="16877"/>
    <cellStyle name="20% - Accent5 10 2 2" xfId="24831"/>
    <cellStyle name="20% - Accent5 10 2 2 2" xfId="53790"/>
    <cellStyle name="20% - Accent5 10 2 3" xfId="45849"/>
    <cellStyle name="20% - Accent5 10 3" xfId="10207"/>
    <cellStyle name="20% - Accent5 10 3 2" xfId="39265"/>
    <cellStyle name="20% - Accent5 10 4" xfId="32681"/>
    <cellStyle name="20% - Accent5 11" xfId="4737"/>
    <cellStyle name="20% - Accent5 11 2" xfId="18021"/>
    <cellStyle name="20% - Accent5 11 2 2" xfId="25975"/>
    <cellStyle name="20% - Accent5 11 2 2 2" xfId="54934"/>
    <cellStyle name="20% - Accent5 11 2 3" xfId="46993"/>
    <cellStyle name="20% - Accent5 11 3" xfId="11351"/>
    <cellStyle name="20% - Accent5 11 3 2" xfId="40409"/>
    <cellStyle name="20% - Accent5 11 4" xfId="33825"/>
    <cellStyle name="20% - Accent5 12" xfId="6898"/>
    <cellStyle name="20% - Accent5 12 2" xfId="20169"/>
    <cellStyle name="20% - Accent5 12 2 2" xfId="28123"/>
    <cellStyle name="20% - Accent5 12 2 2 2" xfId="57082"/>
    <cellStyle name="20% - Accent5 12 2 3" xfId="49141"/>
    <cellStyle name="20% - Accent5 12 3" xfId="13499"/>
    <cellStyle name="20% - Accent5 12 3 2" xfId="42557"/>
    <cellStyle name="20% - Accent5 12 4" xfId="35973"/>
    <cellStyle name="20% - Accent5 13" xfId="14650"/>
    <cellStyle name="20% - Accent5 13 2" xfId="22686"/>
    <cellStyle name="20% - Accent5 13 2 2" xfId="51645"/>
    <cellStyle name="20% - Accent5 13 3" xfId="43704"/>
    <cellStyle name="20% - Accent5 14" xfId="21315"/>
    <cellStyle name="20% - Accent5 14 2" xfId="29267"/>
    <cellStyle name="20% - Accent5 14 2 2" xfId="58226"/>
    <cellStyle name="20% - Accent5 14 3" xfId="50285"/>
    <cellStyle name="20% - Accent5 15" xfId="8057"/>
    <cellStyle name="20% - Accent5 15 2" xfId="37117"/>
    <cellStyle name="20% - Accent5 16" xfId="30522"/>
    <cellStyle name="20% - Accent5 2" xfId="845"/>
    <cellStyle name="20% - Accent5 2 2" xfId="3394"/>
    <cellStyle name="20% - Accent5 2 2 10" xfId="32546"/>
    <cellStyle name="20% - Accent5 2 2 2" xfId="4592"/>
    <cellStyle name="20% - Accent5 2 2 2 2" xfId="17886"/>
    <cellStyle name="20% - Accent5 2 2 2 2 2" xfId="25840"/>
    <cellStyle name="20% - Accent5 2 2 2 2 2 2" xfId="54799"/>
    <cellStyle name="20% - Accent5 2 2 2 2 3" xfId="46858"/>
    <cellStyle name="20% - Accent5 2 2 2 3" xfId="11216"/>
    <cellStyle name="20% - Accent5 2 2 2 3 2" xfId="40274"/>
    <cellStyle name="20% - Accent5 2 2 2 4" xfId="33690"/>
    <cellStyle name="20% - Accent5 2 2 3" xfId="6752"/>
    <cellStyle name="20% - Accent5 2 2 3 2" xfId="20034"/>
    <cellStyle name="20% - Accent5 2 2 3 2 2" xfId="27988"/>
    <cellStyle name="20% - Accent5 2 2 3 2 2 2" xfId="56947"/>
    <cellStyle name="20% - Accent5 2 2 3 2 3" xfId="49006"/>
    <cellStyle name="20% - Accent5 2 2 3 3" xfId="13364"/>
    <cellStyle name="20% - Accent5 2 2 3 3 2" xfId="42422"/>
    <cellStyle name="20% - Accent5 2 2 3 4" xfId="35838"/>
    <cellStyle name="20% - Accent5 2 2 4" xfId="7917"/>
    <cellStyle name="20% - Accent5 2 2 4 2" xfId="21178"/>
    <cellStyle name="20% - Accent5 2 2 4 2 2" xfId="29132"/>
    <cellStyle name="20% - Accent5 2 2 4 2 2 2" xfId="58091"/>
    <cellStyle name="20% - Accent5 2 2 4 2 3" xfId="50150"/>
    <cellStyle name="20% - Accent5 2 2 4 3" xfId="14508"/>
    <cellStyle name="20% - Accent5 2 2 4 3 2" xfId="43566"/>
    <cellStyle name="20% - Accent5 2 2 4 4" xfId="36982"/>
    <cellStyle name="20% - Accent5 2 2 5" xfId="15787"/>
    <cellStyle name="20% - Accent5 2 2 5 2" xfId="23777"/>
    <cellStyle name="20% - Accent5 2 2 5 2 2" xfId="52736"/>
    <cellStyle name="20% - Accent5 2 2 5 3" xfId="44795"/>
    <cellStyle name="20% - Accent5 2 2 6" xfId="22328"/>
    <cellStyle name="20% - Accent5 2 2 6 2" xfId="30276"/>
    <cellStyle name="20% - Accent5 2 2 6 2 2" xfId="59235"/>
    <cellStyle name="20% - Accent5 2 2 6 3" xfId="51294"/>
    <cellStyle name="20% - Accent5 2 2 7" xfId="22472"/>
    <cellStyle name="20% - Accent5 2 2 7 2" xfId="30416"/>
    <cellStyle name="20% - Accent5 2 2 7 2 2" xfId="59375"/>
    <cellStyle name="20% - Accent5 2 2 7 3" xfId="51434"/>
    <cellStyle name="20% - Accent5 2 2 8" xfId="22578"/>
    <cellStyle name="20% - Accent5 2 2 8 2" xfId="51540"/>
    <cellStyle name="20% - Accent5 2 2 9" xfId="10072"/>
    <cellStyle name="20% - Accent5 2 2 9 2" xfId="39130"/>
    <cellStyle name="20% - Accent5 2 3" xfId="3393"/>
    <cellStyle name="20% - Accent5 2 3 2" xfId="4591"/>
    <cellStyle name="20% - Accent5 2 3 2 2" xfId="17885"/>
    <cellStyle name="20% - Accent5 2 3 2 2 2" xfId="25839"/>
    <cellStyle name="20% - Accent5 2 3 2 2 2 2" xfId="54798"/>
    <cellStyle name="20% - Accent5 2 3 2 2 3" xfId="46857"/>
    <cellStyle name="20% - Accent5 2 3 2 3" xfId="11215"/>
    <cellStyle name="20% - Accent5 2 3 2 3 2" xfId="40273"/>
    <cellStyle name="20% - Accent5 2 3 2 4" xfId="33689"/>
    <cellStyle name="20% - Accent5 2 3 3" xfId="6751"/>
    <cellStyle name="20% - Accent5 2 3 3 2" xfId="20033"/>
    <cellStyle name="20% - Accent5 2 3 3 2 2" xfId="27987"/>
    <cellStyle name="20% - Accent5 2 3 3 2 2 2" xfId="56946"/>
    <cellStyle name="20% - Accent5 2 3 3 2 3" xfId="49005"/>
    <cellStyle name="20% - Accent5 2 3 3 3" xfId="13363"/>
    <cellStyle name="20% - Accent5 2 3 3 3 2" xfId="42421"/>
    <cellStyle name="20% - Accent5 2 3 3 4" xfId="35837"/>
    <cellStyle name="20% - Accent5 2 3 4" xfId="7916"/>
    <cellStyle name="20% - Accent5 2 3 4 2" xfId="21177"/>
    <cellStyle name="20% - Accent5 2 3 4 2 2" xfId="29131"/>
    <cellStyle name="20% - Accent5 2 3 4 2 2 2" xfId="58090"/>
    <cellStyle name="20% - Accent5 2 3 4 2 3" xfId="50149"/>
    <cellStyle name="20% - Accent5 2 3 4 3" xfId="14507"/>
    <cellStyle name="20% - Accent5 2 3 4 3 2" xfId="43565"/>
    <cellStyle name="20% - Accent5 2 3 4 4" xfId="36981"/>
    <cellStyle name="20% - Accent5 2 3 5" xfId="15786"/>
    <cellStyle name="20% - Accent5 2 3 5 2" xfId="23776"/>
    <cellStyle name="20% - Accent5 2 3 5 2 2" xfId="52735"/>
    <cellStyle name="20% - Accent5 2 3 5 3" xfId="44794"/>
    <cellStyle name="20% - Accent5 2 3 6" xfId="22327"/>
    <cellStyle name="20% - Accent5 2 3 6 2" xfId="30275"/>
    <cellStyle name="20% - Accent5 2 3 6 2 2" xfId="59234"/>
    <cellStyle name="20% - Accent5 2 3 6 3" xfId="51293"/>
    <cellStyle name="20% - Accent5 2 3 7" xfId="10071"/>
    <cellStyle name="20% - Accent5 2 3 7 2" xfId="39129"/>
    <cellStyle name="20% - Accent5 2 3 8" xfId="32545"/>
    <cellStyle name="20% - Accent5 2 4" xfId="22471"/>
    <cellStyle name="20% - Accent5 2 4 2" xfId="30415"/>
    <cellStyle name="20% - Accent5 2 4 2 2" xfId="59374"/>
    <cellStyle name="20% - Accent5 2 4 3" xfId="51433"/>
    <cellStyle name="20% - Accent5 2 5" xfId="22577"/>
    <cellStyle name="20% - Accent5 2 5 2" xfId="51539"/>
    <cellStyle name="20% - Accent5 3" xfId="94"/>
    <cellStyle name="20% - Accent5 3 10" xfId="6924"/>
    <cellStyle name="20% - Accent5 3 10 2" xfId="20195"/>
    <cellStyle name="20% - Accent5 3 10 2 2" xfId="28149"/>
    <cellStyle name="20% - Accent5 3 10 2 2 2" xfId="57108"/>
    <cellStyle name="20% - Accent5 3 10 2 3" xfId="49167"/>
    <cellStyle name="20% - Accent5 3 10 3" xfId="13525"/>
    <cellStyle name="20% - Accent5 3 10 3 2" xfId="42583"/>
    <cellStyle name="20% - Accent5 3 10 4" xfId="35999"/>
    <cellStyle name="20% - Accent5 3 11" xfId="14677"/>
    <cellStyle name="20% - Accent5 3 11 2" xfId="22712"/>
    <cellStyle name="20% - Accent5 3 11 2 2" xfId="51671"/>
    <cellStyle name="20% - Accent5 3 11 3" xfId="43730"/>
    <cellStyle name="20% - Accent5 3 12" xfId="21341"/>
    <cellStyle name="20% - Accent5 3 12 2" xfId="29293"/>
    <cellStyle name="20% - Accent5 3 12 2 2" xfId="58252"/>
    <cellStyle name="20% - Accent5 3 12 3" xfId="50311"/>
    <cellStyle name="20% - Accent5 3 13" xfId="22473"/>
    <cellStyle name="20% - Accent5 3 13 2" xfId="30417"/>
    <cellStyle name="20% - Accent5 3 13 2 2" xfId="59376"/>
    <cellStyle name="20% - Accent5 3 13 3" xfId="51435"/>
    <cellStyle name="20% - Accent5 3 14" xfId="22579"/>
    <cellStyle name="20% - Accent5 3 14 2" xfId="51541"/>
    <cellStyle name="20% - Accent5 3 15" xfId="8083"/>
    <cellStyle name="20% - Accent5 3 15 2" xfId="37143"/>
    <cellStyle name="20% - Accent5 3 16" xfId="30559"/>
    <cellStyle name="20% - Accent5 3 2" xfId="1453"/>
    <cellStyle name="20% - Accent5 3 2 10" xfId="21435"/>
    <cellStyle name="20% - Accent5 3 2 10 2" xfId="29383"/>
    <cellStyle name="20% - Accent5 3 2 10 2 2" xfId="58342"/>
    <cellStyle name="20% - Accent5 3 2 10 3" xfId="50401"/>
    <cellStyle name="20% - Accent5 3 2 11" xfId="8175"/>
    <cellStyle name="20% - Accent5 3 2 11 2" xfId="37233"/>
    <cellStyle name="20% - Accent5 3 2 12" xfId="30649"/>
    <cellStyle name="20% - Accent5 3 2 2" xfId="1673"/>
    <cellStyle name="20% - Accent5 3 2 2 10" xfId="30862"/>
    <cellStyle name="20% - Accent5 3 2 2 2" xfId="2298"/>
    <cellStyle name="20% - Accent5 3 2 2 2 2" xfId="3306"/>
    <cellStyle name="20% - Accent5 3 2 2 2 2 2" xfId="6664"/>
    <cellStyle name="20% - Accent5 3 2 2 2 2 2 2" xfId="19946"/>
    <cellStyle name="20% - Accent5 3 2 2 2 2 2 2 2" xfId="27900"/>
    <cellStyle name="20% - Accent5 3 2 2 2 2 2 2 2 2" xfId="56859"/>
    <cellStyle name="20% - Accent5 3 2 2 2 2 2 2 3" xfId="48918"/>
    <cellStyle name="20% - Accent5 3 2 2 2 2 2 3" xfId="13276"/>
    <cellStyle name="20% - Accent5 3 2 2 2 2 2 3 2" xfId="42334"/>
    <cellStyle name="20% - Accent5 3 2 2 2 2 2 4" xfId="35750"/>
    <cellStyle name="20% - Accent5 3 2 2 2 2 3" xfId="16794"/>
    <cellStyle name="20% - Accent5 3 2 2 2 2 3 2" xfId="24748"/>
    <cellStyle name="20% - Accent5 3 2 2 2 2 3 2 2" xfId="53707"/>
    <cellStyle name="20% - Accent5 3 2 2 2 2 3 3" xfId="45766"/>
    <cellStyle name="20% - Accent5 3 2 2 2 2 4" xfId="9984"/>
    <cellStyle name="20% - Accent5 3 2 2 2 2 4 2" xfId="39042"/>
    <cellStyle name="20% - Accent5 3 2 2 2 2 5" xfId="32458"/>
    <cellStyle name="20% - Accent5 3 2 2 2 3" xfId="4504"/>
    <cellStyle name="20% - Accent5 3 2 2 2 3 2" xfId="17798"/>
    <cellStyle name="20% - Accent5 3 2 2 2 3 2 2" xfId="25752"/>
    <cellStyle name="20% - Accent5 3 2 2 2 3 2 2 2" xfId="54711"/>
    <cellStyle name="20% - Accent5 3 2 2 2 3 2 3" xfId="46770"/>
    <cellStyle name="20% - Accent5 3 2 2 2 3 3" xfId="11128"/>
    <cellStyle name="20% - Accent5 3 2 2 2 3 3 2" xfId="40186"/>
    <cellStyle name="20% - Accent5 3 2 2 2 3 4" xfId="33602"/>
    <cellStyle name="20% - Accent5 3 2 2 2 4" xfId="5660"/>
    <cellStyle name="20% - Accent5 3 2 2 2 4 2" xfId="18942"/>
    <cellStyle name="20% - Accent5 3 2 2 2 4 2 2" xfId="26896"/>
    <cellStyle name="20% - Accent5 3 2 2 2 4 2 2 2" xfId="55855"/>
    <cellStyle name="20% - Accent5 3 2 2 2 4 2 3" xfId="47914"/>
    <cellStyle name="20% - Accent5 3 2 2 2 4 3" xfId="12272"/>
    <cellStyle name="20% - Accent5 3 2 2 2 4 3 2" xfId="41330"/>
    <cellStyle name="20% - Accent5 3 2 2 2 4 4" xfId="34746"/>
    <cellStyle name="20% - Accent5 3 2 2 2 5" xfId="7829"/>
    <cellStyle name="20% - Accent5 3 2 2 2 5 2" xfId="21090"/>
    <cellStyle name="20% - Accent5 3 2 2 2 5 2 2" xfId="29044"/>
    <cellStyle name="20% - Accent5 3 2 2 2 5 2 2 2" xfId="58003"/>
    <cellStyle name="20% - Accent5 3 2 2 2 5 2 3" xfId="50062"/>
    <cellStyle name="20% - Accent5 3 2 2 2 5 3" xfId="14420"/>
    <cellStyle name="20% - Accent5 3 2 2 2 5 3 2" xfId="43478"/>
    <cellStyle name="20% - Accent5 3 2 2 2 5 4" xfId="36894"/>
    <cellStyle name="20% - Accent5 3 2 2 2 6" xfId="15699"/>
    <cellStyle name="20% - Accent5 3 2 2 2 6 2" xfId="23689"/>
    <cellStyle name="20% - Accent5 3 2 2 2 6 2 2" xfId="52648"/>
    <cellStyle name="20% - Accent5 3 2 2 2 6 3" xfId="44707"/>
    <cellStyle name="20% - Accent5 3 2 2 2 7" xfId="22240"/>
    <cellStyle name="20% - Accent5 3 2 2 2 7 2" xfId="30188"/>
    <cellStyle name="20% - Accent5 3 2 2 2 7 2 2" xfId="59147"/>
    <cellStyle name="20% - Accent5 3 2 2 2 7 3" xfId="51206"/>
    <cellStyle name="20% - Accent5 3 2 2 2 8" xfId="8980"/>
    <cellStyle name="20% - Accent5 3 2 2 2 8 2" xfId="38038"/>
    <cellStyle name="20% - Accent5 3 2 2 2 9" xfId="31454"/>
    <cellStyle name="20% - Accent5 3 2 2 3" xfId="2714"/>
    <cellStyle name="20% - Accent5 3 2 2 3 2" xfId="6072"/>
    <cellStyle name="20% - Accent5 3 2 2 3 2 2" xfId="19354"/>
    <cellStyle name="20% - Accent5 3 2 2 3 2 2 2" xfId="27308"/>
    <cellStyle name="20% - Accent5 3 2 2 3 2 2 2 2" xfId="56267"/>
    <cellStyle name="20% - Accent5 3 2 2 3 2 2 3" xfId="48326"/>
    <cellStyle name="20% - Accent5 3 2 2 3 2 3" xfId="12684"/>
    <cellStyle name="20% - Accent5 3 2 2 3 2 3 2" xfId="41742"/>
    <cellStyle name="20% - Accent5 3 2 2 3 2 4" xfId="35158"/>
    <cellStyle name="20% - Accent5 3 2 2 3 3" xfId="16202"/>
    <cellStyle name="20% - Accent5 3 2 2 3 3 2" xfId="24156"/>
    <cellStyle name="20% - Accent5 3 2 2 3 3 2 2" xfId="53115"/>
    <cellStyle name="20% - Accent5 3 2 2 3 3 3" xfId="45174"/>
    <cellStyle name="20% - Accent5 3 2 2 3 4" xfId="9392"/>
    <cellStyle name="20% - Accent5 3 2 2 3 4 2" xfId="38450"/>
    <cellStyle name="20% - Accent5 3 2 2 3 5" xfId="31866"/>
    <cellStyle name="20% - Accent5 3 2 2 4" xfId="3912"/>
    <cellStyle name="20% - Accent5 3 2 2 4 2" xfId="17206"/>
    <cellStyle name="20% - Accent5 3 2 2 4 2 2" xfId="25160"/>
    <cellStyle name="20% - Accent5 3 2 2 4 2 2 2" xfId="54119"/>
    <cellStyle name="20% - Accent5 3 2 2 4 2 3" xfId="46178"/>
    <cellStyle name="20% - Accent5 3 2 2 4 3" xfId="10536"/>
    <cellStyle name="20% - Accent5 3 2 2 4 3 2" xfId="39594"/>
    <cellStyle name="20% - Accent5 3 2 2 4 4" xfId="33010"/>
    <cellStyle name="20% - Accent5 3 2 2 5" xfId="5068"/>
    <cellStyle name="20% - Accent5 3 2 2 5 2" xfId="18350"/>
    <cellStyle name="20% - Accent5 3 2 2 5 2 2" xfId="26304"/>
    <cellStyle name="20% - Accent5 3 2 2 5 2 2 2" xfId="55263"/>
    <cellStyle name="20% - Accent5 3 2 2 5 2 3" xfId="47322"/>
    <cellStyle name="20% - Accent5 3 2 2 5 3" xfId="11680"/>
    <cellStyle name="20% - Accent5 3 2 2 5 3 2" xfId="40738"/>
    <cellStyle name="20% - Accent5 3 2 2 5 4" xfId="34154"/>
    <cellStyle name="20% - Accent5 3 2 2 6" xfId="7237"/>
    <cellStyle name="20% - Accent5 3 2 2 6 2" xfId="20498"/>
    <cellStyle name="20% - Accent5 3 2 2 6 2 2" xfId="28452"/>
    <cellStyle name="20% - Accent5 3 2 2 6 2 2 2" xfId="57411"/>
    <cellStyle name="20% - Accent5 3 2 2 6 2 3" xfId="49470"/>
    <cellStyle name="20% - Accent5 3 2 2 6 3" xfId="13828"/>
    <cellStyle name="20% - Accent5 3 2 2 6 3 2" xfId="42886"/>
    <cellStyle name="20% - Accent5 3 2 2 6 4" xfId="36302"/>
    <cellStyle name="20% - Accent5 3 2 2 7" xfId="15106"/>
    <cellStyle name="20% - Accent5 3 2 2 7 2" xfId="23096"/>
    <cellStyle name="20% - Accent5 3 2 2 7 2 2" xfId="52055"/>
    <cellStyle name="20% - Accent5 3 2 2 7 3" xfId="44114"/>
    <cellStyle name="20% - Accent5 3 2 2 8" xfId="21648"/>
    <cellStyle name="20% - Accent5 3 2 2 8 2" xfId="29596"/>
    <cellStyle name="20% - Accent5 3 2 2 8 2 2" xfId="58555"/>
    <cellStyle name="20% - Accent5 3 2 2 8 3" xfId="50614"/>
    <cellStyle name="20% - Accent5 3 2 2 9" xfId="8388"/>
    <cellStyle name="20% - Accent5 3 2 2 9 2" xfId="37446"/>
    <cellStyle name="20% - Accent5 3 2 3" xfId="2085"/>
    <cellStyle name="20% - Accent5 3 2 3 2" xfId="3093"/>
    <cellStyle name="20% - Accent5 3 2 3 2 2" xfId="6451"/>
    <cellStyle name="20% - Accent5 3 2 3 2 2 2" xfId="19733"/>
    <cellStyle name="20% - Accent5 3 2 3 2 2 2 2" xfId="27687"/>
    <cellStyle name="20% - Accent5 3 2 3 2 2 2 2 2" xfId="56646"/>
    <cellStyle name="20% - Accent5 3 2 3 2 2 2 3" xfId="48705"/>
    <cellStyle name="20% - Accent5 3 2 3 2 2 3" xfId="13063"/>
    <cellStyle name="20% - Accent5 3 2 3 2 2 3 2" xfId="42121"/>
    <cellStyle name="20% - Accent5 3 2 3 2 2 4" xfId="35537"/>
    <cellStyle name="20% - Accent5 3 2 3 2 3" xfId="16581"/>
    <cellStyle name="20% - Accent5 3 2 3 2 3 2" xfId="24535"/>
    <cellStyle name="20% - Accent5 3 2 3 2 3 2 2" xfId="53494"/>
    <cellStyle name="20% - Accent5 3 2 3 2 3 3" xfId="45553"/>
    <cellStyle name="20% - Accent5 3 2 3 2 4" xfId="9771"/>
    <cellStyle name="20% - Accent5 3 2 3 2 4 2" xfId="38829"/>
    <cellStyle name="20% - Accent5 3 2 3 2 5" xfId="32245"/>
    <cellStyle name="20% - Accent5 3 2 3 3" xfId="4291"/>
    <cellStyle name="20% - Accent5 3 2 3 3 2" xfId="17585"/>
    <cellStyle name="20% - Accent5 3 2 3 3 2 2" xfId="25539"/>
    <cellStyle name="20% - Accent5 3 2 3 3 2 2 2" xfId="54498"/>
    <cellStyle name="20% - Accent5 3 2 3 3 2 3" xfId="46557"/>
    <cellStyle name="20% - Accent5 3 2 3 3 3" xfId="10915"/>
    <cellStyle name="20% - Accent5 3 2 3 3 3 2" xfId="39973"/>
    <cellStyle name="20% - Accent5 3 2 3 3 4" xfId="33389"/>
    <cellStyle name="20% - Accent5 3 2 3 4" xfId="5447"/>
    <cellStyle name="20% - Accent5 3 2 3 4 2" xfId="18729"/>
    <cellStyle name="20% - Accent5 3 2 3 4 2 2" xfId="26683"/>
    <cellStyle name="20% - Accent5 3 2 3 4 2 2 2" xfId="55642"/>
    <cellStyle name="20% - Accent5 3 2 3 4 2 3" xfId="47701"/>
    <cellStyle name="20% - Accent5 3 2 3 4 3" xfId="12059"/>
    <cellStyle name="20% - Accent5 3 2 3 4 3 2" xfId="41117"/>
    <cellStyle name="20% - Accent5 3 2 3 4 4" xfId="34533"/>
    <cellStyle name="20% - Accent5 3 2 3 5" xfId="7616"/>
    <cellStyle name="20% - Accent5 3 2 3 5 2" xfId="20877"/>
    <cellStyle name="20% - Accent5 3 2 3 5 2 2" xfId="28831"/>
    <cellStyle name="20% - Accent5 3 2 3 5 2 2 2" xfId="57790"/>
    <cellStyle name="20% - Accent5 3 2 3 5 2 3" xfId="49849"/>
    <cellStyle name="20% - Accent5 3 2 3 5 3" xfId="14207"/>
    <cellStyle name="20% - Accent5 3 2 3 5 3 2" xfId="43265"/>
    <cellStyle name="20% - Accent5 3 2 3 5 4" xfId="36681"/>
    <cellStyle name="20% - Accent5 3 2 3 6" xfId="15486"/>
    <cellStyle name="20% - Accent5 3 2 3 6 2" xfId="23476"/>
    <cellStyle name="20% - Accent5 3 2 3 6 2 2" xfId="52435"/>
    <cellStyle name="20% - Accent5 3 2 3 6 3" xfId="44494"/>
    <cellStyle name="20% - Accent5 3 2 3 7" xfId="22027"/>
    <cellStyle name="20% - Accent5 3 2 3 7 2" xfId="29975"/>
    <cellStyle name="20% - Accent5 3 2 3 7 2 2" xfId="58934"/>
    <cellStyle name="20% - Accent5 3 2 3 7 3" xfId="50993"/>
    <cellStyle name="20% - Accent5 3 2 3 8" xfId="8767"/>
    <cellStyle name="20% - Accent5 3 2 3 8 2" xfId="37825"/>
    <cellStyle name="20% - Accent5 3 2 3 9" xfId="31241"/>
    <cellStyle name="20% - Accent5 3 2 4" xfId="1903"/>
    <cellStyle name="20% - Accent5 3 2 4 2" xfId="2913"/>
    <cellStyle name="20% - Accent5 3 2 4 2 2" xfId="6271"/>
    <cellStyle name="20% - Accent5 3 2 4 2 2 2" xfId="19553"/>
    <cellStyle name="20% - Accent5 3 2 4 2 2 2 2" xfId="27507"/>
    <cellStyle name="20% - Accent5 3 2 4 2 2 2 2 2" xfId="56466"/>
    <cellStyle name="20% - Accent5 3 2 4 2 2 2 3" xfId="48525"/>
    <cellStyle name="20% - Accent5 3 2 4 2 2 3" xfId="12883"/>
    <cellStyle name="20% - Accent5 3 2 4 2 2 3 2" xfId="41941"/>
    <cellStyle name="20% - Accent5 3 2 4 2 2 4" xfId="35357"/>
    <cellStyle name="20% - Accent5 3 2 4 2 3" xfId="16401"/>
    <cellStyle name="20% - Accent5 3 2 4 2 3 2" xfId="24355"/>
    <cellStyle name="20% - Accent5 3 2 4 2 3 2 2" xfId="53314"/>
    <cellStyle name="20% - Accent5 3 2 4 2 3 3" xfId="45373"/>
    <cellStyle name="20% - Accent5 3 2 4 2 4" xfId="9591"/>
    <cellStyle name="20% - Accent5 3 2 4 2 4 2" xfId="38649"/>
    <cellStyle name="20% - Accent5 3 2 4 2 5" xfId="32065"/>
    <cellStyle name="20% - Accent5 3 2 4 3" xfId="4111"/>
    <cellStyle name="20% - Accent5 3 2 4 3 2" xfId="17405"/>
    <cellStyle name="20% - Accent5 3 2 4 3 2 2" xfId="25359"/>
    <cellStyle name="20% - Accent5 3 2 4 3 2 2 2" xfId="54318"/>
    <cellStyle name="20% - Accent5 3 2 4 3 2 3" xfId="46377"/>
    <cellStyle name="20% - Accent5 3 2 4 3 3" xfId="10735"/>
    <cellStyle name="20% - Accent5 3 2 4 3 3 2" xfId="39793"/>
    <cellStyle name="20% - Accent5 3 2 4 3 4" xfId="33209"/>
    <cellStyle name="20% - Accent5 3 2 4 4" xfId="5267"/>
    <cellStyle name="20% - Accent5 3 2 4 4 2" xfId="18549"/>
    <cellStyle name="20% - Accent5 3 2 4 4 2 2" xfId="26503"/>
    <cellStyle name="20% - Accent5 3 2 4 4 2 2 2" xfId="55462"/>
    <cellStyle name="20% - Accent5 3 2 4 4 2 3" xfId="47521"/>
    <cellStyle name="20% - Accent5 3 2 4 4 3" xfId="11879"/>
    <cellStyle name="20% - Accent5 3 2 4 4 3 2" xfId="40937"/>
    <cellStyle name="20% - Accent5 3 2 4 4 4" xfId="34353"/>
    <cellStyle name="20% - Accent5 3 2 4 5" xfId="7436"/>
    <cellStyle name="20% - Accent5 3 2 4 5 2" xfId="20697"/>
    <cellStyle name="20% - Accent5 3 2 4 5 2 2" xfId="28651"/>
    <cellStyle name="20% - Accent5 3 2 4 5 2 2 2" xfId="57610"/>
    <cellStyle name="20% - Accent5 3 2 4 5 2 3" xfId="49669"/>
    <cellStyle name="20% - Accent5 3 2 4 5 3" xfId="14027"/>
    <cellStyle name="20% - Accent5 3 2 4 5 3 2" xfId="43085"/>
    <cellStyle name="20% - Accent5 3 2 4 5 4" xfId="36501"/>
    <cellStyle name="20% - Accent5 3 2 4 6" xfId="15306"/>
    <cellStyle name="20% - Accent5 3 2 4 6 2" xfId="23296"/>
    <cellStyle name="20% - Accent5 3 2 4 6 2 2" xfId="52255"/>
    <cellStyle name="20% - Accent5 3 2 4 6 3" xfId="44314"/>
    <cellStyle name="20% - Accent5 3 2 4 7" xfId="21847"/>
    <cellStyle name="20% - Accent5 3 2 4 7 2" xfId="29795"/>
    <cellStyle name="20% - Accent5 3 2 4 7 2 2" xfId="58754"/>
    <cellStyle name="20% - Accent5 3 2 4 7 3" xfId="50813"/>
    <cellStyle name="20% - Accent5 3 2 4 8" xfId="8587"/>
    <cellStyle name="20% - Accent5 3 2 4 8 2" xfId="37645"/>
    <cellStyle name="20% - Accent5 3 2 4 9" xfId="31061"/>
    <cellStyle name="20% - Accent5 3 2 5" xfId="2501"/>
    <cellStyle name="20% - Accent5 3 2 5 2" xfId="5859"/>
    <cellStyle name="20% - Accent5 3 2 5 2 2" xfId="19141"/>
    <cellStyle name="20% - Accent5 3 2 5 2 2 2" xfId="27095"/>
    <cellStyle name="20% - Accent5 3 2 5 2 2 2 2" xfId="56054"/>
    <cellStyle name="20% - Accent5 3 2 5 2 2 3" xfId="48113"/>
    <cellStyle name="20% - Accent5 3 2 5 2 3" xfId="12471"/>
    <cellStyle name="20% - Accent5 3 2 5 2 3 2" xfId="41529"/>
    <cellStyle name="20% - Accent5 3 2 5 2 4" xfId="34945"/>
    <cellStyle name="20% - Accent5 3 2 5 3" xfId="16016"/>
    <cellStyle name="20% - Accent5 3 2 5 3 2" xfId="23970"/>
    <cellStyle name="20% - Accent5 3 2 5 3 2 2" xfId="52929"/>
    <cellStyle name="20% - Accent5 3 2 5 3 3" xfId="44988"/>
    <cellStyle name="20% - Accent5 3 2 5 4" xfId="9179"/>
    <cellStyle name="20% - Accent5 3 2 5 4 2" xfId="38237"/>
    <cellStyle name="20% - Accent5 3 2 5 5" xfId="31653"/>
    <cellStyle name="20% - Accent5 3 2 6" xfId="3699"/>
    <cellStyle name="20% - Accent5 3 2 6 2" xfId="16993"/>
    <cellStyle name="20% - Accent5 3 2 6 2 2" xfId="24947"/>
    <cellStyle name="20% - Accent5 3 2 6 2 2 2" xfId="53906"/>
    <cellStyle name="20% - Accent5 3 2 6 2 3" xfId="45965"/>
    <cellStyle name="20% - Accent5 3 2 6 3" xfId="10323"/>
    <cellStyle name="20% - Accent5 3 2 6 3 2" xfId="39381"/>
    <cellStyle name="20% - Accent5 3 2 6 4" xfId="32797"/>
    <cellStyle name="20% - Accent5 3 2 7" xfId="4855"/>
    <cellStyle name="20% - Accent5 3 2 7 2" xfId="18137"/>
    <cellStyle name="20% - Accent5 3 2 7 2 2" xfId="26091"/>
    <cellStyle name="20% - Accent5 3 2 7 2 2 2" xfId="55050"/>
    <cellStyle name="20% - Accent5 3 2 7 2 3" xfId="47109"/>
    <cellStyle name="20% - Accent5 3 2 7 3" xfId="11467"/>
    <cellStyle name="20% - Accent5 3 2 7 3 2" xfId="40525"/>
    <cellStyle name="20% - Accent5 3 2 7 4" xfId="33941"/>
    <cellStyle name="20% - Accent5 3 2 8" xfId="7024"/>
    <cellStyle name="20% - Accent5 3 2 8 2" xfId="20285"/>
    <cellStyle name="20% - Accent5 3 2 8 2 2" xfId="28239"/>
    <cellStyle name="20% - Accent5 3 2 8 2 2 2" xfId="57198"/>
    <cellStyle name="20% - Accent5 3 2 8 2 3" xfId="49257"/>
    <cellStyle name="20% - Accent5 3 2 8 3" xfId="13615"/>
    <cellStyle name="20% - Accent5 3 2 8 3 2" xfId="42673"/>
    <cellStyle name="20% - Accent5 3 2 8 4" xfId="36089"/>
    <cellStyle name="20% - Accent5 3 2 9" xfId="14893"/>
    <cellStyle name="20% - Accent5 3 2 9 2" xfId="22883"/>
    <cellStyle name="20% - Accent5 3 2 9 2 2" xfId="51842"/>
    <cellStyle name="20% - Accent5 3 2 9 3" xfId="43901"/>
    <cellStyle name="20% - Accent5 3 3" xfId="1553"/>
    <cellStyle name="20% - Accent5 3 3 10" xfId="30742"/>
    <cellStyle name="20% - Accent5 3 3 2" xfId="2178"/>
    <cellStyle name="20% - Accent5 3 3 2 2" xfId="3186"/>
    <cellStyle name="20% - Accent5 3 3 2 2 2" xfId="6544"/>
    <cellStyle name="20% - Accent5 3 3 2 2 2 2" xfId="19826"/>
    <cellStyle name="20% - Accent5 3 3 2 2 2 2 2" xfId="27780"/>
    <cellStyle name="20% - Accent5 3 3 2 2 2 2 2 2" xfId="56739"/>
    <cellStyle name="20% - Accent5 3 3 2 2 2 2 3" xfId="48798"/>
    <cellStyle name="20% - Accent5 3 3 2 2 2 3" xfId="13156"/>
    <cellStyle name="20% - Accent5 3 3 2 2 2 3 2" xfId="42214"/>
    <cellStyle name="20% - Accent5 3 3 2 2 2 4" xfId="35630"/>
    <cellStyle name="20% - Accent5 3 3 2 2 3" xfId="16674"/>
    <cellStyle name="20% - Accent5 3 3 2 2 3 2" xfId="24628"/>
    <cellStyle name="20% - Accent5 3 3 2 2 3 2 2" xfId="53587"/>
    <cellStyle name="20% - Accent5 3 3 2 2 3 3" xfId="45646"/>
    <cellStyle name="20% - Accent5 3 3 2 2 4" xfId="9864"/>
    <cellStyle name="20% - Accent5 3 3 2 2 4 2" xfId="38922"/>
    <cellStyle name="20% - Accent5 3 3 2 2 5" xfId="32338"/>
    <cellStyle name="20% - Accent5 3 3 2 3" xfId="4384"/>
    <cellStyle name="20% - Accent5 3 3 2 3 2" xfId="17678"/>
    <cellStyle name="20% - Accent5 3 3 2 3 2 2" xfId="25632"/>
    <cellStyle name="20% - Accent5 3 3 2 3 2 2 2" xfId="54591"/>
    <cellStyle name="20% - Accent5 3 3 2 3 2 3" xfId="46650"/>
    <cellStyle name="20% - Accent5 3 3 2 3 3" xfId="11008"/>
    <cellStyle name="20% - Accent5 3 3 2 3 3 2" xfId="40066"/>
    <cellStyle name="20% - Accent5 3 3 2 3 4" xfId="33482"/>
    <cellStyle name="20% - Accent5 3 3 2 4" xfId="5540"/>
    <cellStyle name="20% - Accent5 3 3 2 4 2" xfId="18822"/>
    <cellStyle name="20% - Accent5 3 3 2 4 2 2" xfId="26776"/>
    <cellStyle name="20% - Accent5 3 3 2 4 2 2 2" xfId="55735"/>
    <cellStyle name="20% - Accent5 3 3 2 4 2 3" xfId="47794"/>
    <cellStyle name="20% - Accent5 3 3 2 4 3" xfId="12152"/>
    <cellStyle name="20% - Accent5 3 3 2 4 3 2" xfId="41210"/>
    <cellStyle name="20% - Accent5 3 3 2 4 4" xfId="34626"/>
    <cellStyle name="20% - Accent5 3 3 2 5" xfId="7709"/>
    <cellStyle name="20% - Accent5 3 3 2 5 2" xfId="20970"/>
    <cellStyle name="20% - Accent5 3 3 2 5 2 2" xfId="28924"/>
    <cellStyle name="20% - Accent5 3 3 2 5 2 2 2" xfId="57883"/>
    <cellStyle name="20% - Accent5 3 3 2 5 2 3" xfId="49942"/>
    <cellStyle name="20% - Accent5 3 3 2 5 3" xfId="14300"/>
    <cellStyle name="20% - Accent5 3 3 2 5 3 2" xfId="43358"/>
    <cellStyle name="20% - Accent5 3 3 2 5 4" xfId="36774"/>
    <cellStyle name="20% - Accent5 3 3 2 6" xfId="15579"/>
    <cellStyle name="20% - Accent5 3 3 2 6 2" xfId="23569"/>
    <cellStyle name="20% - Accent5 3 3 2 6 2 2" xfId="52528"/>
    <cellStyle name="20% - Accent5 3 3 2 6 3" xfId="44587"/>
    <cellStyle name="20% - Accent5 3 3 2 7" xfId="22120"/>
    <cellStyle name="20% - Accent5 3 3 2 7 2" xfId="30068"/>
    <cellStyle name="20% - Accent5 3 3 2 7 2 2" xfId="59027"/>
    <cellStyle name="20% - Accent5 3 3 2 7 3" xfId="51086"/>
    <cellStyle name="20% - Accent5 3 3 2 8" xfId="8860"/>
    <cellStyle name="20% - Accent5 3 3 2 8 2" xfId="37918"/>
    <cellStyle name="20% - Accent5 3 3 2 9" xfId="31334"/>
    <cellStyle name="20% - Accent5 3 3 3" xfId="2594"/>
    <cellStyle name="20% - Accent5 3 3 3 2" xfId="5952"/>
    <cellStyle name="20% - Accent5 3 3 3 2 2" xfId="19234"/>
    <cellStyle name="20% - Accent5 3 3 3 2 2 2" xfId="27188"/>
    <cellStyle name="20% - Accent5 3 3 3 2 2 2 2" xfId="56147"/>
    <cellStyle name="20% - Accent5 3 3 3 2 2 3" xfId="48206"/>
    <cellStyle name="20% - Accent5 3 3 3 2 3" xfId="12564"/>
    <cellStyle name="20% - Accent5 3 3 3 2 3 2" xfId="41622"/>
    <cellStyle name="20% - Accent5 3 3 3 2 4" xfId="35038"/>
    <cellStyle name="20% - Accent5 3 3 3 3" xfId="16082"/>
    <cellStyle name="20% - Accent5 3 3 3 3 2" xfId="24036"/>
    <cellStyle name="20% - Accent5 3 3 3 3 2 2" xfId="52995"/>
    <cellStyle name="20% - Accent5 3 3 3 3 3" xfId="45054"/>
    <cellStyle name="20% - Accent5 3 3 3 4" xfId="9272"/>
    <cellStyle name="20% - Accent5 3 3 3 4 2" xfId="38330"/>
    <cellStyle name="20% - Accent5 3 3 3 5" xfId="31746"/>
    <cellStyle name="20% - Accent5 3 3 4" xfId="3792"/>
    <cellStyle name="20% - Accent5 3 3 4 2" xfId="17086"/>
    <cellStyle name="20% - Accent5 3 3 4 2 2" xfId="25040"/>
    <cellStyle name="20% - Accent5 3 3 4 2 2 2" xfId="53999"/>
    <cellStyle name="20% - Accent5 3 3 4 2 3" xfId="46058"/>
    <cellStyle name="20% - Accent5 3 3 4 3" xfId="10416"/>
    <cellStyle name="20% - Accent5 3 3 4 3 2" xfId="39474"/>
    <cellStyle name="20% - Accent5 3 3 4 4" xfId="32890"/>
    <cellStyle name="20% - Accent5 3 3 5" xfId="4948"/>
    <cellStyle name="20% - Accent5 3 3 5 2" xfId="18230"/>
    <cellStyle name="20% - Accent5 3 3 5 2 2" xfId="26184"/>
    <cellStyle name="20% - Accent5 3 3 5 2 2 2" xfId="55143"/>
    <cellStyle name="20% - Accent5 3 3 5 2 3" xfId="47202"/>
    <cellStyle name="20% - Accent5 3 3 5 3" xfId="11560"/>
    <cellStyle name="20% - Accent5 3 3 5 3 2" xfId="40618"/>
    <cellStyle name="20% - Accent5 3 3 5 4" xfId="34034"/>
    <cellStyle name="20% - Accent5 3 3 6" xfId="7117"/>
    <cellStyle name="20% - Accent5 3 3 6 2" xfId="20378"/>
    <cellStyle name="20% - Accent5 3 3 6 2 2" xfId="28332"/>
    <cellStyle name="20% - Accent5 3 3 6 2 2 2" xfId="57291"/>
    <cellStyle name="20% - Accent5 3 3 6 2 3" xfId="49350"/>
    <cellStyle name="20% - Accent5 3 3 6 3" xfId="13708"/>
    <cellStyle name="20% - Accent5 3 3 6 3 2" xfId="42766"/>
    <cellStyle name="20% - Accent5 3 3 6 4" xfId="36182"/>
    <cellStyle name="20% - Accent5 3 3 7" xfId="14986"/>
    <cellStyle name="20% - Accent5 3 3 7 2" xfId="22976"/>
    <cellStyle name="20% - Accent5 3 3 7 2 2" xfId="51935"/>
    <cellStyle name="20% - Accent5 3 3 7 3" xfId="43994"/>
    <cellStyle name="20% - Accent5 3 3 8" xfId="21528"/>
    <cellStyle name="20% - Accent5 3 3 8 2" xfId="29476"/>
    <cellStyle name="20% - Accent5 3 3 8 2 2" xfId="58435"/>
    <cellStyle name="20% - Accent5 3 3 8 3" xfId="50494"/>
    <cellStyle name="20% - Accent5 3 3 9" xfId="8268"/>
    <cellStyle name="20% - Accent5 3 3 9 2" xfId="37326"/>
    <cellStyle name="20% - Accent5 3 4" xfId="1995"/>
    <cellStyle name="20% - Accent5 3 4 2" xfId="3003"/>
    <cellStyle name="20% - Accent5 3 4 2 2" xfId="6361"/>
    <cellStyle name="20% - Accent5 3 4 2 2 2" xfId="19643"/>
    <cellStyle name="20% - Accent5 3 4 2 2 2 2" xfId="27597"/>
    <cellStyle name="20% - Accent5 3 4 2 2 2 2 2" xfId="56556"/>
    <cellStyle name="20% - Accent5 3 4 2 2 2 3" xfId="48615"/>
    <cellStyle name="20% - Accent5 3 4 2 2 3" xfId="12973"/>
    <cellStyle name="20% - Accent5 3 4 2 2 3 2" xfId="42031"/>
    <cellStyle name="20% - Accent5 3 4 2 2 4" xfId="35447"/>
    <cellStyle name="20% - Accent5 3 4 2 3" xfId="16491"/>
    <cellStyle name="20% - Accent5 3 4 2 3 2" xfId="24445"/>
    <cellStyle name="20% - Accent5 3 4 2 3 2 2" xfId="53404"/>
    <cellStyle name="20% - Accent5 3 4 2 3 3" xfId="45463"/>
    <cellStyle name="20% - Accent5 3 4 2 4" xfId="9681"/>
    <cellStyle name="20% - Accent5 3 4 2 4 2" xfId="38739"/>
    <cellStyle name="20% - Accent5 3 4 2 5" xfId="32155"/>
    <cellStyle name="20% - Accent5 3 4 3" xfId="4201"/>
    <cellStyle name="20% - Accent5 3 4 3 2" xfId="17495"/>
    <cellStyle name="20% - Accent5 3 4 3 2 2" xfId="25449"/>
    <cellStyle name="20% - Accent5 3 4 3 2 2 2" xfId="54408"/>
    <cellStyle name="20% - Accent5 3 4 3 2 3" xfId="46467"/>
    <cellStyle name="20% - Accent5 3 4 3 3" xfId="10825"/>
    <cellStyle name="20% - Accent5 3 4 3 3 2" xfId="39883"/>
    <cellStyle name="20% - Accent5 3 4 3 4" xfId="33299"/>
    <cellStyle name="20% - Accent5 3 4 4" xfId="5357"/>
    <cellStyle name="20% - Accent5 3 4 4 2" xfId="18639"/>
    <cellStyle name="20% - Accent5 3 4 4 2 2" xfId="26593"/>
    <cellStyle name="20% - Accent5 3 4 4 2 2 2" xfId="55552"/>
    <cellStyle name="20% - Accent5 3 4 4 2 3" xfId="47611"/>
    <cellStyle name="20% - Accent5 3 4 4 3" xfId="11969"/>
    <cellStyle name="20% - Accent5 3 4 4 3 2" xfId="41027"/>
    <cellStyle name="20% - Accent5 3 4 4 4" xfId="34443"/>
    <cellStyle name="20% - Accent5 3 4 5" xfId="7526"/>
    <cellStyle name="20% - Accent5 3 4 5 2" xfId="20787"/>
    <cellStyle name="20% - Accent5 3 4 5 2 2" xfId="28741"/>
    <cellStyle name="20% - Accent5 3 4 5 2 2 2" xfId="57700"/>
    <cellStyle name="20% - Accent5 3 4 5 2 3" xfId="49759"/>
    <cellStyle name="20% - Accent5 3 4 5 3" xfId="14117"/>
    <cellStyle name="20% - Accent5 3 4 5 3 2" xfId="43175"/>
    <cellStyle name="20% - Accent5 3 4 5 4" xfId="36591"/>
    <cellStyle name="20% - Accent5 3 4 6" xfId="15396"/>
    <cellStyle name="20% - Accent5 3 4 6 2" xfId="23386"/>
    <cellStyle name="20% - Accent5 3 4 6 2 2" xfId="52345"/>
    <cellStyle name="20% - Accent5 3 4 6 3" xfId="44404"/>
    <cellStyle name="20% - Accent5 3 4 7" xfId="21937"/>
    <cellStyle name="20% - Accent5 3 4 7 2" xfId="29885"/>
    <cellStyle name="20% - Accent5 3 4 7 2 2" xfId="58844"/>
    <cellStyle name="20% - Accent5 3 4 7 3" xfId="50903"/>
    <cellStyle name="20% - Accent5 3 4 8" xfId="8677"/>
    <cellStyle name="20% - Accent5 3 4 8 2" xfId="37735"/>
    <cellStyle name="20% - Accent5 3 4 9" xfId="31151"/>
    <cellStyle name="20% - Accent5 3 5" xfId="1811"/>
    <cellStyle name="20% - Accent5 3 5 2" xfId="2823"/>
    <cellStyle name="20% - Accent5 3 5 2 2" xfId="6181"/>
    <cellStyle name="20% - Accent5 3 5 2 2 2" xfId="19463"/>
    <cellStyle name="20% - Accent5 3 5 2 2 2 2" xfId="27417"/>
    <cellStyle name="20% - Accent5 3 5 2 2 2 2 2" xfId="56376"/>
    <cellStyle name="20% - Accent5 3 5 2 2 2 3" xfId="48435"/>
    <cellStyle name="20% - Accent5 3 5 2 2 3" xfId="12793"/>
    <cellStyle name="20% - Accent5 3 5 2 2 3 2" xfId="41851"/>
    <cellStyle name="20% - Accent5 3 5 2 2 4" xfId="35267"/>
    <cellStyle name="20% - Accent5 3 5 2 3" xfId="16311"/>
    <cellStyle name="20% - Accent5 3 5 2 3 2" xfId="24265"/>
    <cellStyle name="20% - Accent5 3 5 2 3 2 2" xfId="53224"/>
    <cellStyle name="20% - Accent5 3 5 2 3 3" xfId="45283"/>
    <cellStyle name="20% - Accent5 3 5 2 4" xfId="9501"/>
    <cellStyle name="20% - Accent5 3 5 2 4 2" xfId="38559"/>
    <cellStyle name="20% - Accent5 3 5 2 5" xfId="31975"/>
    <cellStyle name="20% - Accent5 3 5 3" xfId="4021"/>
    <cellStyle name="20% - Accent5 3 5 3 2" xfId="17315"/>
    <cellStyle name="20% - Accent5 3 5 3 2 2" xfId="25269"/>
    <cellStyle name="20% - Accent5 3 5 3 2 2 2" xfId="54228"/>
    <cellStyle name="20% - Accent5 3 5 3 2 3" xfId="46287"/>
    <cellStyle name="20% - Accent5 3 5 3 3" xfId="10645"/>
    <cellStyle name="20% - Accent5 3 5 3 3 2" xfId="39703"/>
    <cellStyle name="20% - Accent5 3 5 3 4" xfId="33119"/>
    <cellStyle name="20% - Accent5 3 5 4" xfId="5177"/>
    <cellStyle name="20% - Accent5 3 5 4 2" xfId="18459"/>
    <cellStyle name="20% - Accent5 3 5 4 2 2" xfId="26413"/>
    <cellStyle name="20% - Accent5 3 5 4 2 2 2" xfId="55372"/>
    <cellStyle name="20% - Accent5 3 5 4 2 3" xfId="47431"/>
    <cellStyle name="20% - Accent5 3 5 4 3" xfId="11789"/>
    <cellStyle name="20% - Accent5 3 5 4 3 2" xfId="40847"/>
    <cellStyle name="20% - Accent5 3 5 4 4" xfId="34263"/>
    <cellStyle name="20% - Accent5 3 5 5" xfId="7346"/>
    <cellStyle name="20% - Accent5 3 5 5 2" xfId="20607"/>
    <cellStyle name="20% - Accent5 3 5 5 2 2" xfId="28561"/>
    <cellStyle name="20% - Accent5 3 5 5 2 2 2" xfId="57520"/>
    <cellStyle name="20% - Accent5 3 5 5 2 3" xfId="49579"/>
    <cellStyle name="20% - Accent5 3 5 5 3" xfId="13937"/>
    <cellStyle name="20% - Accent5 3 5 5 3 2" xfId="42995"/>
    <cellStyle name="20% - Accent5 3 5 5 4" xfId="36411"/>
    <cellStyle name="20% - Accent5 3 5 6" xfId="15216"/>
    <cellStyle name="20% - Accent5 3 5 6 2" xfId="23206"/>
    <cellStyle name="20% - Accent5 3 5 6 2 2" xfId="52165"/>
    <cellStyle name="20% - Accent5 3 5 6 3" xfId="44224"/>
    <cellStyle name="20% - Accent5 3 5 7" xfId="21757"/>
    <cellStyle name="20% - Accent5 3 5 7 2" xfId="29705"/>
    <cellStyle name="20% - Accent5 3 5 7 2 2" xfId="58664"/>
    <cellStyle name="20% - Accent5 3 5 7 3" xfId="50723"/>
    <cellStyle name="20% - Accent5 3 5 8" xfId="8497"/>
    <cellStyle name="20% - Accent5 3 5 8 2" xfId="37555"/>
    <cellStyle name="20% - Accent5 3 5 9" xfId="30971"/>
    <cellStyle name="20% - Accent5 3 6" xfId="3395"/>
    <cellStyle name="20% - Accent5 3 6 2" xfId="4593"/>
    <cellStyle name="20% - Accent5 3 6 2 2" xfId="17887"/>
    <cellStyle name="20% - Accent5 3 6 2 2 2" xfId="25841"/>
    <cellStyle name="20% - Accent5 3 6 2 2 2 2" xfId="54800"/>
    <cellStyle name="20% - Accent5 3 6 2 2 3" xfId="46859"/>
    <cellStyle name="20% - Accent5 3 6 2 3" xfId="11217"/>
    <cellStyle name="20% - Accent5 3 6 2 3 2" xfId="40275"/>
    <cellStyle name="20% - Accent5 3 6 2 4" xfId="33691"/>
    <cellStyle name="20% - Accent5 3 6 3" xfId="6753"/>
    <cellStyle name="20% - Accent5 3 6 3 2" xfId="20035"/>
    <cellStyle name="20% - Accent5 3 6 3 2 2" xfId="27989"/>
    <cellStyle name="20% - Accent5 3 6 3 2 2 2" xfId="56948"/>
    <cellStyle name="20% - Accent5 3 6 3 2 3" xfId="49007"/>
    <cellStyle name="20% - Accent5 3 6 3 3" xfId="13365"/>
    <cellStyle name="20% - Accent5 3 6 3 3 2" xfId="42423"/>
    <cellStyle name="20% - Accent5 3 6 3 4" xfId="35839"/>
    <cellStyle name="20% - Accent5 3 6 4" xfId="7918"/>
    <cellStyle name="20% - Accent5 3 6 4 2" xfId="21179"/>
    <cellStyle name="20% - Accent5 3 6 4 2 2" xfId="29133"/>
    <cellStyle name="20% - Accent5 3 6 4 2 2 2" xfId="58092"/>
    <cellStyle name="20% - Accent5 3 6 4 2 3" xfId="50151"/>
    <cellStyle name="20% - Accent5 3 6 4 3" xfId="14509"/>
    <cellStyle name="20% - Accent5 3 6 4 3 2" xfId="43567"/>
    <cellStyle name="20% - Accent5 3 6 4 4" xfId="36983"/>
    <cellStyle name="20% - Accent5 3 6 5" xfId="15788"/>
    <cellStyle name="20% - Accent5 3 6 5 2" xfId="23778"/>
    <cellStyle name="20% - Accent5 3 6 5 2 2" xfId="52737"/>
    <cellStyle name="20% - Accent5 3 6 5 3" xfId="44796"/>
    <cellStyle name="20% - Accent5 3 6 6" xfId="22329"/>
    <cellStyle name="20% - Accent5 3 6 6 2" xfId="30277"/>
    <cellStyle name="20% - Accent5 3 6 6 2 2" xfId="59236"/>
    <cellStyle name="20% - Accent5 3 6 6 3" xfId="51295"/>
    <cellStyle name="20% - Accent5 3 6 7" xfId="10073"/>
    <cellStyle name="20% - Accent5 3 6 7 2" xfId="39131"/>
    <cellStyle name="20% - Accent5 3 6 8" xfId="32547"/>
    <cellStyle name="20% - Accent5 3 7" xfId="2410"/>
    <cellStyle name="20% - Accent5 3 7 2" xfId="5769"/>
    <cellStyle name="20% - Accent5 3 7 2 2" xfId="19051"/>
    <cellStyle name="20% - Accent5 3 7 2 2 2" xfId="27005"/>
    <cellStyle name="20% - Accent5 3 7 2 2 2 2" xfId="55964"/>
    <cellStyle name="20% - Accent5 3 7 2 2 3" xfId="48023"/>
    <cellStyle name="20% - Accent5 3 7 2 3" xfId="12381"/>
    <cellStyle name="20% - Accent5 3 7 2 3 2" xfId="41439"/>
    <cellStyle name="20% - Accent5 3 7 2 4" xfId="34855"/>
    <cellStyle name="20% - Accent5 3 7 3" xfId="14775"/>
    <cellStyle name="20% - Accent5 3 7 3 2" xfId="22782"/>
    <cellStyle name="20% - Accent5 3 7 3 2 2" xfId="51741"/>
    <cellStyle name="20% - Accent5 3 7 3 3" xfId="43800"/>
    <cellStyle name="20% - Accent5 3 7 4" xfId="9089"/>
    <cellStyle name="20% - Accent5 3 7 4 2" xfId="38147"/>
    <cellStyle name="20% - Accent5 3 7 5" xfId="31563"/>
    <cellStyle name="20% - Accent5 3 8" xfId="3609"/>
    <cellStyle name="20% - Accent5 3 8 2" xfId="16903"/>
    <cellStyle name="20% - Accent5 3 8 2 2" xfId="24857"/>
    <cellStyle name="20% - Accent5 3 8 2 2 2" xfId="53816"/>
    <cellStyle name="20% - Accent5 3 8 2 3" xfId="45875"/>
    <cellStyle name="20% - Accent5 3 8 3" xfId="10233"/>
    <cellStyle name="20% - Accent5 3 8 3 2" xfId="39291"/>
    <cellStyle name="20% - Accent5 3 8 4" xfId="32707"/>
    <cellStyle name="20% - Accent5 3 9" xfId="4763"/>
    <cellStyle name="20% - Accent5 3 9 2" xfId="18047"/>
    <cellStyle name="20% - Accent5 3 9 2 2" xfId="26001"/>
    <cellStyle name="20% - Accent5 3 9 2 2 2" xfId="54960"/>
    <cellStyle name="20% - Accent5 3 9 2 3" xfId="47019"/>
    <cellStyle name="20% - Accent5 3 9 3" xfId="11377"/>
    <cellStyle name="20% - Accent5 3 9 3 2" xfId="40435"/>
    <cellStyle name="20% - Accent5 3 9 4" xfId="33851"/>
    <cellStyle name="20% - Accent5 4" xfId="1406"/>
    <cellStyle name="20% - Accent5 4 10" xfId="6979"/>
    <cellStyle name="20% - Accent5 4 10 2" xfId="20240"/>
    <cellStyle name="20% - Accent5 4 10 2 2" xfId="28194"/>
    <cellStyle name="20% - Accent5 4 10 2 2 2" xfId="57153"/>
    <cellStyle name="20% - Accent5 4 10 2 3" xfId="49212"/>
    <cellStyle name="20% - Accent5 4 10 3" xfId="13570"/>
    <cellStyle name="20% - Accent5 4 10 3 2" xfId="42628"/>
    <cellStyle name="20% - Accent5 4 10 4" xfId="36044"/>
    <cellStyle name="20% - Accent5 4 11" xfId="14848"/>
    <cellStyle name="20% - Accent5 4 11 2" xfId="22838"/>
    <cellStyle name="20% - Accent5 4 11 2 2" xfId="51797"/>
    <cellStyle name="20% - Accent5 4 11 3" xfId="43856"/>
    <cellStyle name="20% - Accent5 4 12" xfId="21390"/>
    <cellStyle name="20% - Accent5 4 12 2" xfId="29338"/>
    <cellStyle name="20% - Accent5 4 12 2 2" xfId="58297"/>
    <cellStyle name="20% - Accent5 4 12 3" xfId="50356"/>
    <cellStyle name="20% - Accent5 4 13" xfId="22474"/>
    <cellStyle name="20% - Accent5 4 13 2" xfId="30418"/>
    <cellStyle name="20% - Accent5 4 13 2 2" xfId="59377"/>
    <cellStyle name="20% - Accent5 4 13 3" xfId="51436"/>
    <cellStyle name="20% - Accent5 4 14" xfId="22580"/>
    <cellStyle name="20% - Accent5 4 14 2" xfId="51542"/>
    <cellStyle name="20% - Accent5 4 15" xfId="8130"/>
    <cellStyle name="20% - Accent5 4 15 2" xfId="37188"/>
    <cellStyle name="20% - Accent5 4 16" xfId="30604"/>
    <cellStyle name="20% - Accent5 4 2" xfId="1498"/>
    <cellStyle name="20% - Accent5 4 2 10" xfId="21480"/>
    <cellStyle name="20% - Accent5 4 2 10 2" xfId="29428"/>
    <cellStyle name="20% - Accent5 4 2 10 2 2" xfId="58387"/>
    <cellStyle name="20% - Accent5 4 2 10 3" xfId="50446"/>
    <cellStyle name="20% - Accent5 4 2 11" xfId="8220"/>
    <cellStyle name="20% - Accent5 4 2 11 2" xfId="37278"/>
    <cellStyle name="20% - Accent5 4 2 12" xfId="30694"/>
    <cellStyle name="20% - Accent5 4 2 2" xfId="1718"/>
    <cellStyle name="20% - Accent5 4 2 2 10" xfId="30907"/>
    <cellStyle name="20% - Accent5 4 2 2 2" xfId="2343"/>
    <cellStyle name="20% - Accent5 4 2 2 2 2" xfId="3351"/>
    <cellStyle name="20% - Accent5 4 2 2 2 2 2" xfId="6709"/>
    <cellStyle name="20% - Accent5 4 2 2 2 2 2 2" xfId="19991"/>
    <cellStyle name="20% - Accent5 4 2 2 2 2 2 2 2" xfId="27945"/>
    <cellStyle name="20% - Accent5 4 2 2 2 2 2 2 2 2" xfId="56904"/>
    <cellStyle name="20% - Accent5 4 2 2 2 2 2 2 3" xfId="48963"/>
    <cellStyle name="20% - Accent5 4 2 2 2 2 2 3" xfId="13321"/>
    <cellStyle name="20% - Accent5 4 2 2 2 2 2 3 2" xfId="42379"/>
    <cellStyle name="20% - Accent5 4 2 2 2 2 2 4" xfId="35795"/>
    <cellStyle name="20% - Accent5 4 2 2 2 2 3" xfId="16839"/>
    <cellStyle name="20% - Accent5 4 2 2 2 2 3 2" xfId="24793"/>
    <cellStyle name="20% - Accent5 4 2 2 2 2 3 2 2" xfId="53752"/>
    <cellStyle name="20% - Accent5 4 2 2 2 2 3 3" xfId="45811"/>
    <cellStyle name="20% - Accent5 4 2 2 2 2 4" xfId="10029"/>
    <cellStyle name="20% - Accent5 4 2 2 2 2 4 2" xfId="39087"/>
    <cellStyle name="20% - Accent5 4 2 2 2 2 5" xfId="32503"/>
    <cellStyle name="20% - Accent5 4 2 2 2 3" xfId="4549"/>
    <cellStyle name="20% - Accent5 4 2 2 2 3 2" xfId="17843"/>
    <cellStyle name="20% - Accent5 4 2 2 2 3 2 2" xfId="25797"/>
    <cellStyle name="20% - Accent5 4 2 2 2 3 2 2 2" xfId="54756"/>
    <cellStyle name="20% - Accent5 4 2 2 2 3 2 3" xfId="46815"/>
    <cellStyle name="20% - Accent5 4 2 2 2 3 3" xfId="11173"/>
    <cellStyle name="20% - Accent5 4 2 2 2 3 3 2" xfId="40231"/>
    <cellStyle name="20% - Accent5 4 2 2 2 3 4" xfId="33647"/>
    <cellStyle name="20% - Accent5 4 2 2 2 4" xfId="5705"/>
    <cellStyle name="20% - Accent5 4 2 2 2 4 2" xfId="18987"/>
    <cellStyle name="20% - Accent5 4 2 2 2 4 2 2" xfId="26941"/>
    <cellStyle name="20% - Accent5 4 2 2 2 4 2 2 2" xfId="55900"/>
    <cellStyle name="20% - Accent5 4 2 2 2 4 2 3" xfId="47959"/>
    <cellStyle name="20% - Accent5 4 2 2 2 4 3" xfId="12317"/>
    <cellStyle name="20% - Accent5 4 2 2 2 4 3 2" xfId="41375"/>
    <cellStyle name="20% - Accent5 4 2 2 2 4 4" xfId="34791"/>
    <cellStyle name="20% - Accent5 4 2 2 2 5" xfId="7874"/>
    <cellStyle name="20% - Accent5 4 2 2 2 5 2" xfId="21135"/>
    <cellStyle name="20% - Accent5 4 2 2 2 5 2 2" xfId="29089"/>
    <cellStyle name="20% - Accent5 4 2 2 2 5 2 2 2" xfId="58048"/>
    <cellStyle name="20% - Accent5 4 2 2 2 5 2 3" xfId="50107"/>
    <cellStyle name="20% - Accent5 4 2 2 2 5 3" xfId="14465"/>
    <cellStyle name="20% - Accent5 4 2 2 2 5 3 2" xfId="43523"/>
    <cellStyle name="20% - Accent5 4 2 2 2 5 4" xfId="36939"/>
    <cellStyle name="20% - Accent5 4 2 2 2 6" xfId="15744"/>
    <cellStyle name="20% - Accent5 4 2 2 2 6 2" xfId="23734"/>
    <cellStyle name="20% - Accent5 4 2 2 2 6 2 2" xfId="52693"/>
    <cellStyle name="20% - Accent5 4 2 2 2 6 3" xfId="44752"/>
    <cellStyle name="20% - Accent5 4 2 2 2 7" xfId="22285"/>
    <cellStyle name="20% - Accent5 4 2 2 2 7 2" xfId="30233"/>
    <cellStyle name="20% - Accent5 4 2 2 2 7 2 2" xfId="59192"/>
    <cellStyle name="20% - Accent5 4 2 2 2 7 3" xfId="51251"/>
    <cellStyle name="20% - Accent5 4 2 2 2 8" xfId="9025"/>
    <cellStyle name="20% - Accent5 4 2 2 2 8 2" xfId="38083"/>
    <cellStyle name="20% - Accent5 4 2 2 2 9" xfId="31499"/>
    <cellStyle name="20% - Accent5 4 2 2 3" xfId="2759"/>
    <cellStyle name="20% - Accent5 4 2 2 3 2" xfId="6117"/>
    <cellStyle name="20% - Accent5 4 2 2 3 2 2" xfId="19399"/>
    <cellStyle name="20% - Accent5 4 2 2 3 2 2 2" xfId="27353"/>
    <cellStyle name="20% - Accent5 4 2 2 3 2 2 2 2" xfId="56312"/>
    <cellStyle name="20% - Accent5 4 2 2 3 2 2 3" xfId="48371"/>
    <cellStyle name="20% - Accent5 4 2 2 3 2 3" xfId="12729"/>
    <cellStyle name="20% - Accent5 4 2 2 3 2 3 2" xfId="41787"/>
    <cellStyle name="20% - Accent5 4 2 2 3 2 4" xfId="35203"/>
    <cellStyle name="20% - Accent5 4 2 2 3 3" xfId="16247"/>
    <cellStyle name="20% - Accent5 4 2 2 3 3 2" xfId="24201"/>
    <cellStyle name="20% - Accent5 4 2 2 3 3 2 2" xfId="53160"/>
    <cellStyle name="20% - Accent5 4 2 2 3 3 3" xfId="45219"/>
    <cellStyle name="20% - Accent5 4 2 2 3 4" xfId="9437"/>
    <cellStyle name="20% - Accent5 4 2 2 3 4 2" xfId="38495"/>
    <cellStyle name="20% - Accent5 4 2 2 3 5" xfId="31911"/>
    <cellStyle name="20% - Accent5 4 2 2 4" xfId="3957"/>
    <cellStyle name="20% - Accent5 4 2 2 4 2" xfId="17251"/>
    <cellStyle name="20% - Accent5 4 2 2 4 2 2" xfId="25205"/>
    <cellStyle name="20% - Accent5 4 2 2 4 2 2 2" xfId="54164"/>
    <cellStyle name="20% - Accent5 4 2 2 4 2 3" xfId="46223"/>
    <cellStyle name="20% - Accent5 4 2 2 4 3" xfId="10581"/>
    <cellStyle name="20% - Accent5 4 2 2 4 3 2" xfId="39639"/>
    <cellStyle name="20% - Accent5 4 2 2 4 4" xfId="33055"/>
    <cellStyle name="20% - Accent5 4 2 2 5" xfId="5113"/>
    <cellStyle name="20% - Accent5 4 2 2 5 2" xfId="18395"/>
    <cellStyle name="20% - Accent5 4 2 2 5 2 2" xfId="26349"/>
    <cellStyle name="20% - Accent5 4 2 2 5 2 2 2" xfId="55308"/>
    <cellStyle name="20% - Accent5 4 2 2 5 2 3" xfId="47367"/>
    <cellStyle name="20% - Accent5 4 2 2 5 3" xfId="11725"/>
    <cellStyle name="20% - Accent5 4 2 2 5 3 2" xfId="40783"/>
    <cellStyle name="20% - Accent5 4 2 2 5 4" xfId="34199"/>
    <cellStyle name="20% - Accent5 4 2 2 6" xfId="7282"/>
    <cellStyle name="20% - Accent5 4 2 2 6 2" xfId="20543"/>
    <cellStyle name="20% - Accent5 4 2 2 6 2 2" xfId="28497"/>
    <cellStyle name="20% - Accent5 4 2 2 6 2 2 2" xfId="57456"/>
    <cellStyle name="20% - Accent5 4 2 2 6 2 3" xfId="49515"/>
    <cellStyle name="20% - Accent5 4 2 2 6 3" xfId="13873"/>
    <cellStyle name="20% - Accent5 4 2 2 6 3 2" xfId="42931"/>
    <cellStyle name="20% - Accent5 4 2 2 6 4" xfId="36347"/>
    <cellStyle name="20% - Accent5 4 2 2 7" xfId="15151"/>
    <cellStyle name="20% - Accent5 4 2 2 7 2" xfId="23141"/>
    <cellStyle name="20% - Accent5 4 2 2 7 2 2" xfId="52100"/>
    <cellStyle name="20% - Accent5 4 2 2 7 3" xfId="44159"/>
    <cellStyle name="20% - Accent5 4 2 2 8" xfId="21693"/>
    <cellStyle name="20% - Accent5 4 2 2 8 2" xfId="29641"/>
    <cellStyle name="20% - Accent5 4 2 2 8 2 2" xfId="58600"/>
    <cellStyle name="20% - Accent5 4 2 2 8 3" xfId="50659"/>
    <cellStyle name="20% - Accent5 4 2 2 9" xfId="8433"/>
    <cellStyle name="20% - Accent5 4 2 2 9 2" xfId="37491"/>
    <cellStyle name="20% - Accent5 4 2 3" xfId="2130"/>
    <cellStyle name="20% - Accent5 4 2 3 2" xfId="3138"/>
    <cellStyle name="20% - Accent5 4 2 3 2 2" xfId="6496"/>
    <cellStyle name="20% - Accent5 4 2 3 2 2 2" xfId="19778"/>
    <cellStyle name="20% - Accent5 4 2 3 2 2 2 2" xfId="27732"/>
    <cellStyle name="20% - Accent5 4 2 3 2 2 2 2 2" xfId="56691"/>
    <cellStyle name="20% - Accent5 4 2 3 2 2 2 3" xfId="48750"/>
    <cellStyle name="20% - Accent5 4 2 3 2 2 3" xfId="13108"/>
    <cellStyle name="20% - Accent5 4 2 3 2 2 3 2" xfId="42166"/>
    <cellStyle name="20% - Accent5 4 2 3 2 2 4" xfId="35582"/>
    <cellStyle name="20% - Accent5 4 2 3 2 3" xfId="16626"/>
    <cellStyle name="20% - Accent5 4 2 3 2 3 2" xfId="24580"/>
    <cellStyle name="20% - Accent5 4 2 3 2 3 2 2" xfId="53539"/>
    <cellStyle name="20% - Accent5 4 2 3 2 3 3" xfId="45598"/>
    <cellStyle name="20% - Accent5 4 2 3 2 4" xfId="9816"/>
    <cellStyle name="20% - Accent5 4 2 3 2 4 2" xfId="38874"/>
    <cellStyle name="20% - Accent5 4 2 3 2 5" xfId="32290"/>
    <cellStyle name="20% - Accent5 4 2 3 3" xfId="4336"/>
    <cellStyle name="20% - Accent5 4 2 3 3 2" xfId="17630"/>
    <cellStyle name="20% - Accent5 4 2 3 3 2 2" xfId="25584"/>
    <cellStyle name="20% - Accent5 4 2 3 3 2 2 2" xfId="54543"/>
    <cellStyle name="20% - Accent5 4 2 3 3 2 3" xfId="46602"/>
    <cellStyle name="20% - Accent5 4 2 3 3 3" xfId="10960"/>
    <cellStyle name="20% - Accent5 4 2 3 3 3 2" xfId="40018"/>
    <cellStyle name="20% - Accent5 4 2 3 3 4" xfId="33434"/>
    <cellStyle name="20% - Accent5 4 2 3 4" xfId="5492"/>
    <cellStyle name="20% - Accent5 4 2 3 4 2" xfId="18774"/>
    <cellStyle name="20% - Accent5 4 2 3 4 2 2" xfId="26728"/>
    <cellStyle name="20% - Accent5 4 2 3 4 2 2 2" xfId="55687"/>
    <cellStyle name="20% - Accent5 4 2 3 4 2 3" xfId="47746"/>
    <cellStyle name="20% - Accent5 4 2 3 4 3" xfId="12104"/>
    <cellStyle name="20% - Accent5 4 2 3 4 3 2" xfId="41162"/>
    <cellStyle name="20% - Accent5 4 2 3 4 4" xfId="34578"/>
    <cellStyle name="20% - Accent5 4 2 3 5" xfId="7661"/>
    <cellStyle name="20% - Accent5 4 2 3 5 2" xfId="20922"/>
    <cellStyle name="20% - Accent5 4 2 3 5 2 2" xfId="28876"/>
    <cellStyle name="20% - Accent5 4 2 3 5 2 2 2" xfId="57835"/>
    <cellStyle name="20% - Accent5 4 2 3 5 2 3" xfId="49894"/>
    <cellStyle name="20% - Accent5 4 2 3 5 3" xfId="14252"/>
    <cellStyle name="20% - Accent5 4 2 3 5 3 2" xfId="43310"/>
    <cellStyle name="20% - Accent5 4 2 3 5 4" xfId="36726"/>
    <cellStyle name="20% - Accent5 4 2 3 6" xfId="15531"/>
    <cellStyle name="20% - Accent5 4 2 3 6 2" xfId="23521"/>
    <cellStyle name="20% - Accent5 4 2 3 6 2 2" xfId="52480"/>
    <cellStyle name="20% - Accent5 4 2 3 6 3" xfId="44539"/>
    <cellStyle name="20% - Accent5 4 2 3 7" xfId="22072"/>
    <cellStyle name="20% - Accent5 4 2 3 7 2" xfId="30020"/>
    <cellStyle name="20% - Accent5 4 2 3 7 2 2" xfId="58979"/>
    <cellStyle name="20% - Accent5 4 2 3 7 3" xfId="51038"/>
    <cellStyle name="20% - Accent5 4 2 3 8" xfId="8812"/>
    <cellStyle name="20% - Accent5 4 2 3 8 2" xfId="37870"/>
    <cellStyle name="20% - Accent5 4 2 3 9" xfId="31286"/>
    <cellStyle name="20% - Accent5 4 2 4" xfId="1948"/>
    <cellStyle name="20% - Accent5 4 2 4 2" xfId="2958"/>
    <cellStyle name="20% - Accent5 4 2 4 2 2" xfId="6316"/>
    <cellStyle name="20% - Accent5 4 2 4 2 2 2" xfId="19598"/>
    <cellStyle name="20% - Accent5 4 2 4 2 2 2 2" xfId="27552"/>
    <cellStyle name="20% - Accent5 4 2 4 2 2 2 2 2" xfId="56511"/>
    <cellStyle name="20% - Accent5 4 2 4 2 2 2 3" xfId="48570"/>
    <cellStyle name="20% - Accent5 4 2 4 2 2 3" xfId="12928"/>
    <cellStyle name="20% - Accent5 4 2 4 2 2 3 2" xfId="41986"/>
    <cellStyle name="20% - Accent5 4 2 4 2 2 4" xfId="35402"/>
    <cellStyle name="20% - Accent5 4 2 4 2 3" xfId="16446"/>
    <cellStyle name="20% - Accent5 4 2 4 2 3 2" xfId="24400"/>
    <cellStyle name="20% - Accent5 4 2 4 2 3 2 2" xfId="53359"/>
    <cellStyle name="20% - Accent5 4 2 4 2 3 3" xfId="45418"/>
    <cellStyle name="20% - Accent5 4 2 4 2 4" xfId="9636"/>
    <cellStyle name="20% - Accent5 4 2 4 2 4 2" xfId="38694"/>
    <cellStyle name="20% - Accent5 4 2 4 2 5" xfId="32110"/>
    <cellStyle name="20% - Accent5 4 2 4 3" xfId="4156"/>
    <cellStyle name="20% - Accent5 4 2 4 3 2" xfId="17450"/>
    <cellStyle name="20% - Accent5 4 2 4 3 2 2" xfId="25404"/>
    <cellStyle name="20% - Accent5 4 2 4 3 2 2 2" xfId="54363"/>
    <cellStyle name="20% - Accent5 4 2 4 3 2 3" xfId="46422"/>
    <cellStyle name="20% - Accent5 4 2 4 3 3" xfId="10780"/>
    <cellStyle name="20% - Accent5 4 2 4 3 3 2" xfId="39838"/>
    <cellStyle name="20% - Accent5 4 2 4 3 4" xfId="33254"/>
    <cellStyle name="20% - Accent5 4 2 4 4" xfId="5312"/>
    <cellStyle name="20% - Accent5 4 2 4 4 2" xfId="18594"/>
    <cellStyle name="20% - Accent5 4 2 4 4 2 2" xfId="26548"/>
    <cellStyle name="20% - Accent5 4 2 4 4 2 2 2" xfId="55507"/>
    <cellStyle name="20% - Accent5 4 2 4 4 2 3" xfId="47566"/>
    <cellStyle name="20% - Accent5 4 2 4 4 3" xfId="11924"/>
    <cellStyle name="20% - Accent5 4 2 4 4 3 2" xfId="40982"/>
    <cellStyle name="20% - Accent5 4 2 4 4 4" xfId="34398"/>
    <cellStyle name="20% - Accent5 4 2 4 5" xfId="7481"/>
    <cellStyle name="20% - Accent5 4 2 4 5 2" xfId="20742"/>
    <cellStyle name="20% - Accent5 4 2 4 5 2 2" xfId="28696"/>
    <cellStyle name="20% - Accent5 4 2 4 5 2 2 2" xfId="57655"/>
    <cellStyle name="20% - Accent5 4 2 4 5 2 3" xfId="49714"/>
    <cellStyle name="20% - Accent5 4 2 4 5 3" xfId="14072"/>
    <cellStyle name="20% - Accent5 4 2 4 5 3 2" xfId="43130"/>
    <cellStyle name="20% - Accent5 4 2 4 5 4" xfId="36546"/>
    <cellStyle name="20% - Accent5 4 2 4 6" xfId="15351"/>
    <cellStyle name="20% - Accent5 4 2 4 6 2" xfId="23341"/>
    <cellStyle name="20% - Accent5 4 2 4 6 2 2" xfId="52300"/>
    <cellStyle name="20% - Accent5 4 2 4 6 3" xfId="44359"/>
    <cellStyle name="20% - Accent5 4 2 4 7" xfId="21892"/>
    <cellStyle name="20% - Accent5 4 2 4 7 2" xfId="29840"/>
    <cellStyle name="20% - Accent5 4 2 4 7 2 2" xfId="58799"/>
    <cellStyle name="20% - Accent5 4 2 4 7 3" xfId="50858"/>
    <cellStyle name="20% - Accent5 4 2 4 8" xfId="8632"/>
    <cellStyle name="20% - Accent5 4 2 4 8 2" xfId="37690"/>
    <cellStyle name="20% - Accent5 4 2 4 9" xfId="31106"/>
    <cellStyle name="20% - Accent5 4 2 5" xfId="2546"/>
    <cellStyle name="20% - Accent5 4 2 5 2" xfId="5904"/>
    <cellStyle name="20% - Accent5 4 2 5 2 2" xfId="19186"/>
    <cellStyle name="20% - Accent5 4 2 5 2 2 2" xfId="27140"/>
    <cellStyle name="20% - Accent5 4 2 5 2 2 2 2" xfId="56099"/>
    <cellStyle name="20% - Accent5 4 2 5 2 2 3" xfId="48158"/>
    <cellStyle name="20% - Accent5 4 2 5 2 3" xfId="12516"/>
    <cellStyle name="20% - Accent5 4 2 5 2 3 2" xfId="41574"/>
    <cellStyle name="20% - Accent5 4 2 5 2 4" xfId="34990"/>
    <cellStyle name="20% - Accent5 4 2 5 3" xfId="16034"/>
    <cellStyle name="20% - Accent5 4 2 5 3 2" xfId="23988"/>
    <cellStyle name="20% - Accent5 4 2 5 3 2 2" xfId="52947"/>
    <cellStyle name="20% - Accent5 4 2 5 3 3" xfId="45006"/>
    <cellStyle name="20% - Accent5 4 2 5 4" xfId="9224"/>
    <cellStyle name="20% - Accent5 4 2 5 4 2" xfId="38282"/>
    <cellStyle name="20% - Accent5 4 2 5 5" xfId="31698"/>
    <cellStyle name="20% - Accent5 4 2 6" xfId="3744"/>
    <cellStyle name="20% - Accent5 4 2 6 2" xfId="17038"/>
    <cellStyle name="20% - Accent5 4 2 6 2 2" xfId="24992"/>
    <cellStyle name="20% - Accent5 4 2 6 2 2 2" xfId="53951"/>
    <cellStyle name="20% - Accent5 4 2 6 2 3" xfId="46010"/>
    <cellStyle name="20% - Accent5 4 2 6 3" xfId="10368"/>
    <cellStyle name="20% - Accent5 4 2 6 3 2" xfId="39426"/>
    <cellStyle name="20% - Accent5 4 2 6 4" xfId="32842"/>
    <cellStyle name="20% - Accent5 4 2 7" xfId="4900"/>
    <cellStyle name="20% - Accent5 4 2 7 2" xfId="18182"/>
    <cellStyle name="20% - Accent5 4 2 7 2 2" xfId="26136"/>
    <cellStyle name="20% - Accent5 4 2 7 2 2 2" xfId="55095"/>
    <cellStyle name="20% - Accent5 4 2 7 2 3" xfId="47154"/>
    <cellStyle name="20% - Accent5 4 2 7 3" xfId="11512"/>
    <cellStyle name="20% - Accent5 4 2 7 3 2" xfId="40570"/>
    <cellStyle name="20% - Accent5 4 2 7 4" xfId="33986"/>
    <cellStyle name="20% - Accent5 4 2 8" xfId="7069"/>
    <cellStyle name="20% - Accent5 4 2 8 2" xfId="20330"/>
    <cellStyle name="20% - Accent5 4 2 8 2 2" xfId="28284"/>
    <cellStyle name="20% - Accent5 4 2 8 2 2 2" xfId="57243"/>
    <cellStyle name="20% - Accent5 4 2 8 2 3" xfId="49302"/>
    <cellStyle name="20% - Accent5 4 2 8 3" xfId="13660"/>
    <cellStyle name="20% - Accent5 4 2 8 3 2" xfId="42718"/>
    <cellStyle name="20% - Accent5 4 2 8 4" xfId="36134"/>
    <cellStyle name="20% - Accent5 4 2 9" xfId="14938"/>
    <cellStyle name="20% - Accent5 4 2 9 2" xfId="22928"/>
    <cellStyle name="20% - Accent5 4 2 9 2 2" xfId="51887"/>
    <cellStyle name="20% - Accent5 4 2 9 3" xfId="43946"/>
    <cellStyle name="20% - Accent5 4 3" xfId="1628"/>
    <cellStyle name="20% - Accent5 4 3 10" xfId="30817"/>
    <cellStyle name="20% - Accent5 4 3 2" xfId="2253"/>
    <cellStyle name="20% - Accent5 4 3 2 2" xfId="3261"/>
    <cellStyle name="20% - Accent5 4 3 2 2 2" xfId="6619"/>
    <cellStyle name="20% - Accent5 4 3 2 2 2 2" xfId="19901"/>
    <cellStyle name="20% - Accent5 4 3 2 2 2 2 2" xfId="27855"/>
    <cellStyle name="20% - Accent5 4 3 2 2 2 2 2 2" xfId="56814"/>
    <cellStyle name="20% - Accent5 4 3 2 2 2 2 3" xfId="48873"/>
    <cellStyle name="20% - Accent5 4 3 2 2 2 3" xfId="13231"/>
    <cellStyle name="20% - Accent5 4 3 2 2 2 3 2" xfId="42289"/>
    <cellStyle name="20% - Accent5 4 3 2 2 2 4" xfId="35705"/>
    <cellStyle name="20% - Accent5 4 3 2 2 3" xfId="16749"/>
    <cellStyle name="20% - Accent5 4 3 2 2 3 2" xfId="24703"/>
    <cellStyle name="20% - Accent5 4 3 2 2 3 2 2" xfId="53662"/>
    <cellStyle name="20% - Accent5 4 3 2 2 3 3" xfId="45721"/>
    <cellStyle name="20% - Accent5 4 3 2 2 4" xfId="9939"/>
    <cellStyle name="20% - Accent5 4 3 2 2 4 2" xfId="38997"/>
    <cellStyle name="20% - Accent5 4 3 2 2 5" xfId="32413"/>
    <cellStyle name="20% - Accent5 4 3 2 3" xfId="4459"/>
    <cellStyle name="20% - Accent5 4 3 2 3 2" xfId="17753"/>
    <cellStyle name="20% - Accent5 4 3 2 3 2 2" xfId="25707"/>
    <cellStyle name="20% - Accent5 4 3 2 3 2 2 2" xfId="54666"/>
    <cellStyle name="20% - Accent5 4 3 2 3 2 3" xfId="46725"/>
    <cellStyle name="20% - Accent5 4 3 2 3 3" xfId="11083"/>
    <cellStyle name="20% - Accent5 4 3 2 3 3 2" xfId="40141"/>
    <cellStyle name="20% - Accent5 4 3 2 3 4" xfId="33557"/>
    <cellStyle name="20% - Accent5 4 3 2 4" xfId="5615"/>
    <cellStyle name="20% - Accent5 4 3 2 4 2" xfId="18897"/>
    <cellStyle name="20% - Accent5 4 3 2 4 2 2" xfId="26851"/>
    <cellStyle name="20% - Accent5 4 3 2 4 2 2 2" xfId="55810"/>
    <cellStyle name="20% - Accent5 4 3 2 4 2 3" xfId="47869"/>
    <cellStyle name="20% - Accent5 4 3 2 4 3" xfId="12227"/>
    <cellStyle name="20% - Accent5 4 3 2 4 3 2" xfId="41285"/>
    <cellStyle name="20% - Accent5 4 3 2 4 4" xfId="34701"/>
    <cellStyle name="20% - Accent5 4 3 2 5" xfId="7784"/>
    <cellStyle name="20% - Accent5 4 3 2 5 2" xfId="21045"/>
    <cellStyle name="20% - Accent5 4 3 2 5 2 2" xfId="28999"/>
    <cellStyle name="20% - Accent5 4 3 2 5 2 2 2" xfId="57958"/>
    <cellStyle name="20% - Accent5 4 3 2 5 2 3" xfId="50017"/>
    <cellStyle name="20% - Accent5 4 3 2 5 3" xfId="14375"/>
    <cellStyle name="20% - Accent5 4 3 2 5 3 2" xfId="43433"/>
    <cellStyle name="20% - Accent5 4 3 2 5 4" xfId="36849"/>
    <cellStyle name="20% - Accent5 4 3 2 6" xfId="15654"/>
    <cellStyle name="20% - Accent5 4 3 2 6 2" xfId="23644"/>
    <cellStyle name="20% - Accent5 4 3 2 6 2 2" xfId="52603"/>
    <cellStyle name="20% - Accent5 4 3 2 6 3" xfId="44662"/>
    <cellStyle name="20% - Accent5 4 3 2 7" xfId="22195"/>
    <cellStyle name="20% - Accent5 4 3 2 7 2" xfId="30143"/>
    <cellStyle name="20% - Accent5 4 3 2 7 2 2" xfId="59102"/>
    <cellStyle name="20% - Accent5 4 3 2 7 3" xfId="51161"/>
    <cellStyle name="20% - Accent5 4 3 2 8" xfId="8935"/>
    <cellStyle name="20% - Accent5 4 3 2 8 2" xfId="37993"/>
    <cellStyle name="20% - Accent5 4 3 2 9" xfId="31409"/>
    <cellStyle name="20% - Accent5 4 3 3" xfId="2669"/>
    <cellStyle name="20% - Accent5 4 3 3 2" xfId="6027"/>
    <cellStyle name="20% - Accent5 4 3 3 2 2" xfId="19309"/>
    <cellStyle name="20% - Accent5 4 3 3 2 2 2" xfId="27263"/>
    <cellStyle name="20% - Accent5 4 3 3 2 2 2 2" xfId="56222"/>
    <cellStyle name="20% - Accent5 4 3 3 2 2 3" xfId="48281"/>
    <cellStyle name="20% - Accent5 4 3 3 2 3" xfId="12639"/>
    <cellStyle name="20% - Accent5 4 3 3 2 3 2" xfId="41697"/>
    <cellStyle name="20% - Accent5 4 3 3 2 4" xfId="35113"/>
    <cellStyle name="20% - Accent5 4 3 3 3" xfId="16157"/>
    <cellStyle name="20% - Accent5 4 3 3 3 2" xfId="24111"/>
    <cellStyle name="20% - Accent5 4 3 3 3 2 2" xfId="53070"/>
    <cellStyle name="20% - Accent5 4 3 3 3 3" xfId="45129"/>
    <cellStyle name="20% - Accent5 4 3 3 4" xfId="9347"/>
    <cellStyle name="20% - Accent5 4 3 3 4 2" xfId="38405"/>
    <cellStyle name="20% - Accent5 4 3 3 5" xfId="31821"/>
    <cellStyle name="20% - Accent5 4 3 4" xfId="3867"/>
    <cellStyle name="20% - Accent5 4 3 4 2" xfId="17161"/>
    <cellStyle name="20% - Accent5 4 3 4 2 2" xfId="25115"/>
    <cellStyle name="20% - Accent5 4 3 4 2 2 2" xfId="54074"/>
    <cellStyle name="20% - Accent5 4 3 4 2 3" xfId="46133"/>
    <cellStyle name="20% - Accent5 4 3 4 3" xfId="10491"/>
    <cellStyle name="20% - Accent5 4 3 4 3 2" xfId="39549"/>
    <cellStyle name="20% - Accent5 4 3 4 4" xfId="32965"/>
    <cellStyle name="20% - Accent5 4 3 5" xfId="5023"/>
    <cellStyle name="20% - Accent5 4 3 5 2" xfId="18305"/>
    <cellStyle name="20% - Accent5 4 3 5 2 2" xfId="26259"/>
    <cellStyle name="20% - Accent5 4 3 5 2 2 2" xfId="55218"/>
    <cellStyle name="20% - Accent5 4 3 5 2 3" xfId="47277"/>
    <cellStyle name="20% - Accent5 4 3 5 3" xfId="11635"/>
    <cellStyle name="20% - Accent5 4 3 5 3 2" xfId="40693"/>
    <cellStyle name="20% - Accent5 4 3 5 4" xfId="34109"/>
    <cellStyle name="20% - Accent5 4 3 6" xfId="7192"/>
    <cellStyle name="20% - Accent5 4 3 6 2" xfId="20453"/>
    <cellStyle name="20% - Accent5 4 3 6 2 2" xfId="28407"/>
    <cellStyle name="20% - Accent5 4 3 6 2 2 2" xfId="57366"/>
    <cellStyle name="20% - Accent5 4 3 6 2 3" xfId="49425"/>
    <cellStyle name="20% - Accent5 4 3 6 3" xfId="13783"/>
    <cellStyle name="20% - Accent5 4 3 6 3 2" xfId="42841"/>
    <cellStyle name="20% - Accent5 4 3 6 4" xfId="36257"/>
    <cellStyle name="20% - Accent5 4 3 7" xfId="15061"/>
    <cellStyle name="20% - Accent5 4 3 7 2" xfId="23051"/>
    <cellStyle name="20% - Accent5 4 3 7 2 2" xfId="52010"/>
    <cellStyle name="20% - Accent5 4 3 7 3" xfId="44069"/>
    <cellStyle name="20% - Accent5 4 3 8" xfId="21603"/>
    <cellStyle name="20% - Accent5 4 3 8 2" xfId="29551"/>
    <cellStyle name="20% - Accent5 4 3 8 2 2" xfId="58510"/>
    <cellStyle name="20% - Accent5 4 3 8 3" xfId="50569"/>
    <cellStyle name="20% - Accent5 4 3 9" xfId="8343"/>
    <cellStyle name="20% - Accent5 4 3 9 2" xfId="37401"/>
    <cellStyle name="20% - Accent5 4 4" xfId="2040"/>
    <cellStyle name="20% - Accent5 4 4 2" xfId="3048"/>
    <cellStyle name="20% - Accent5 4 4 2 2" xfId="6406"/>
    <cellStyle name="20% - Accent5 4 4 2 2 2" xfId="19688"/>
    <cellStyle name="20% - Accent5 4 4 2 2 2 2" xfId="27642"/>
    <cellStyle name="20% - Accent5 4 4 2 2 2 2 2" xfId="56601"/>
    <cellStyle name="20% - Accent5 4 4 2 2 2 3" xfId="48660"/>
    <cellStyle name="20% - Accent5 4 4 2 2 3" xfId="13018"/>
    <cellStyle name="20% - Accent5 4 4 2 2 3 2" xfId="42076"/>
    <cellStyle name="20% - Accent5 4 4 2 2 4" xfId="35492"/>
    <cellStyle name="20% - Accent5 4 4 2 3" xfId="16536"/>
    <cellStyle name="20% - Accent5 4 4 2 3 2" xfId="24490"/>
    <cellStyle name="20% - Accent5 4 4 2 3 2 2" xfId="53449"/>
    <cellStyle name="20% - Accent5 4 4 2 3 3" xfId="45508"/>
    <cellStyle name="20% - Accent5 4 4 2 4" xfId="9726"/>
    <cellStyle name="20% - Accent5 4 4 2 4 2" xfId="38784"/>
    <cellStyle name="20% - Accent5 4 4 2 5" xfId="32200"/>
    <cellStyle name="20% - Accent5 4 4 3" xfId="4246"/>
    <cellStyle name="20% - Accent5 4 4 3 2" xfId="17540"/>
    <cellStyle name="20% - Accent5 4 4 3 2 2" xfId="25494"/>
    <cellStyle name="20% - Accent5 4 4 3 2 2 2" xfId="54453"/>
    <cellStyle name="20% - Accent5 4 4 3 2 3" xfId="46512"/>
    <cellStyle name="20% - Accent5 4 4 3 3" xfId="10870"/>
    <cellStyle name="20% - Accent5 4 4 3 3 2" xfId="39928"/>
    <cellStyle name="20% - Accent5 4 4 3 4" xfId="33344"/>
    <cellStyle name="20% - Accent5 4 4 4" xfId="5402"/>
    <cellStyle name="20% - Accent5 4 4 4 2" xfId="18684"/>
    <cellStyle name="20% - Accent5 4 4 4 2 2" xfId="26638"/>
    <cellStyle name="20% - Accent5 4 4 4 2 2 2" xfId="55597"/>
    <cellStyle name="20% - Accent5 4 4 4 2 3" xfId="47656"/>
    <cellStyle name="20% - Accent5 4 4 4 3" xfId="12014"/>
    <cellStyle name="20% - Accent5 4 4 4 3 2" xfId="41072"/>
    <cellStyle name="20% - Accent5 4 4 4 4" xfId="34488"/>
    <cellStyle name="20% - Accent5 4 4 5" xfId="7571"/>
    <cellStyle name="20% - Accent5 4 4 5 2" xfId="20832"/>
    <cellStyle name="20% - Accent5 4 4 5 2 2" xfId="28786"/>
    <cellStyle name="20% - Accent5 4 4 5 2 2 2" xfId="57745"/>
    <cellStyle name="20% - Accent5 4 4 5 2 3" xfId="49804"/>
    <cellStyle name="20% - Accent5 4 4 5 3" xfId="14162"/>
    <cellStyle name="20% - Accent5 4 4 5 3 2" xfId="43220"/>
    <cellStyle name="20% - Accent5 4 4 5 4" xfId="36636"/>
    <cellStyle name="20% - Accent5 4 4 6" xfId="15441"/>
    <cellStyle name="20% - Accent5 4 4 6 2" xfId="23431"/>
    <cellStyle name="20% - Accent5 4 4 6 2 2" xfId="52390"/>
    <cellStyle name="20% - Accent5 4 4 6 3" xfId="44449"/>
    <cellStyle name="20% - Accent5 4 4 7" xfId="21982"/>
    <cellStyle name="20% - Accent5 4 4 7 2" xfId="29930"/>
    <cellStyle name="20% - Accent5 4 4 7 2 2" xfId="58889"/>
    <cellStyle name="20% - Accent5 4 4 7 3" xfId="50948"/>
    <cellStyle name="20% - Accent5 4 4 8" xfId="8722"/>
    <cellStyle name="20% - Accent5 4 4 8 2" xfId="37780"/>
    <cellStyle name="20% - Accent5 4 4 9" xfId="31196"/>
    <cellStyle name="20% - Accent5 4 5" xfId="1858"/>
    <cellStyle name="20% - Accent5 4 5 2" xfId="2868"/>
    <cellStyle name="20% - Accent5 4 5 2 2" xfId="6226"/>
    <cellStyle name="20% - Accent5 4 5 2 2 2" xfId="19508"/>
    <cellStyle name="20% - Accent5 4 5 2 2 2 2" xfId="27462"/>
    <cellStyle name="20% - Accent5 4 5 2 2 2 2 2" xfId="56421"/>
    <cellStyle name="20% - Accent5 4 5 2 2 2 3" xfId="48480"/>
    <cellStyle name="20% - Accent5 4 5 2 2 3" xfId="12838"/>
    <cellStyle name="20% - Accent5 4 5 2 2 3 2" xfId="41896"/>
    <cellStyle name="20% - Accent5 4 5 2 2 4" xfId="35312"/>
    <cellStyle name="20% - Accent5 4 5 2 3" xfId="16356"/>
    <cellStyle name="20% - Accent5 4 5 2 3 2" xfId="24310"/>
    <cellStyle name="20% - Accent5 4 5 2 3 2 2" xfId="53269"/>
    <cellStyle name="20% - Accent5 4 5 2 3 3" xfId="45328"/>
    <cellStyle name="20% - Accent5 4 5 2 4" xfId="9546"/>
    <cellStyle name="20% - Accent5 4 5 2 4 2" xfId="38604"/>
    <cellStyle name="20% - Accent5 4 5 2 5" xfId="32020"/>
    <cellStyle name="20% - Accent5 4 5 3" xfId="4066"/>
    <cellStyle name="20% - Accent5 4 5 3 2" xfId="17360"/>
    <cellStyle name="20% - Accent5 4 5 3 2 2" xfId="25314"/>
    <cellStyle name="20% - Accent5 4 5 3 2 2 2" xfId="54273"/>
    <cellStyle name="20% - Accent5 4 5 3 2 3" xfId="46332"/>
    <cellStyle name="20% - Accent5 4 5 3 3" xfId="10690"/>
    <cellStyle name="20% - Accent5 4 5 3 3 2" xfId="39748"/>
    <cellStyle name="20% - Accent5 4 5 3 4" xfId="33164"/>
    <cellStyle name="20% - Accent5 4 5 4" xfId="5222"/>
    <cellStyle name="20% - Accent5 4 5 4 2" xfId="18504"/>
    <cellStyle name="20% - Accent5 4 5 4 2 2" xfId="26458"/>
    <cellStyle name="20% - Accent5 4 5 4 2 2 2" xfId="55417"/>
    <cellStyle name="20% - Accent5 4 5 4 2 3" xfId="47476"/>
    <cellStyle name="20% - Accent5 4 5 4 3" xfId="11834"/>
    <cellStyle name="20% - Accent5 4 5 4 3 2" xfId="40892"/>
    <cellStyle name="20% - Accent5 4 5 4 4" xfId="34308"/>
    <cellStyle name="20% - Accent5 4 5 5" xfId="7391"/>
    <cellStyle name="20% - Accent5 4 5 5 2" xfId="20652"/>
    <cellStyle name="20% - Accent5 4 5 5 2 2" xfId="28606"/>
    <cellStyle name="20% - Accent5 4 5 5 2 2 2" xfId="57565"/>
    <cellStyle name="20% - Accent5 4 5 5 2 3" xfId="49624"/>
    <cellStyle name="20% - Accent5 4 5 5 3" xfId="13982"/>
    <cellStyle name="20% - Accent5 4 5 5 3 2" xfId="43040"/>
    <cellStyle name="20% - Accent5 4 5 5 4" xfId="36456"/>
    <cellStyle name="20% - Accent5 4 5 6" xfId="15261"/>
    <cellStyle name="20% - Accent5 4 5 6 2" xfId="23251"/>
    <cellStyle name="20% - Accent5 4 5 6 2 2" xfId="52210"/>
    <cellStyle name="20% - Accent5 4 5 6 3" xfId="44269"/>
    <cellStyle name="20% - Accent5 4 5 7" xfId="21802"/>
    <cellStyle name="20% - Accent5 4 5 7 2" xfId="29750"/>
    <cellStyle name="20% - Accent5 4 5 7 2 2" xfId="58709"/>
    <cellStyle name="20% - Accent5 4 5 7 3" xfId="50768"/>
    <cellStyle name="20% - Accent5 4 5 8" xfId="8542"/>
    <cellStyle name="20% - Accent5 4 5 8 2" xfId="37600"/>
    <cellStyle name="20% - Accent5 4 5 9" xfId="31016"/>
    <cellStyle name="20% - Accent5 4 6" xfId="3396"/>
    <cellStyle name="20% - Accent5 4 6 2" xfId="4594"/>
    <cellStyle name="20% - Accent5 4 6 2 2" xfId="17888"/>
    <cellStyle name="20% - Accent5 4 6 2 2 2" xfId="25842"/>
    <cellStyle name="20% - Accent5 4 6 2 2 2 2" xfId="54801"/>
    <cellStyle name="20% - Accent5 4 6 2 2 3" xfId="46860"/>
    <cellStyle name="20% - Accent5 4 6 2 3" xfId="11218"/>
    <cellStyle name="20% - Accent5 4 6 2 3 2" xfId="40276"/>
    <cellStyle name="20% - Accent5 4 6 2 4" xfId="33692"/>
    <cellStyle name="20% - Accent5 4 6 3" xfId="6754"/>
    <cellStyle name="20% - Accent5 4 6 3 2" xfId="20036"/>
    <cellStyle name="20% - Accent5 4 6 3 2 2" xfId="27990"/>
    <cellStyle name="20% - Accent5 4 6 3 2 2 2" xfId="56949"/>
    <cellStyle name="20% - Accent5 4 6 3 2 3" xfId="49008"/>
    <cellStyle name="20% - Accent5 4 6 3 3" xfId="13366"/>
    <cellStyle name="20% - Accent5 4 6 3 3 2" xfId="42424"/>
    <cellStyle name="20% - Accent5 4 6 3 4" xfId="35840"/>
    <cellStyle name="20% - Accent5 4 6 4" xfId="7919"/>
    <cellStyle name="20% - Accent5 4 6 4 2" xfId="21180"/>
    <cellStyle name="20% - Accent5 4 6 4 2 2" xfId="29134"/>
    <cellStyle name="20% - Accent5 4 6 4 2 2 2" xfId="58093"/>
    <cellStyle name="20% - Accent5 4 6 4 2 3" xfId="50152"/>
    <cellStyle name="20% - Accent5 4 6 4 3" xfId="14510"/>
    <cellStyle name="20% - Accent5 4 6 4 3 2" xfId="43568"/>
    <cellStyle name="20% - Accent5 4 6 4 4" xfId="36984"/>
    <cellStyle name="20% - Accent5 4 6 5" xfId="15789"/>
    <cellStyle name="20% - Accent5 4 6 5 2" xfId="23779"/>
    <cellStyle name="20% - Accent5 4 6 5 2 2" xfId="52738"/>
    <cellStyle name="20% - Accent5 4 6 5 3" xfId="44797"/>
    <cellStyle name="20% - Accent5 4 6 6" xfId="22330"/>
    <cellStyle name="20% - Accent5 4 6 6 2" xfId="30278"/>
    <cellStyle name="20% - Accent5 4 6 6 2 2" xfId="59237"/>
    <cellStyle name="20% - Accent5 4 6 6 3" xfId="51296"/>
    <cellStyle name="20% - Accent5 4 6 7" xfId="10074"/>
    <cellStyle name="20% - Accent5 4 6 7 2" xfId="39132"/>
    <cellStyle name="20% - Accent5 4 6 8" xfId="32548"/>
    <cellStyle name="20% - Accent5 4 7" xfId="2456"/>
    <cellStyle name="20% - Accent5 4 7 2" xfId="5814"/>
    <cellStyle name="20% - Accent5 4 7 2 2" xfId="19096"/>
    <cellStyle name="20% - Accent5 4 7 2 2 2" xfId="27050"/>
    <cellStyle name="20% - Accent5 4 7 2 2 2 2" xfId="56009"/>
    <cellStyle name="20% - Accent5 4 7 2 2 3" xfId="48068"/>
    <cellStyle name="20% - Accent5 4 7 2 3" xfId="12426"/>
    <cellStyle name="20% - Accent5 4 7 2 3 2" xfId="41484"/>
    <cellStyle name="20% - Accent5 4 7 2 4" xfId="34900"/>
    <cellStyle name="20% - Accent5 4 7 3" xfId="14733"/>
    <cellStyle name="20% - Accent5 4 7 3 2" xfId="22758"/>
    <cellStyle name="20% - Accent5 4 7 3 2 2" xfId="51717"/>
    <cellStyle name="20% - Accent5 4 7 3 3" xfId="43776"/>
    <cellStyle name="20% - Accent5 4 7 4" xfId="9134"/>
    <cellStyle name="20% - Accent5 4 7 4 2" xfId="38192"/>
    <cellStyle name="20% - Accent5 4 7 5" xfId="31608"/>
    <cellStyle name="20% - Accent5 4 8" xfId="3654"/>
    <cellStyle name="20% - Accent5 4 8 2" xfId="16948"/>
    <cellStyle name="20% - Accent5 4 8 2 2" xfId="24902"/>
    <cellStyle name="20% - Accent5 4 8 2 2 2" xfId="53861"/>
    <cellStyle name="20% - Accent5 4 8 2 3" xfId="45920"/>
    <cellStyle name="20% - Accent5 4 8 3" xfId="10278"/>
    <cellStyle name="20% - Accent5 4 8 3 2" xfId="39336"/>
    <cellStyle name="20% - Accent5 4 8 4" xfId="32752"/>
    <cellStyle name="20% - Accent5 4 9" xfId="4810"/>
    <cellStyle name="20% - Accent5 4 9 2" xfId="18092"/>
    <cellStyle name="20% - Accent5 4 9 2 2" xfId="26046"/>
    <cellStyle name="20% - Accent5 4 9 2 2 2" xfId="55005"/>
    <cellStyle name="20% - Accent5 4 9 2 3" xfId="47064"/>
    <cellStyle name="20% - Accent5 4 9 3" xfId="11422"/>
    <cellStyle name="20% - Accent5 4 9 3 2" xfId="40480"/>
    <cellStyle name="20% - Accent5 4 9 4" xfId="33896"/>
    <cellStyle name="20% - Accent5 5" xfId="1427"/>
    <cellStyle name="20% - Accent5 5 10" xfId="21409"/>
    <cellStyle name="20% - Accent5 5 10 2" xfId="29357"/>
    <cellStyle name="20% - Accent5 5 10 2 2" xfId="58316"/>
    <cellStyle name="20% - Accent5 5 10 3" xfId="50375"/>
    <cellStyle name="20% - Accent5 5 11" xfId="8149"/>
    <cellStyle name="20% - Accent5 5 11 2" xfId="37207"/>
    <cellStyle name="20% - Accent5 5 12" xfId="30623"/>
    <cellStyle name="20% - Accent5 5 2" xfId="1647"/>
    <cellStyle name="20% - Accent5 5 2 10" xfId="30836"/>
    <cellStyle name="20% - Accent5 5 2 2" xfId="2272"/>
    <cellStyle name="20% - Accent5 5 2 2 2" xfId="3280"/>
    <cellStyle name="20% - Accent5 5 2 2 2 2" xfId="6638"/>
    <cellStyle name="20% - Accent5 5 2 2 2 2 2" xfId="19920"/>
    <cellStyle name="20% - Accent5 5 2 2 2 2 2 2" xfId="27874"/>
    <cellStyle name="20% - Accent5 5 2 2 2 2 2 2 2" xfId="56833"/>
    <cellStyle name="20% - Accent5 5 2 2 2 2 2 3" xfId="48892"/>
    <cellStyle name="20% - Accent5 5 2 2 2 2 3" xfId="13250"/>
    <cellStyle name="20% - Accent5 5 2 2 2 2 3 2" xfId="42308"/>
    <cellStyle name="20% - Accent5 5 2 2 2 2 4" xfId="35724"/>
    <cellStyle name="20% - Accent5 5 2 2 2 3" xfId="16768"/>
    <cellStyle name="20% - Accent5 5 2 2 2 3 2" xfId="24722"/>
    <cellStyle name="20% - Accent5 5 2 2 2 3 2 2" xfId="53681"/>
    <cellStyle name="20% - Accent5 5 2 2 2 3 3" xfId="45740"/>
    <cellStyle name="20% - Accent5 5 2 2 2 4" xfId="9958"/>
    <cellStyle name="20% - Accent5 5 2 2 2 4 2" xfId="39016"/>
    <cellStyle name="20% - Accent5 5 2 2 2 5" xfId="32432"/>
    <cellStyle name="20% - Accent5 5 2 2 3" xfId="4478"/>
    <cellStyle name="20% - Accent5 5 2 2 3 2" xfId="17772"/>
    <cellStyle name="20% - Accent5 5 2 2 3 2 2" xfId="25726"/>
    <cellStyle name="20% - Accent5 5 2 2 3 2 2 2" xfId="54685"/>
    <cellStyle name="20% - Accent5 5 2 2 3 2 3" xfId="46744"/>
    <cellStyle name="20% - Accent5 5 2 2 3 3" xfId="11102"/>
    <cellStyle name="20% - Accent5 5 2 2 3 3 2" xfId="40160"/>
    <cellStyle name="20% - Accent5 5 2 2 3 4" xfId="33576"/>
    <cellStyle name="20% - Accent5 5 2 2 4" xfId="5634"/>
    <cellStyle name="20% - Accent5 5 2 2 4 2" xfId="18916"/>
    <cellStyle name="20% - Accent5 5 2 2 4 2 2" xfId="26870"/>
    <cellStyle name="20% - Accent5 5 2 2 4 2 2 2" xfId="55829"/>
    <cellStyle name="20% - Accent5 5 2 2 4 2 3" xfId="47888"/>
    <cellStyle name="20% - Accent5 5 2 2 4 3" xfId="12246"/>
    <cellStyle name="20% - Accent5 5 2 2 4 3 2" xfId="41304"/>
    <cellStyle name="20% - Accent5 5 2 2 4 4" xfId="34720"/>
    <cellStyle name="20% - Accent5 5 2 2 5" xfId="7803"/>
    <cellStyle name="20% - Accent5 5 2 2 5 2" xfId="21064"/>
    <cellStyle name="20% - Accent5 5 2 2 5 2 2" xfId="29018"/>
    <cellStyle name="20% - Accent5 5 2 2 5 2 2 2" xfId="57977"/>
    <cellStyle name="20% - Accent5 5 2 2 5 2 3" xfId="50036"/>
    <cellStyle name="20% - Accent5 5 2 2 5 3" xfId="14394"/>
    <cellStyle name="20% - Accent5 5 2 2 5 3 2" xfId="43452"/>
    <cellStyle name="20% - Accent5 5 2 2 5 4" xfId="36868"/>
    <cellStyle name="20% - Accent5 5 2 2 6" xfId="15673"/>
    <cellStyle name="20% - Accent5 5 2 2 6 2" xfId="23663"/>
    <cellStyle name="20% - Accent5 5 2 2 6 2 2" xfId="52622"/>
    <cellStyle name="20% - Accent5 5 2 2 6 3" xfId="44681"/>
    <cellStyle name="20% - Accent5 5 2 2 7" xfId="22214"/>
    <cellStyle name="20% - Accent5 5 2 2 7 2" xfId="30162"/>
    <cellStyle name="20% - Accent5 5 2 2 7 2 2" xfId="59121"/>
    <cellStyle name="20% - Accent5 5 2 2 7 3" xfId="51180"/>
    <cellStyle name="20% - Accent5 5 2 2 8" xfId="8954"/>
    <cellStyle name="20% - Accent5 5 2 2 8 2" xfId="38012"/>
    <cellStyle name="20% - Accent5 5 2 2 9" xfId="31428"/>
    <cellStyle name="20% - Accent5 5 2 3" xfId="2688"/>
    <cellStyle name="20% - Accent5 5 2 3 2" xfId="6046"/>
    <cellStyle name="20% - Accent5 5 2 3 2 2" xfId="19328"/>
    <cellStyle name="20% - Accent5 5 2 3 2 2 2" xfId="27282"/>
    <cellStyle name="20% - Accent5 5 2 3 2 2 2 2" xfId="56241"/>
    <cellStyle name="20% - Accent5 5 2 3 2 2 3" xfId="48300"/>
    <cellStyle name="20% - Accent5 5 2 3 2 3" xfId="12658"/>
    <cellStyle name="20% - Accent5 5 2 3 2 3 2" xfId="41716"/>
    <cellStyle name="20% - Accent5 5 2 3 2 4" xfId="35132"/>
    <cellStyle name="20% - Accent5 5 2 3 3" xfId="16176"/>
    <cellStyle name="20% - Accent5 5 2 3 3 2" xfId="24130"/>
    <cellStyle name="20% - Accent5 5 2 3 3 2 2" xfId="53089"/>
    <cellStyle name="20% - Accent5 5 2 3 3 3" xfId="45148"/>
    <cellStyle name="20% - Accent5 5 2 3 4" xfId="9366"/>
    <cellStyle name="20% - Accent5 5 2 3 4 2" xfId="38424"/>
    <cellStyle name="20% - Accent5 5 2 3 5" xfId="31840"/>
    <cellStyle name="20% - Accent5 5 2 4" xfId="3886"/>
    <cellStyle name="20% - Accent5 5 2 4 2" xfId="17180"/>
    <cellStyle name="20% - Accent5 5 2 4 2 2" xfId="25134"/>
    <cellStyle name="20% - Accent5 5 2 4 2 2 2" xfId="54093"/>
    <cellStyle name="20% - Accent5 5 2 4 2 3" xfId="46152"/>
    <cellStyle name="20% - Accent5 5 2 4 3" xfId="10510"/>
    <cellStyle name="20% - Accent5 5 2 4 3 2" xfId="39568"/>
    <cellStyle name="20% - Accent5 5 2 4 4" xfId="32984"/>
    <cellStyle name="20% - Accent5 5 2 5" xfId="5042"/>
    <cellStyle name="20% - Accent5 5 2 5 2" xfId="18324"/>
    <cellStyle name="20% - Accent5 5 2 5 2 2" xfId="26278"/>
    <cellStyle name="20% - Accent5 5 2 5 2 2 2" xfId="55237"/>
    <cellStyle name="20% - Accent5 5 2 5 2 3" xfId="47296"/>
    <cellStyle name="20% - Accent5 5 2 5 3" xfId="11654"/>
    <cellStyle name="20% - Accent5 5 2 5 3 2" xfId="40712"/>
    <cellStyle name="20% - Accent5 5 2 5 4" xfId="34128"/>
    <cellStyle name="20% - Accent5 5 2 6" xfId="7211"/>
    <cellStyle name="20% - Accent5 5 2 6 2" xfId="20472"/>
    <cellStyle name="20% - Accent5 5 2 6 2 2" xfId="28426"/>
    <cellStyle name="20% - Accent5 5 2 6 2 2 2" xfId="57385"/>
    <cellStyle name="20% - Accent5 5 2 6 2 3" xfId="49444"/>
    <cellStyle name="20% - Accent5 5 2 6 3" xfId="13802"/>
    <cellStyle name="20% - Accent5 5 2 6 3 2" xfId="42860"/>
    <cellStyle name="20% - Accent5 5 2 6 4" xfId="36276"/>
    <cellStyle name="20% - Accent5 5 2 7" xfId="15080"/>
    <cellStyle name="20% - Accent5 5 2 7 2" xfId="23070"/>
    <cellStyle name="20% - Accent5 5 2 7 2 2" xfId="52029"/>
    <cellStyle name="20% - Accent5 5 2 7 3" xfId="44088"/>
    <cellStyle name="20% - Accent5 5 2 8" xfId="21622"/>
    <cellStyle name="20% - Accent5 5 2 8 2" xfId="29570"/>
    <cellStyle name="20% - Accent5 5 2 8 2 2" xfId="58529"/>
    <cellStyle name="20% - Accent5 5 2 8 3" xfId="50588"/>
    <cellStyle name="20% - Accent5 5 2 9" xfId="8362"/>
    <cellStyle name="20% - Accent5 5 2 9 2" xfId="37420"/>
    <cellStyle name="20% - Accent5 5 3" xfId="2059"/>
    <cellStyle name="20% - Accent5 5 3 2" xfId="3067"/>
    <cellStyle name="20% - Accent5 5 3 2 2" xfId="6425"/>
    <cellStyle name="20% - Accent5 5 3 2 2 2" xfId="19707"/>
    <cellStyle name="20% - Accent5 5 3 2 2 2 2" xfId="27661"/>
    <cellStyle name="20% - Accent5 5 3 2 2 2 2 2" xfId="56620"/>
    <cellStyle name="20% - Accent5 5 3 2 2 2 3" xfId="48679"/>
    <cellStyle name="20% - Accent5 5 3 2 2 3" xfId="13037"/>
    <cellStyle name="20% - Accent5 5 3 2 2 3 2" xfId="42095"/>
    <cellStyle name="20% - Accent5 5 3 2 2 4" xfId="35511"/>
    <cellStyle name="20% - Accent5 5 3 2 3" xfId="16555"/>
    <cellStyle name="20% - Accent5 5 3 2 3 2" xfId="24509"/>
    <cellStyle name="20% - Accent5 5 3 2 3 2 2" xfId="53468"/>
    <cellStyle name="20% - Accent5 5 3 2 3 3" xfId="45527"/>
    <cellStyle name="20% - Accent5 5 3 2 4" xfId="9745"/>
    <cellStyle name="20% - Accent5 5 3 2 4 2" xfId="38803"/>
    <cellStyle name="20% - Accent5 5 3 2 5" xfId="32219"/>
    <cellStyle name="20% - Accent5 5 3 3" xfId="4265"/>
    <cellStyle name="20% - Accent5 5 3 3 2" xfId="17559"/>
    <cellStyle name="20% - Accent5 5 3 3 2 2" xfId="25513"/>
    <cellStyle name="20% - Accent5 5 3 3 2 2 2" xfId="54472"/>
    <cellStyle name="20% - Accent5 5 3 3 2 3" xfId="46531"/>
    <cellStyle name="20% - Accent5 5 3 3 3" xfId="10889"/>
    <cellStyle name="20% - Accent5 5 3 3 3 2" xfId="39947"/>
    <cellStyle name="20% - Accent5 5 3 3 4" xfId="33363"/>
    <cellStyle name="20% - Accent5 5 3 4" xfId="5421"/>
    <cellStyle name="20% - Accent5 5 3 4 2" xfId="18703"/>
    <cellStyle name="20% - Accent5 5 3 4 2 2" xfId="26657"/>
    <cellStyle name="20% - Accent5 5 3 4 2 2 2" xfId="55616"/>
    <cellStyle name="20% - Accent5 5 3 4 2 3" xfId="47675"/>
    <cellStyle name="20% - Accent5 5 3 4 3" xfId="12033"/>
    <cellStyle name="20% - Accent5 5 3 4 3 2" xfId="41091"/>
    <cellStyle name="20% - Accent5 5 3 4 4" xfId="34507"/>
    <cellStyle name="20% - Accent5 5 3 5" xfId="7590"/>
    <cellStyle name="20% - Accent5 5 3 5 2" xfId="20851"/>
    <cellStyle name="20% - Accent5 5 3 5 2 2" xfId="28805"/>
    <cellStyle name="20% - Accent5 5 3 5 2 2 2" xfId="57764"/>
    <cellStyle name="20% - Accent5 5 3 5 2 3" xfId="49823"/>
    <cellStyle name="20% - Accent5 5 3 5 3" xfId="14181"/>
    <cellStyle name="20% - Accent5 5 3 5 3 2" xfId="43239"/>
    <cellStyle name="20% - Accent5 5 3 5 4" xfId="36655"/>
    <cellStyle name="20% - Accent5 5 3 6" xfId="15460"/>
    <cellStyle name="20% - Accent5 5 3 6 2" xfId="23450"/>
    <cellStyle name="20% - Accent5 5 3 6 2 2" xfId="52409"/>
    <cellStyle name="20% - Accent5 5 3 6 3" xfId="44468"/>
    <cellStyle name="20% - Accent5 5 3 7" xfId="22001"/>
    <cellStyle name="20% - Accent5 5 3 7 2" xfId="29949"/>
    <cellStyle name="20% - Accent5 5 3 7 2 2" xfId="58908"/>
    <cellStyle name="20% - Accent5 5 3 7 3" xfId="50967"/>
    <cellStyle name="20% - Accent5 5 3 8" xfId="8741"/>
    <cellStyle name="20% - Accent5 5 3 8 2" xfId="37799"/>
    <cellStyle name="20% - Accent5 5 3 9" xfId="31215"/>
    <cellStyle name="20% - Accent5 5 4" xfId="1877"/>
    <cellStyle name="20% - Accent5 5 4 2" xfId="2887"/>
    <cellStyle name="20% - Accent5 5 4 2 2" xfId="6245"/>
    <cellStyle name="20% - Accent5 5 4 2 2 2" xfId="19527"/>
    <cellStyle name="20% - Accent5 5 4 2 2 2 2" xfId="27481"/>
    <cellStyle name="20% - Accent5 5 4 2 2 2 2 2" xfId="56440"/>
    <cellStyle name="20% - Accent5 5 4 2 2 2 3" xfId="48499"/>
    <cellStyle name="20% - Accent5 5 4 2 2 3" xfId="12857"/>
    <cellStyle name="20% - Accent5 5 4 2 2 3 2" xfId="41915"/>
    <cellStyle name="20% - Accent5 5 4 2 2 4" xfId="35331"/>
    <cellStyle name="20% - Accent5 5 4 2 3" xfId="16375"/>
    <cellStyle name="20% - Accent5 5 4 2 3 2" xfId="24329"/>
    <cellStyle name="20% - Accent5 5 4 2 3 2 2" xfId="53288"/>
    <cellStyle name="20% - Accent5 5 4 2 3 3" xfId="45347"/>
    <cellStyle name="20% - Accent5 5 4 2 4" xfId="9565"/>
    <cellStyle name="20% - Accent5 5 4 2 4 2" xfId="38623"/>
    <cellStyle name="20% - Accent5 5 4 2 5" xfId="32039"/>
    <cellStyle name="20% - Accent5 5 4 3" xfId="4085"/>
    <cellStyle name="20% - Accent5 5 4 3 2" xfId="17379"/>
    <cellStyle name="20% - Accent5 5 4 3 2 2" xfId="25333"/>
    <cellStyle name="20% - Accent5 5 4 3 2 2 2" xfId="54292"/>
    <cellStyle name="20% - Accent5 5 4 3 2 3" xfId="46351"/>
    <cellStyle name="20% - Accent5 5 4 3 3" xfId="10709"/>
    <cellStyle name="20% - Accent5 5 4 3 3 2" xfId="39767"/>
    <cellStyle name="20% - Accent5 5 4 3 4" xfId="33183"/>
    <cellStyle name="20% - Accent5 5 4 4" xfId="5241"/>
    <cellStyle name="20% - Accent5 5 4 4 2" xfId="18523"/>
    <cellStyle name="20% - Accent5 5 4 4 2 2" xfId="26477"/>
    <cellStyle name="20% - Accent5 5 4 4 2 2 2" xfId="55436"/>
    <cellStyle name="20% - Accent5 5 4 4 2 3" xfId="47495"/>
    <cellStyle name="20% - Accent5 5 4 4 3" xfId="11853"/>
    <cellStyle name="20% - Accent5 5 4 4 3 2" xfId="40911"/>
    <cellStyle name="20% - Accent5 5 4 4 4" xfId="34327"/>
    <cellStyle name="20% - Accent5 5 4 5" xfId="7410"/>
    <cellStyle name="20% - Accent5 5 4 5 2" xfId="20671"/>
    <cellStyle name="20% - Accent5 5 4 5 2 2" xfId="28625"/>
    <cellStyle name="20% - Accent5 5 4 5 2 2 2" xfId="57584"/>
    <cellStyle name="20% - Accent5 5 4 5 2 3" xfId="49643"/>
    <cellStyle name="20% - Accent5 5 4 5 3" xfId="14001"/>
    <cellStyle name="20% - Accent5 5 4 5 3 2" xfId="43059"/>
    <cellStyle name="20% - Accent5 5 4 5 4" xfId="36475"/>
    <cellStyle name="20% - Accent5 5 4 6" xfId="15280"/>
    <cellStyle name="20% - Accent5 5 4 6 2" xfId="23270"/>
    <cellStyle name="20% - Accent5 5 4 6 2 2" xfId="52229"/>
    <cellStyle name="20% - Accent5 5 4 6 3" xfId="44288"/>
    <cellStyle name="20% - Accent5 5 4 7" xfId="21821"/>
    <cellStyle name="20% - Accent5 5 4 7 2" xfId="29769"/>
    <cellStyle name="20% - Accent5 5 4 7 2 2" xfId="58728"/>
    <cellStyle name="20% - Accent5 5 4 7 3" xfId="50787"/>
    <cellStyle name="20% - Accent5 5 4 8" xfId="8561"/>
    <cellStyle name="20% - Accent5 5 4 8 2" xfId="37619"/>
    <cellStyle name="20% - Accent5 5 4 9" xfId="31035"/>
    <cellStyle name="20% - Accent5 5 5" xfId="2475"/>
    <cellStyle name="20% - Accent5 5 5 2" xfId="5833"/>
    <cellStyle name="20% - Accent5 5 5 2 2" xfId="19115"/>
    <cellStyle name="20% - Accent5 5 5 2 2 2" xfId="27069"/>
    <cellStyle name="20% - Accent5 5 5 2 2 2 2" xfId="56028"/>
    <cellStyle name="20% - Accent5 5 5 2 2 3" xfId="48087"/>
    <cellStyle name="20% - Accent5 5 5 2 3" xfId="12445"/>
    <cellStyle name="20% - Accent5 5 5 2 3 2" xfId="41503"/>
    <cellStyle name="20% - Accent5 5 5 2 4" xfId="34919"/>
    <cellStyle name="20% - Accent5 5 5 3" xfId="14815"/>
    <cellStyle name="20% - Accent5 5 5 3 2" xfId="22811"/>
    <cellStyle name="20% - Accent5 5 5 3 2 2" xfId="51770"/>
    <cellStyle name="20% - Accent5 5 5 3 3" xfId="43829"/>
    <cellStyle name="20% - Accent5 5 5 4" xfId="9153"/>
    <cellStyle name="20% - Accent5 5 5 4 2" xfId="38211"/>
    <cellStyle name="20% - Accent5 5 5 5" xfId="31627"/>
    <cellStyle name="20% - Accent5 5 6" xfId="3673"/>
    <cellStyle name="20% - Accent5 5 6 2" xfId="16967"/>
    <cellStyle name="20% - Accent5 5 6 2 2" xfId="24921"/>
    <cellStyle name="20% - Accent5 5 6 2 2 2" xfId="53880"/>
    <cellStyle name="20% - Accent5 5 6 2 3" xfId="45939"/>
    <cellStyle name="20% - Accent5 5 6 3" xfId="10297"/>
    <cellStyle name="20% - Accent5 5 6 3 2" xfId="39355"/>
    <cellStyle name="20% - Accent5 5 6 4" xfId="32771"/>
    <cellStyle name="20% - Accent5 5 7" xfId="4829"/>
    <cellStyle name="20% - Accent5 5 7 2" xfId="18111"/>
    <cellStyle name="20% - Accent5 5 7 2 2" xfId="26065"/>
    <cellStyle name="20% - Accent5 5 7 2 2 2" xfId="55024"/>
    <cellStyle name="20% - Accent5 5 7 2 3" xfId="47083"/>
    <cellStyle name="20% - Accent5 5 7 3" xfId="11441"/>
    <cellStyle name="20% - Accent5 5 7 3 2" xfId="40499"/>
    <cellStyle name="20% - Accent5 5 7 4" xfId="33915"/>
    <cellStyle name="20% - Accent5 5 8" xfId="6998"/>
    <cellStyle name="20% - Accent5 5 8 2" xfId="20259"/>
    <cellStyle name="20% - Accent5 5 8 2 2" xfId="28213"/>
    <cellStyle name="20% - Accent5 5 8 2 2 2" xfId="57172"/>
    <cellStyle name="20% - Accent5 5 8 2 3" xfId="49231"/>
    <cellStyle name="20% - Accent5 5 8 3" xfId="13589"/>
    <cellStyle name="20% - Accent5 5 8 3 2" xfId="42647"/>
    <cellStyle name="20% - Accent5 5 8 4" xfId="36063"/>
    <cellStyle name="20% - Accent5 5 9" xfId="14867"/>
    <cellStyle name="20% - Accent5 5 9 2" xfId="22857"/>
    <cellStyle name="20% - Accent5 5 9 2 2" xfId="51816"/>
    <cellStyle name="20% - Accent5 5 9 3" xfId="43875"/>
    <cellStyle name="20% - Accent5 6" xfId="1513"/>
    <cellStyle name="20% - Accent5 6 10" xfId="30709"/>
    <cellStyle name="20% - Accent5 6 2" xfId="2145"/>
    <cellStyle name="20% - Accent5 6 2 2" xfId="3153"/>
    <cellStyle name="20% - Accent5 6 2 2 2" xfId="6511"/>
    <cellStyle name="20% - Accent5 6 2 2 2 2" xfId="19793"/>
    <cellStyle name="20% - Accent5 6 2 2 2 2 2" xfId="27747"/>
    <cellStyle name="20% - Accent5 6 2 2 2 2 2 2" xfId="56706"/>
    <cellStyle name="20% - Accent5 6 2 2 2 2 3" xfId="48765"/>
    <cellStyle name="20% - Accent5 6 2 2 2 3" xfId="13123"/>
    <cellStyle name="20% - Accent5 6 2 2 2 3 2" xfId="42181"/>
    <cellStyle name="20% - Accent5 6 2 2 2 4" xfId="35597"/>
    <cellStyle name="20% - Accent5 6 2 2 3" xfId="16641"/>
    <cellStyle name="20% - Accent5 6 2 2 3 2" xfId="24595"/>
    <cellStyle name="20% - Accent5 6 2 2 3 2 2" xfId="53554"/>
    <cellStyle name="20% - Accent5 6 2 2 3 3" xfId="45613"/>
    <cellStyle name="20% - Accent5 6 2 2 4" xfId="9831"/>
    <cellStyle name="20% - Accent5 6 2 2 4 2" xfId="38889"/>
    <cellStyle name="20% - Accent5 6 2 2 5" xfId="32305"/>
    <cellStyle name="20% - Accent5 6 2 3" xfId="4351"/>
    <cellStyle name="20% - Accent5 6 2 3 2" xfId="17645"/>
    <cellStyle name="20% - Accent5 6 2 3 2 2" xfId="25599"/>
    <cellStyle name="20% - Accent5 6 2 3 2 2 2" xfId="54558"/>
    <cellStyle name="20% - Accent5 6 2 3 2 3" xfId="46617"/>
    <cellStyle name="20% - Accent5 6 2 3 3" xfId="10975"/>
    <cellStyle name="20% - Accent5 6 2 3 3 2" xfId="40033"/>
    <cellStyle name="20% - Accent5 6 2 3 4" xfId="33449"/>
    <cellStyle name="20% - Accent5 6 2 4" xfId="5507"/>
    <cellStyle name="20% - Accent5 6 2 4 2" xfId="18789"/>
    <cellStyle name="20% - Accent5 6 2 4 2 2" xfId="26743"/>
    <cellStyle name="20% - Accent5 6 2 4 2 2 2" xfId="55702"/>
    <cellStyle name="20% - Accent5 6 2 4 2 3" xfId="47761"/>
    <cellStyle name="20% - Accent5 6 2 4 3" xfId="12119"/>
    <cellStyle name="20% - Accent5 6 2 4 3 2" xfId="41177"/>
    <cellStyle name="20% - Accent5 6 2 4 4" xfId="34593"/>
    <cellStyle name="20% - Accent5 6 2 5" xfId="7676"/>
    <cellStyle name="20% - Accent5 6 2 5 2" xfId="20937"/>
    <cellStyle name="20% - Accent5 6 2 5 2 2" xfId="28891"/>
    <cellStyle name="20% - Accent5 6 2 5 2 2 2" xfId="57850"/>
    <cellStyle name="20% - Accent5 6 2 5 2 3" xfId="49909"/>
    <cellStyle name="20% - Accent5 6 2 5 3" xfId="14267"/>
    <cellStyle name="20% - Accent5 6 2 5 3 2" xfId="43325"/>
    <cellStyle name="20% - Accent5 6 2 5 4" xfId="36741"/>
    <cellStyle name="20% - Accent5 6 2 6" xfId="15546"/>
    <cellStyle name="20% - Accent5 6 2 6 2" xfId="23536"/>
    <cellStyle name="20% - Accent5 6 2 6 2 2" xfId="52495"/>
    <cellStyle name="20% - Accent5 6 2 6 3" xfId="44554"/>
    <cellStyle name="20% - Accent5 6 2 7" xfId="22087"/>
    <cellStyle name="20% - Accent5 6 2 7 2" xfId="30035"/>
    <cellStyle name="20% - Accent5 6 2 7 2 2" xfId="58994"/>
    <cellStyle name="20% - Accent5 6 2 7 3" xfId="51053"/>
    <cellStyle name="20% - Accent5 6 2 8" xfId="8827"/>
    <cellStyle name="20% - Accent5 6 2 8 2" xfId="37885"/>
    <cellStyle name="20% - Accent5 6 2 9" xfId="31301"/>
    <cellStyle name="20% - Accent5 6 3" xfId="2561"/>
    <cellStyle name="20% - Accent5 6 3 2" xfId="5919"/>
    <cellStyle name="20% - Accent5 6 3 2 2" xfId="19201"/>
    <cellStyle name="20% - Accent5 6 3 2 2 2" xfId="27155"/>
    <cellStyle name="20% - Accent5 6 3 2 2 2 2" xfId="56114"/>
    <cellStyle name="20% - Accent5 6 3 2 2 3" xfId="48173"/>
    <cellStyle name="20% - Accent5 6 3 2 3" xfId="12531"/>
    <cellStyle name="20% - Accent5 6 3 2 3 2" xfId="41589"/>
    <cellStyle name="20% - Accent5 6 3 2 4" xfId="35005"/>
    <cellStyle name="20% - Accent5 6 3 3" xfId="16049"/>
    <cellStyle name="20% - Accent5 6 3 3 2" xfId="24003"/>
    <cellStyle name="20% - Accent5 6 3 3 2 2" xfId="52962"/>
    <cellStyle name="20% - Accent5 6 3 3 3" xfId="45021"/>
    <cellStyle name="20% - Accent5 6 3 4" xfId="9239"/>
    <cellStyle name="20% - Accent5 6 3 4 2" xfId="38297"/>
    <cellStyle name="20% - Accent5 6 3 5" xfId="31713"/>
    <cellStyle name="20% - Accent5 6 4" xfId="3759"/>
    <cellStyle name="20% - Accent5 6 4 2" xfId="17053"/>
    <cellStyle name="20% - Accent5 6 4 2 2" xfId="25007"/>
    <cellStyle name="20% - Accent5 6 4 2 2 2" xfId="53966"/>
    <cellStyle name="20% - Accent5 6 4 2 3" xfId="46025"/>
    <cellStyle name="20% - Accent5 6 4 3" xfId="10383"/>
    <cellStyle name="20% - Accent5 6 4 3 2" xfId="39441"/>
    <cellStyle name="20% - Accent5 6 4 4" xfId="32857"/>
    <cellStyle name="20% - Accent5 6 5" xfId="4915"/>
    <cellStyle name="20% - Accent5 6 5 2" xfId="18197"/>
    <cellStyle name="20% - Accent5 6 5 2 2" xfId="26151"/>
    <cellStyle name="20% - Accent5 6 5 2 2 2" xfId="55110"/>
    <cellStyle name="20% - Accent5 6 5 2 3" xfId="47169"/>
    <cellStyle name="20% - Accent5 6 5 3" xfId="11527"/>
    <cellStyle name="20% - Accent5 6 5 3 2" xfId="40585"/>
    <cellStyle name="20% - Accent5 6 5 4" xfId="34001"/>
    <cellStyle name="20% - Accent5 6 6" xfId="7084"/>
    <cellStyle name="20% - Accent5 6 6 2" xfId="20345"/>
    <cellStyle name="20% - Accent5 6 6 2 2" xfId="28299"/>
    <cellStyle name="20% - Accent5 6 6 2 2 2" xfId="57258"/>
    <cellStyle name="20% - Accent5 6 6 2 3" xfId="49317"/>
    <cellStyle name="20% - Accent5 6 6 3" xfId="13675"/>
    <cellStyle name="20% - Accent5 6 6 3 2" xfId="42733"/>
    <cellStyle name="20% - Accent5 6 6 4" xfId="36149"/>
    <cellStyle name="20% - Accent5 6 7" xfId="14953"/>
    <cellStyle name="20% - Accent5 6 7 2" xfId="22943"/>
    <cellStyle name="20% - Accent5 6 7 2 2" xfId="51902"/>
    <cellStyle name="20% - Accent5 6 7 3" xfId="43961"/>
    <cellStyle name="20% - Accent5 6 8" xfId="21495"/>
    <cellStyle name="20% - Accent5 6 8 2" xfId="29443"/>
    <cellStyle name="20% - Accent5 6 8 2 2" xfId="58402"/>
    <cellStyle name="20% - Accent5 6 8 3" xfId="50461"/>
    <cellStyle name="20% - Accent5 6 9" xfId="8235"/>
    <cellStyle name="20% - Accent5 6 9 2" xfId="37293"/>
    <cellStyle name="20% - Accent5 7" xfId="1969"/>
    <cellStyle name="20% - Accent5 7 2" xfId="2977"/>
    <cellStyle name="20% - Accent5 7 2 2" xfId="6335"/>
    <cellStyle name="20% - Accent5 7 2 2 2" xfId="19617"/>
    <cellStyle name="20% - Accent5 7 2 2 2 2" xfId="27571"/>
    <cellStyle name="20% - Accent5 7 2 2 2 2 2" xfId="56530"/>
    <cellStyle name="20% - Accent5 7 2 2 2 3" xfId="48589"/>
    <cellStyle name="20% - Accent5 7 2 2 3" xfId="12947"/>
    <cellStyle name="20% - Accent5 7 2 2 3 2" xfId="42005"/>
    <cellStyle name="20% - Accent5 7 2 2 4" xfId="35421"/>
    <cellStyle name="20% - Accent5 7 2 3" xfId="16465"/>
    <cellStyle name="20% - Accent5 7 2 3 2" xfId="24419"/>
    <cellStyle name="20% - Accent5 7 2 3 2 2" xfId="53378"/>
    <cellStyle name="20% - Accent5 7 2 3 3" xfId="45437"/>
    <cellStyle name="20% - Accent5 7 2 4" xfId="9655"/>
    <cellStyle name="20% - Accent5 7 2 4 2" xfId="38713"/>
    <cellStyle name="20% - Accent5 7 2 5" xfId="32129"/>
    <cellStyle name="20% - Accent5 7 3" xfId="4175"/>
    <cellStyle name="20% - Accent5 7 3 2" xfId="17469"/>
    <cellStyle name="20% - Accent5 7 3 2 2" xfId="25423"/>
    <cellStyle name="20% - Accent5 7 3 2 2 2" xfId="54382"/>
    <cellStyle name="20% - Accent5 7 3 2 3" xfId="46441"/>
    <cellStyle name="20% - Accent5 7 3 3" xfId="10799"/>
    <cellStyle name="20% - Accent5 7 3 3 2" xfId="39857"/>
    <cellStyle name="20% - Accent5 7 3 4" xfId="33273"/>
    <cellStyle name="20% - Accent5 7 4" xfId="5331"/>
    <cellStyle name="20% - Accent5 7 4 2" xfId="18613"/>
    <cellStyle name="20% - Accent5 7 4 2 2" xfId="26567"/>
    <cellStyle name="20% - Accent5 7 4 2 2 2" xfId="55526"/>
    <cellStyle name="20% - Accent5 7 4 2 3" xfId="47585"/>
    <cellStyle name="20% - Accent5 7 4 3" xfId="11943"/>
    <cellStyle name="20% - Accent5 7 4 3 2" xfId="41001"/>
    <cellStyle name="20% - Accent5 7 4 4" xfId="34417"/>
    <cellStyle name="20% - Accent5 7 5" xfId="7500"/>
    <cellStyle name="20% - Accent5 7 5 2" xfId="20761"/>
    <cellStyle name="20% - Accent5 7 5 2 2" xfId="28715"/>
    <cellStyle name="20% - Accent5 7 5 2 2 2" xfId="57674"/>
    <cellStyle name="20% - Accent5 7 5 2 3" xfId="49733"/>
    <cellStyle name="20% - Accent5 7 5 3" xfId="14091"/>
    <cellStyle name="20% - Accent5 7 5 3 2" xfId="43149"/>
    <cellStyle name="20% - Accent5 7 5 4" xfId="36565"/>
    <cellStyle name="20% - Accent5 7 6" xfId="15370"/>
    <cellStyle name="20% - Accent5 7 6 2" xfId="23360"/>
    <cellStyle name="20% - Accent5 7 6 2 2" xfId="52319"/>
    <cellStyle name="20% - Accent5 7 6 3" xfId="44378"/>
    <cellStyle name="20% - Accent5 7 7" xfId="21911"/>
    <cellStyle name="20% - Accent5 7 7 2" xfId="29859"/>
    <cellStyle name="20% - Accent5 7 7 2 2" xfId="58818"/>
    <cellStyle name="20% - Accent5 7 7 3" xfId="50877"/>
    <cellStyle name="20% - Accent5 7 8" xfId="8651"/>
    <cellStyle name="20% - Accent5 7 8 2" xfId="37709"/>
    <cellStyle name="20% - Accent5 7 9" xfId="31125"/>
    <cellStyle name="20% - Accent5 8" xfId="1785"/>
    <cellStyle name="20% - Accent5 8 2" xfId="2797"/>
    <cellStyle name="20% - Accent5 8 2 2" xfId="6155"/>
    <cellStyle name="20% - Accent5 8 2 2 2" xfId="19437"/>
    <cellStyle name="20% - Accent5 8 2 2 2 2" xfId="27391"/>
    <cellStyle name="20% - Accent5 8 2 2 2 2 2" xfId="56350"/>
    <cellStyle name="20% - Accent5 8 2 2 2 3" xfId="48409"/>
    <cellStyle name="20% - Accent5 8 2 2 3" xfId="12767"/>
    <cellStyle name="20% - Accent5 8 2 2 3 2" xfId="41825"/>
    <cellStyle name="20% - Accent5 8 2 2 4" xfId="35241"/>
    <cellStyle name="20% - Accent5 8 2 3" xfId="16285"/>
    <cellStyle name="20% - Accent5 8 2 3 2" xfId="24239"/>
    <cellStyle name="20% - Accent5 8 2 3 2 2" xfId="53198"/>
    <cellStyle name="20% - Accent5 8 2 3 3" xfId="45257"/>
    <cellStyle name="20% - Accent5 8 2 4" xfId="9475"/>
    <cellStyle name="20% - Accent5 8 2 4 2" xfId="38533"/>
    <cellStyle name="20% - Accent5 8 2 5" xfId="31949"/>
    <cellStyle name="20% - Accent5 8 3" xfId="3995"/>
    <cellStyle name="20% - Accent5 8 3 2" xfId="17289"/>
    <cellStyle name="20% - Accent5 8 3 2 2" xfId="25243"/>
    <cellStyle name="20% - Accent5 8 3 2 2 2" xfId="54202"/>
    <cellStyle name="20% - Accent5 8 3 2 3" xfId="46261"/>
    <cellStyle name="20% - Accent5 8 3 3" xfId="10619"/>
    <cellStyle name="20% - Accent5 8 3 3 2" xfId="39677"/>
    <cellStyle name="20% - Accent5 8 3 4" xfId="33093"/>
    <cellStyle name="20% - Accent5 8 4" xfId="5151"/>
    <cellStyle name="20% - Accent5 8 4 2" xfId="18433"/>
    <cellStyle name="20% - Accent5 8 4 2 2" xfId="26387"/>
    <cellStyle name="20% - Accent5 8 4 2 2 2" xfId="55346"/>
    <cellStyle name="20% - Accent5 8 4 2 3" xfId="47405"/>
    <cellStyle name="20% - Accent5 8 4 3" xfId="11763"/>
    <cellStyle name="20% - Accent5 8 4 3 2" xfId="40821"/>
    <cellStyle name="20% - Accent5 8 4 4" xfId="34237"/>
    <cellStyle name="20% - Accent5 8 5" xfId="7320"/>
    <cellStyle name="20% - Accent5 8 5 2" xfId="20581"/>
    <cellStyle name="20% - Accent5 8 5 2 2" xfId="28535"/>
    <cellStyle name="20% - Accent5 8 5 2 2 2" xfId="57494"/>
    <cellStyle name="20% - Accent5 8 5 2 3" xfId="49553"/>
    <cellStyle name="20% - Accent5 8 5 3" xfId="13911"/>
    <cellStyle name="20% - Accent5 8 5 3 2" xfId="42969"/>
    <cellStyle name="20% - Accent5 8 5 4" xfId="36385"/>
    <cellStyle name="20% - Accent5 8 6" xfId="15190"/>
    <cellStyle name="20% - Accent5 8 6 2" xfId="23180"/>
    <cellStyle name="20% - Accent5 8 6 2 2" xfId="52139"/>
    <cellStyle name="20% - Accent5 8 6 3" xfId="44198"/>
    <cellStyle name="20% - Accent5 8 7" xfId="21731"/>
    <cellStyle name="20% - Accent5 8 7 2" xfId="29679"/>
    <cellStyle name="20% - Accent5 8 7 2 2" xfId="58638"/>
    <cellStyle name="20% - Accent5 8 7 3" xfId="50697"/>
    <cellStyle name="20% - Accent5 8 8" xfId="8471"/>
    <cellStyle name="20% - Accent5 8 8 2" xfId="37529"/>
    <cellStyle name="20% - Accent5 8 9" xfId="30945"/>
    <cellStyle name="20% - Accent5 9" xfId="2384"/>
    <cellStyle name="20% - Accent5 9 2" xfId="5743"/>
    <cellStyle name="20% - Accent5 9 2 2" xfId="19025"/>
    <cellStyle name="20% - Accent5 9 2 2 2" xfId="26979"/>
    <cellStyle name="20% - Accent5 9 2 2 2 2" xfId="55938"/>
    <cellStyle name="20% - Accent5 9 2 2 3" xfId="47997"/>
    <cellStyle name="20% - Accent5 9 2 3" xfId="12355"/>
    <cellStyle name="20% - Accent5 9 2 3 2" xfId="41413"/>
    <cellStyle name="20% - Accent5 9 2 4" xfId="34829"/>
    <cellStyle name="20% - Accent5 9 3" xfId="14722"/>
    <cellStyle name="20% - Accent5 9 3 2" xfId="22749"/>
    <cellStyle name="20% - Accent5 9 3 2 2" xfId="51708"/>
    <cellStyle name="20% - Accent5 9 3 3" xfId="43767"/>
    <cellStyle name="20% - Accent5 9 4" xfId="9063"/>
    <cellStyle name="20% - Accent5 9 4 2" xfId="38121"/>
    <cellStyle name="20% - Accent5 9 5" xfId="31537"/>
    <cellStyle name="20% - Accent6 10" xfId="3585"/>
    <cellStyle name="20% - Accent6 10 2" xfId="16879"/>
    <cellStyle name="20% - Accent6 10 2 2" xfId="24833"/>
    <cellStyle name="20% - Accent6 10 2 2 2" xfId="53792"/>
    <cellStyle name="20% - Accent6 10 2 3" xfId="45851"/>
    <cellStyle name="20% - Accent6 10 3" xfId="10209"/>
    <cellStyle name="20% - Accent6 10 3 2" xfId="39267"/>
    <cellStyle name="20% - Accent6 10 4" xfId="32683"/>
    <cellStyle name="20% - Accent6 11" xfId="4739"/>
    <cellStyle name="20% - Accent6 11 2" xfId="18023"/>
    <cellStyle name="20% - Accent6 11 2 2" xfId="25977"/>
    <cellStyle name="20% - Accent6 11 2 2 2" xfId="54936"/>
    <cellStyle name="20% - Accent6 11 2 3" xfId="46995"/>
    <cellStyle name="20% - Accent6 11 3" xfId="11353"/>
    <cellStyle name="20% - Accent6 11 3 2" xfId="40411"/>
    <cellStyle name="20% - Accent6 11 4" xfId="33827"/>
    <cellStyle name="20% - Accent6 12" xfId="6900"/>
    <cellStyle name="20% - Accent6 12 2" xfId="20171"/>
    <cellStyle name="20% - Accent6 12 2 2" xfId="28125"/>
    <cellStyle name="20% - Accent6 12 2 2 2" xfId="57084"/>
    <cellStyle name="20% - Accent6 12 2 3" xfId="49143"/>
    <cellStyle name="20% - Accent6 12 3" xfId="13501"/>
    <cellStyle name="20% - Accent6 12 3 2" xfId="42559"/>
    <cellStyle name="20% - Accent6 12 4" xfId="35975"/>
    <cellStyle name="20% - Accent6 13" xfId="14653"/>
    <cellStyle name="20% - Accent6 13 2" xfId="22688"/>
    <cellStyle name="20% - Accent6 13 2 2" xfId="51647"/>
    <cellStyle name="20% - Accent6 13 3" xfId="43706"/>
    <cellStyle name="20% - Accent6 14" xfId="21317"/>
    <cellStyle name="20% - Accent6 14 2" xfId="29269"/>
    <cellStyle name="20% - Accent6 14 2 2" xfId="58228"/>
    <cellStyle name="20% - Accent6 14 3" xfId="50287"/>
    <cellStyle name="20% - Accent6 15" xfId="8059"/>
    <cellStyle name="20% - Accent6 15 2" xfId="37119"/>
    <cellStyle name="20% - Accent6 16" xfId="30524"/>
    <cellStyle name="20% - Accent6 2" xfId="846"/>
    <cellStyle name="20% - Accent6 2 2" xfId="3398"/>
    <cellStyle name="20% - Accent6 2 2 10" xfId="32550"/>
    <cellStyle name="20% - Accent6 2 2 2" xfId="4596"/>
    <cellStyle name="20% - Accent6 2 2 2 2" xfId="17890"/>
    <cellStyle name="20% - Accent6 2 2 2 2 2" xfId="25844"/>
    <cellStyle name="20% - Accent6 2 2 2 2 2 2" xfId="54803"/>
    <cellStyle name="20% - Accent6 2 2 2 2 3" xfId="46862"/>
    <cellStyle name="20% - Accent6 2 2 2 3" xfId="11220"/>
    <cellStyle name="20% - Accent6 2 2 2 3 2" xfId="40278"/>
    <cellStyle name="20% - Accent6 2 2 2 4" xfId="33694"/>
    <cellStyle name="20% - Accent6 2 2 3" xfId="6756"/>
    <cellStyle name="20% - Accent6 2 2 3 2" xfId="20038"/>
    <cellStyle name="20% - Accent6 2 2 3 2 2" xfId="27992"/>
    <cellStyle name="20% - Accent6 2 2 3 2 2 2" xfId="56951"/>
    <cellStyle name="20% - Accent6 2 2 3 2 3" xfId="49010"/>
    <cellStyle name="20% - Accent6 2 2 3 3" xfId="13368"/>
    <cellStyle name="20% - Accent6 2 2 3 3 2" xfId="42426"/>
    <cellStyle name="20% - Accent6 2 2 3 4" xfId="35842"/>
    <cellStyle name="20% - Accent6 2 2 4" xfId="7921"/>
    <cellStyle name="20% - Accent6 2 2 4 2" xfId="21182"/>
    <cellStyle name="20% - Accent6 2 2 4 2 2" xfId="29136"/>
    <cellStyle name="20% - Accent6 2 2 4 2 2 2" xfId="58095"/>
    <cellStyle name="20% - Accent6 2 2 4 2 3" xfId="50154"/>
    <cellStyle name="20% - Accent6 2 2 4 3" xfId="14512"/>
    <cellStyle name="20% - Accent6 2 2 4 3 2" xfId="43570"/>
    <cellStyle name="20% - Accent6 2 2 4 4" xfId="36986"/>
    <cellStyle name="20% - Accent6 2 2 5" xfId="15791"/>
    <cellStyle name="20% - Accent6 2 2 5 2" xfId="23781"/>
    <cellStyle name="20% - Accent6 2 2 5 2 2" xfId="52740"/>
    <cellStyle name="20% - Accent6 2 2 5 3" xfId="44799"/>
    <cellStyle name="20% - Accent6 2 2 6" xfId="22332"/>
    <cellStyle name="20% - Accent6 2 2 6 2" xfId="30280"/>
    <cellStyle name="20% - Accent6 2 2 6 2 2" xfId="59239"/>
    <cellStyle name="20% - Accent6 2 2 6 3" xfId="51298"/>
    <cellStyle name="20% - Accent6 2 2 7" xfId="22476"/>
    <cellStyle name="20% - Accent6 2 2 7 2" xfId="30420"/>
    <cellStyle name="20% - Accent6 2 2 7 2 2" xfId="59379"/>
    <cellStyle name="20% - Accent6 2 2 7 3" xfId="51438"/>
    <cellStyle name="20% - Accent6 2 2 8" xfId="22582"/>
    <cellStyle name="20% - Accent6 2 2 8 2" xfId="51544"/>
    <cellStyle name="20% - Accent6 2 2 9" xfId="10076"/>
    <cellStyle name="20% - Accent6 2 2 9 2" xfId="39134"/>
    <cellStyle name="20% - Accent6 2 3" xfId="3397"/>
    <cellStyle name="20% - Accent6 2 3 2" xfId="4595"/>
    <cellStyle name="20% - Accent6 2 3 2 2" xfId="17889"/>
    <cellStyle name="20% - Accent6 2 3 2 2 2" xfId="25843"/>
    <cellStyle name="20% - Accent6 2 3 2 2 2 2" xfId="54802"/>
    <cellStyle name="20% - Accent6 2 3 2 2 3" xfId="46861"/>
    <cellStyle name="20% - Accent6 2 3 2 3" xfId="11219"/>
    <cellStyle name="20% - Accent6 2 3 2 3 2" xfId="40277"/>
    <cellStyle name="20% - Accent6 2 3 2 4" xfId="33693"/>
    <cellStyle name="20% - Accent6 2 3 3" xfId="6755"/>
    <cellStyle name="20% - Accent6 2 3 3 2" xfId="20037"/>
    <cellStyle name="20% - Accent6 2 3 3 2 2" xfId="27991"/>
    <cellStyle name="20% - Accent6 2 3 3 2 2 2" xfId="56950"/>
    <cellStyle name="20% - Accent6 2 3 3 2 3" xfId="49009"/>
    <cellStyle name="20% - Accent6 2 3 3 3" xfId="13367"/>
    <cellStyle name="20% - Accent6 2 3 3 3 2" xfId="42425"/>
    <cellStyle name="20% - Accent6 2 3 3 4" xfId="35841"/>
    <cellStyle name="20% - Accent6 2 3 4" xfId="7920"/>
    <cellStyle name="20% - Accent6 2 3 4 2" xfId="21181"/>
    <cellStyle name="20% - Accent6 2 3 4 2 2" xfId="29135"/>
    <cellStyle name="20% - Accent6 2 3 4 2 2 2" xfId="58094"/>
    <cellStyle name="20% - Accent6 2 3 4 2 3" xfId="50153"/>
    <cellStyle name="20% - Accent6 2 3 4 3" xfId="14511"/>
    <cellStyle name="20% - Accent6 2 3 4 3 2" xfId="43569"/>
    <cellStyle name="20% - Accent6 2 3 4 4" xfId="36985"/>
    <cellStyle name="20% - Accent6 2 3 5" xfId="15790"/>
    <cellStyle name="20% - Accent6 2 3 5 2" xfId="23780"/>
    <cellStyle name="20% - Accent6 2 3 5 2 2" xfId="52739"/>
    <cellStyle name="20% - Accent6 2 3 5 3" xfId="44798"/>
    <cellStyle name="20% - Accent6 2 3 6" xfId="22331"/>
    <cellStyle name="20% - Accent6 2 3 6 2" xfId="30279"/>
    <cellStyle name="20% - Accent6 2 3 6 2 2" xfId="59238"/>
    <cellStyle name="20% - Accent6 2 3 6 3" xfId="51297"/>
    <cellStyle name="20% - Accent6 2 3 7" xfId="10075"/>
    <cellStyle name="20% - Accent6 2 3 7 2" xfId="39133"/>
    <cellStyle name="20% - Accent6 2 3 8" xfId="32549"/>
    <cellStyle name="20% - Accent6 2 4" xfId="22475"/>
    <cellStyle name="20% - Accent6 2 4 2" xfId="30419"/>
    <cellStyle name="20% - Accent6 2 4 2 2" xfId="59378"/>
    <cellStyle name="20% - Accent6 2 4 3" xfId="51437"/>
    <cellStyle name="20% - Accent6 2 5" xfId="22581"/>
    <cellStyle name="20% - Accent6 2 5 2" xfId="51543"/>
    <cellStyle name="20% - Accent6 3" xfId="96"/>
    <cellStyle name="20% - Accent6 3 10" xfId="6926"/>
    <cellStyle name="20% - Accent6 3 10 2" xfId="20197"/>
    <cellStyle name="20% - Accent6 3 10 2 2" xfId="28151"/>
    <cellStyle name="20% - Accent6 3 10 2 2 2" xfId="57110"/>
    <cellStyle name="20% - Accent6 3 10 2 3" xfId="49169"/>
    <cellStyle name="20% - Accent6 3 10 3" xfId="13527"/>
    <cellStyle name="20% - Accent6 3 10 3 2" xfId="42585"/>
    <cellStyle name="20% - Accent6 3 10 4" xfId="36001"/>
    <cellStyle name="20% - Accent6 3 11" xfId="14679"/>
    <cellStyle name="20% - Accent6 3 11 2" xfId="22714"/>
    <cellStyle name="20% - Accent6 3 11 2 2" xfId="51673"/>
    <cellStyle name="20% - Accent6 3 11 3" xfId="43732"/>
    <cellStyle name="20% - Accent6 3 12" xfId="21343"/>
    <cellStyle name="20% - Accent6 3 12 2" xfId="29295"/>
    <cellStyle name="20% - Accent6 3 12 2 2" xfId="58254"/>
    <cellStyle name="20% - Accent6 3 12 3" xfId="50313"/>
    <cellStyle name="20% - Accent6 3 13" xfId="22477"/>
    <cellStyle name="20% - Accent6 3 13 2" xfId="30421"/>
    <cellStyle name="20% - Accent6 3 13 2 2" xfId="59380"/>
    <cellStyle name="20% - Accent6 3 13 3" xfId="51439"/>
    <cellStyle name="20% - Accent6 3 14" xfId="22583"/>
    <cellStyle name="20% - Accent6 3 14 2" xfId="51545"/>
    <cellStyle name="20% - Accent6 3 15" xfId="8085"/>
    <cellStyle name="20% - Accent6 3 15 2" xfId="37145"/>
    <cellStyle name="20% - Accent6 3 16" xfId="30561"/>
    <cellStyle name="20% - Accent6 3 2" xfId="1455"/>
    <cellStyle name="20% - Accent6 3 2 10" xfId="21437"/>
    <cellStyle name="20% - Accent6 3 2 10 2" xfId="29385"/>
    <cellStyle name="20% - Accent6 3 2 10 2 2" xfId="58344"/>
    <cellStyle name="20% - Accent6 3 2 10 3" xfId="50403"/>
    <cellStyle name="20% - Accent6 3 2 11" xfId="8177"/>
    <cellStyle name="20% - Accent6 3 2 11 2" xfId="37235"/>
    <cellStyle name="20% - Accent6 3 2 12" xfId="30651"/>
    <cellStyle name="20% - Accent6 3 2 2" xfId="1675"/>
    <cellStyle name="20% - Accent6 3 2 2 10" xfId="30864"/>
    <cellStyle name="20% - Accent6 3 2 2 2" xfId="2300"/>
    <cellStyle name="20% - Accent6 3 2 2 2 2" xfId="3308"/>
    <cellStyle name="20% - Accent6 3 2 2 2 2 2" xfId="6666"/>
    <cellStyle name="20% - Accent6 3 2 2 2 2 2 2" xfId="19948"/>
    <cellStyle name="20% - Accent6 3 2 2 2 2 2 2 2" xfId="27902"/>
    <cellStyle name="20% - Accent6 3 2 2 2 2 2 2 2 2" xfId="56861"/>
    <cellStyle name="20% - Accent6 3 2 2 2 2 2 2 3" xfId="48920"/>
    <cellStyle name="20% - Accent6 3 2 2 2 2 2 3" xfId="13278"/>
    <cellStyle name="20% - Accent6 3 2 2 2 2 2 3 2" xfId="42336"/>
    <cellStyle name="20% - Accent6 3 2 2 2 2 2 4" xfId="35752"/>
    <cellStyle name="20% - Accent6 3 2 2 2 2 3" xfId="16796"/>
    <cellStyle name="20% - Accent6 3 2 2 2 2 3 2" xfId="24750"/>
    <cellStyle name="20% - Accent6 3 2 2 2 2 3 2 2" xfId="53709"/>
    <cellStyle name="20% - Accent6 3 2 2 2 2 3 3" xfId="45768"/>
    <cellStyle name="20% - Accent6 3 2 2 2 2 4" xfId="9986"/>
    <cellStyle name="20% - Accent6 3 2 2 2 2 4 2" xfId="39044"/>
    <cellStyle name="20% - Accent6 3 2 2 2 2 5" xfId="32460"/>
    <cellStyle name="20% - Accent6 3 2 2 2 3" xfId="4506"/>
    <cellStyle name="20% - Accent6 3 2 2 2 3 2" xfId="17800"/>
    <cellStyle name="20% - Accent6 3 2 2 2 3 2 2" xfId="25754"/>
    <cellStyle name="20% - Accent6 3 2 2 2 3 2 2 2" xfId="54713"/>
    <cellStyle name="20% - Accent6 3 2 2 2 3 2 3" xfId="46772"/>
    <cellStyle name="20% - Accent6 3 2 2 2 3 3" xfId="11130"/>
    <cellStyle name="20% - Accent6 3 2 2 2 3 3 2" xfId="40188"/>
    <cellStyle name="20% - Accent6 3 2 2 2 3 4" xfId="33604"/>
    <cellStyle name="20% - Accent6 3 2 2 2 4" xfId="5662"/>
    <cellStyle name="20% - Accent6 3 2 2 2 4 2" xfId="18944"/>
    <cellStyle name="20% - Accent6 3 2 2 2 4 2 2" xfId="26898"/>
    <cellStyle name="20% - Accent6 3 2 2 2 4 2 2 2" xfId="55857"/>
    <cellStyle name="20% - Accent6 3 2 2 2 4 2 3" xfId="47916"/>
    <cellStyle name="20% - Accent6 3 2 2 2 4 3" xfId="12274"/>
    <cellStyle name="20% - Accent6 3 2 2 2 4 3 2" xfId="41332"/>
    <cellStyle name="20% - Accent6 3 2 2 2 4 4" xfId="34748"/>
    <cellStyle name="20% - Accent6 3 2 2 2 5" xfId="7831"/>
    <cellStyle name="20% - Accent6 3 2 2 2 5 2" xfId="21092"/>
    <cellStyle name="20% - Accent6 3 2 2 2 5 2 2" xfId="29046"/>
    <cellStyle name="20% - Accent6 3 2 2 2 5 2 2 2" xfId="58005"/>
    <cellStyle name="20% - Accent6 3 2 2 2 5 2 3" xfId="50064"/>
    <cellStyle name="20% - Accent6 3 2 2 2 5 3" xfId="14422"/>
    <cellStyle name="20% - Accent6 3 2 2 2 5 3 2" xfId="43480"/>
    <cellStyle name="20% - Accent6 3 2 2 2 5 4" xfId="36896"/>
    <cellStyle name="20% - Accent6 3 2 2 2 6" xfId="15701"/>
    <cellStyle name="20% - Accent6 3 2 2 2 6 2" xfId="23691"/>
    <cellStyle name="20% - Accent6 3 2 2 2 6 2 2" xfId="52650"/>
    <cellStyle name="20% - Accent6 3 2 2 2 6 3" xfId="44709"/>
    <cellStyle name="20% - Accent6 3 2 2 2 7" xfId="22242"/>
    <cellStyle name="20% - Accent6 3 2 2 2 7 2" xfId="30190"/>
    <cellStyle name="20% - Accent6 3 2 2 2 7 2 2" xfId="59149"/>
    <cellStyle name="20% - Accent6 3 2 2 2 7 3" xfId="51208"/>
    <cellStyle name="20% - Accent6 3 2 2 2 8" xfId="8982"/>
    <cellStyle name="20% - Accent6 3 2 2 2 8 2" xfId="38040"/>
    <cellStyle name="20% - Accent6 3 2 2 2 9" xfId="31456"/>
    <cellStyle name="20% - Accent6 3 2 2 3" xfId="2716"/>
    <cellStyle name="20% - Accent6 3 2 2 3 2" xfId="6074"/>
    <cellStyle name="20% - Accent6 3 2 2 3 2 2" xfId="19356"/>
    <cellStyle name="20% - Accent6 3 2 2 3 2 2 2" xfId="27310"/>
    <cellStyle name="20% - Accent6 3 2 2 3 2 2 2 2" xfId="56269"/>
    <cellStyle name="20% - Accent6 3 2 2 3 2 2 3" xfId="48328"/>
    <cellStyle name="20% - Accent6 3 2 2 3 2 3" xfId="12686"/>
    <cellStyle name="20% - Accent6 3 2 2 3 2 3 2" xfId="41744"/>
    <cellStyle name="20% - Accent6 3 2 2 3 2 4" xfId="35160"/>
    <cellStyle name="20% - Accent6 3 2 2 3 3" xfId="16204"/>
    <cellStyle name="20% - Accent6 3 2 2 3 3 2" xfId="24158"/>
    <cellStyle name="20% - Accent6 3 2 2 3 3 2 2" xfId="53117"/>
    <cellStyle name="20% - Accent6 3 2 2 3 3 3" xfId="45176"/>
    <cellStyle name="20% - Accent6 3 2 2 3 4" xfId="9394"/>
    <cellStyle name="20% - Accent6 3 2 2 3 4 2" xfId="38452"/>
    <cellStyle name="20% - Accent6 3 2 2 3 5" xfId="31868"/>
    <cellStyle name="20% - Accent6 3 2 2 4" xfId="3914"/>
    <cellStyle name="20% - Accent6 3 2 2 4 2" xfId="17208"/>
    <cellStyle name="20% - Accent6 3 2 2 4 2 2" xfId="25162"/>
    <cellStyle name="20% - Accent6 3 2 2 4 2 2 2" xfId="54121"/>
    <cellStyle name="20% - Accent6 3 2 2 4 2 3" xfId="46180"/>
    <cellStyle name="20% - Accent6 3 2 2 4 3" xfId="10538"/>
    <cellStyle name="20% - Accent6 3 2 2 4 3 2" xfId="39596"/>
    <cellStyle name="20% - Accent6 3 2 2 4 4" xfId="33012"/>
    <cellStyle name="20% - Accent6 3 2 2 5" xfId="5070"/>
    <cellStyle name="20% - Accent6 3 2 2 5 2" xfId="18352"/>
    <cellStyle name="20% - Accent6 3 2 2 5 2 2" xfId="26306"/>
    <cellStyle name="20% - Accent6 3 2 2 5 2 2 2" xfId="55265"/>
    <cellStyle name="20% - Accent6 3 2 2 5 2 3" xfId="47324"/>
    <cellStyle name="20% - Accent6 3 2 2 5 3" xfId="11682"/>
    <cellStyle name="20% - Accent6 3 2 2 5 3 2" xfId="40740"/>
    <cellStyle name="20% - Accent6 3 2 2 5 4" xfId="34156"/>
    <cellStyle name="20% - Accent6 3 2 2 6" xfId="7239"/>
    <cellStyle name="20% - Accent6 3 2 2 6 2" xfId="20500"/>
    <cellStyle name="20% - Accent6 3 2 2 6 2 2" xfId="28454"/>
    <cellStyle name="20% - Accent6 3 2 2 6 2 2 2" xfId="57413"/>
    <cellStyle name="20% - Accent6 3 2 2 6 2 3" xfId="49472"/>
    <cellStyle name="20% - Accent6 3 2 2 6 3" xfId="13830"/>
    <cellStyle name="20% - Accent6 3 2 2 6 3 2" xfId="42888"/>
    <cellStyle name="20% - Accent6 3 2 2 6 4" xfId="36304"/>
    <cellStyle name="20% - Accent6 3 2 2 7" xfId="15108"/>
    <cellStyle name="20% - Accent6 3 2 2 7 2" xfId="23098"/>
    <cellStyle name="20% - Accent6 3 2 2 7 2 2" xfId="52057"/>
    <cellStyle name="20% - Accent6 3 2 2 7 3" xfId="44116"/>
    <cellStyle name="20% - Accent6 3 2 2 8" xfId="21650"/>
    <cellStyle name="20% - Accent6 3 2 2 8 2" xfId="29598"/>
    <cellStyle name="20% - Accent6 3 2 2 8 2 2" xfId="58557"/>
    <cellStyle name="20% - Accent6 3 2 2 8 3" xfId="50616"/>
    <cellStyle name="20% - Accent6 3 2 2 9" xfId="8390"/>
    <cellStyle name="20% - Accent6 3 2 2 9 2" xfId="37448"/>
    <cellStyle name="20% - Accent6 3 2 3" xfId="2087"/>
    <cellStyle name="20% - Accent6 3 2 3 2" xfId="3095"/>
    <cellStyle name="20% - Accent6 3 2 3 2 2" xfId="6453"/>
    <cellStyle name="20% - Accent6 3 2 3 2 2 2" xfId="19735"/>
    <cellStyle name="20% - Accent6 3 2 3 2 2 2 2" xfId="27689"/>
    <cellStyle name="20% - Accent6 3 2 3 2 2 2 2 2" xfId="56648"/>
    <cellStyle name="20% - Accent6 3 2 3 2 2 2 3" xfId="48707"/>
    <cellStyle name="20% - Accent6 3 2 3 2 2 3" xfId="13065"/>
    <cellStyle name="20% - Accent6 3 2 3 2 2 3 2" xfId="42123"/>
    <cellStyle name="20% - Accent6 3 2 3 2 2 4" xfId="35539"/>
    <cellStyle name="20% - Accent6 3 2 3 2 3" xfId="16583"/>
    <cellStyle name="20% - Accent6 3 2 3 2 3 2" xfId="24537"/>
    <cellStyle name="20% - Accent6 3 2 3 2 3 2 2" xfId="53496"/>
    <cellStyle name="20% - Accent6 3 2 3 2 3 3" xfId="45555"/>
    <cellStyle name="20% - Accent6 3 2 3 2 4" xfId="9773"/>
    <cellStyle name="20% - Accent6 3 2 3 2 4 2" xfId="38831"/>
    <cellStyle name="20% - Accent6 3 2 3 2 5" xfId="32247"/>
    <cellStyle name="20% - Accent6 3 2 3 3" xfId="4293"/>
    <cellStyle name="20% - Accent6 3 2 3 3 2" xfId="17587"/>
    <cellStyle name="20% - Accent6 3 2 3 3 2 2" xfId="25541"/>
    <cellStyle name="20% - Accent6 3 2 3 3 2 2 2" xfId="54500"/>
    <cellStyle name="20% - Accent6 3 2 3 3 2 3" xfId="46559"/>
    <cellStyle name="20% - Accent6 3 2 3 3 3" xfId="10917"/>
    <cellStyle name="20% - Accent6 3 2 3 3 3 2" xfId="39975"/>
    <cellStyle name="20% - Accent6 3 2 3 3 4" xfId="33391"/>
    <cellStyle name="20% - Accent6 3 2 3 4" xfId="5449"/>
    <cellStyle name="20% - Accent6 3 2 3 4 2" xfId="18731"/>
    <cellStyle name="20% - Accent6 3 2 3 4 2 2" xfId="26685"/>
    <cellStyle name="20% - Accent6 3 2 3 4 2 2 2" xfId="55644"/>
    <cellStyle name="20% - Accent6 3 2 3 4 2 3" xfId="47703"/>
    <cellStyle name="20% - Accent6 3 2 3 4 3" xfId="12061"/>
    <cellStyle name="20% - Accent6 3 2 3 4 3 2" xfId="41119"/>
    <cellStyle name="20% - Accent6 3 2 3 4 4" xfId="34535"/>
    <cellStyle name="20% - Accent6 3 2 3 5" xfId="7618"/>
    <cellStyle name="20% - Accent6 3 2 3 5 2" xfId="20879"/>
    <cellStyle name="20% - Accent6 3 2 3 5 2 2" xfId="28833"/>
    <cellStyle name="20% - Accent6 3 2 3 5 2 2 2" xfId="57792"/>
    <cellStyle name="20% - Accent6 3 2 3 5 2 3" xfId="49851"/>
    <cellStyle name="20% - Accent6 3 2 3 5 3" xfId="14209"/>
    <cellStyle name="20% - Accent6 3 2 3 5 3 2" xfId="43267"/>
    <cellStyle name="20% - Accent6 3 2 3 5 4" xfId="36683"/>
    <cellStyle name="20% - Accent6 3 2 3 6" xfId="15488"/>
    <cellStyle name="20% - Accent6 3 2 3 6 2" xfId="23478"/>
    <cellStyle name="20% - Accent6 3 2 3 6 2 2" xfId="52437"/>
    <cellStyle name="20% - Accent6 3 2 3 6 3" xfId="44496"/>
    <cellStyle name="20% - Accent6 3 2 3 7" xfId="22029"/>
    <cellStyle name="20% - Accent6 3 2 3 7 2" xfId="29977"/>
    <cellStyle name="20% - Accent6 3 2 3 7 2 2" xfId="58936"/>
    <cellStyle name="20% - Accent6 3 2 3 7 3" xfId="50995"/>
    <cellStyle name="20% - Accent6 3 2 3 8" xfId="8769"/>
    <cellStyle name="20% - Accent6 3 2 3 8 2" xfId="37827"/>
    <cellStyle name="20% - Accent6 3 2 3 9" xfId="31243"/>
    <cellStyle name="20% - Accent6 3 2 4" xfId="1905"/>
    <cellStyle name="20% - Accent6 3 2 4 2" xfId="2915"/>
    <cellStyle name="20% - Accent6 3 2 4 2 2" xfId="6273"/>
    <cellStyle name="20% - Accent6 3 2 4 2 2 2" xfId="19555"/>
    <cellStyle name="20% - Accent6 3 2 4 2 2 2 2" xfId="27509"/>
    <cellStyle name="20% - Accent6 3 2 4 2 2 2 2 2" xfId="56468"/>
    <cellStyle name="20% - Accent6 3 2 4 2 2 2 3" xfId="48527"/>
    <cellStyle name="20% - Accent6 3 2 4 2 2 3" xfId="12885"/>
    <cellStyle name="20% - Accent6 3 2 4 2 2 3 2" xfId="41943"/>
    <cellStyle name="20% - Accent6 3 2 4 2 2 4" xfId="35359"/>
    <cellStyle name="20% - Accent6 3 2 4 2 3" xfId="16403"/>
    <cellStyle name="20% - Accent6 3 2 4 2 3 2" xfId="24357"/>
    <cellStyle name="20% - Accent6 3 2 4 2 3 2 2" xfId="53316"/>
    <cellStyle name="20% - Accent6 3 2 4 2 3 3" xfId="45375"/>
    <cellStyle name="20% - Accent6 3 2 4 2 4" xfId="9593"/>
    <cellStyle name="20% - Accent6 3 2 4 2 4 2" xfId="38651"/>
    <cellStyle name="20% - Accent6 3 2 4 2 5" xfId="32067"/>
    <cellStyle name="20% - Accent6 3 2 4 3" xfId="4113"/>
    <cellStyle name="20% - Accent6 3 2 4 3 2" xfId="17407"/>
    <cellStyle name="20% - Accent6 3 2 4 3 2 2" xfId="25361"/>
    <cellStyle name="20% - Accent6 3 2 4 3 2 2 2" xfId="54320"/>
    <cellStyle name="20% - Accent6 3 2 4 3 2 3" xfId="46379"/>
    <cellStyle name="20% - Accent6 3 2 4 3 3" xfId="10737"/>
    <cellStyle name="20% - Accent6 3 2 4 3 3 2" xfId="39795"/>
    <cellStyle name="20% - Accent6 3 2 4 3 4" xfId="33211"/>
    <cellStyle name="20% - Accent6 3 2 4 4" xfId="5269"/>
    <cellStyle name="20% - Accent6 3 2 4 4 2" xfId="18551"/>
    <cellStyle name="20% - Accent6 3 2 4 4 2 2" xfId="26505"/>
    <cellStyle name="20% - Accent6 3 2 4 4 2 2 2" xfId="55464"/>
    <cellStyle name="20% - Accent6 3 2 4 4 2 3" xfId="47523"/>
    <cellStyle name="20% - Accent6 3 2 4 4 3" xfId="11881"/>
    <cellStyle name="20% - Accent6 3 2 4 4 3 2" xfId="40939"/>
    <cellStyle name="20% - Accent6 3 2 4 4 4" xfId="34355"/>
    <cellStyle name="20% - Accent6 3 2 4 5" xfId="7438"/>
    <cellStyle name="20% - Accent6 3 2 4 5 2" xfId="20699"/>
    <cellStyle name="20% - Accent6 3 2 4 5 2 2" xfId="28653"/>
    <cellStyle name="20% - Accent6 3 2 4 5 2 2 2" xfId="57612"/>
    <cellStyle name="20% - Accent6 3 2 4 5 2 3" xfId="49671"/>
    <cellStyle name="20% - Accent6 3 2 4 5 3" xfId="14029"/>
    <cellStyle name="20% - Accent6 3 2 4 5 3 2" xfId="43087"/>
    <cellStyle name="20% - Accent6 3 2 4 5 4" xfId="36503"/>
    <cellStyle name="20% - Accent6 3 2 4 6" xfId="15308"/>
    <cellStyle name="20% - Accent6 3 2 4 6 2" xfId="23298"/>
    <cellStyle name="20% - Accent6 3 2 4 6 2 2" xfId="52257"/>
    <cellStyle name="20% - Accent6 3 2 4 6 3" xfId="44316"/>
    <cellStyle name="20% - Accent6 3 2 4 7" xfId="21849"/>
    <cellStyle name="20% - Accent6 3 2 4 7 2" xfId="29797"/>
    <cellStyle name="20% - Accent6 3 2 4 7 2 2" xfId="58756"/>
    <cellStyle name="20% - Accent6 3 2 4 7 3" xfId="50815"/>
    <cellStyle name="20% - Accent6 3 2 4 8" xfId="8589"/>
    <cellStyle name="20% - Accent6 3 2 4 8 2" xfId="37647"/>
    <cellStyle name="20% - Accent6 3 2 4 9" xfId="31063"/>
    <cellStyle name="20% - Accent6 3 2 5" xfId="2503"/>
    <cellStyle name="20% - Accent6 3 2 5 2" xfId="5861"/>
    <cellStyle name="20% - Accent6 3 2 5 2 2" xfId="19143"/>
    <cellStyle name="20% - Accent6 3 2 5 2 2 2" xfId="27097"/>
    <cellStyle name="20% - Accent6 3 2 5 2 2 2 2" xfId="56056"/>
    <cellStyle name="20% - Accent6 3 2 5 2 2 3" xfId="48115"/>
    <cellStyle name="20% - Accent6 3 2 5 2 3" xfId="12473"/>
    <cellStyle name="20% - Accent6 3 2 5 2 3 2" xfId="41531"/>
    <cellStyle name="20% - Accent6 3 2 5 2 4" xfId="34947"/>
    <cellStyle name="20% - Accent6 3 2 5 3" xfId="14794"/>
    <cellStyle name="20% - Accent6 3 2 5 3 2" xfId="22797"/>
    <cellStyle name="20% - Accent6 3 2 5 3 2 2" xfId="51756"/>
    <cellStyle name="20% - Accent6 3 2 5 3 3" xfId="43815"/>
    <cellStyle name="20% - Accent6 3 2 5 4" xfId="9181"/>
    <cellStyle name="20% - Accent6 3 2 5 4 2" xfId="38239"/>
    <cellStyle name="20% - Accent6 3 2 5 5" xfId="31655"/>
    <cellStyle name="20% - Accent6 3 2 6" xfId="3701"/>
    <cellStyle name="20% - Accent6 3 2 6 2" xfId="16995"/>
    <cellStyle name="20% - Accent6 3 2 6 2 2" xfId="24949"/>
    <cellStyle name="20% - Accent6 3 2 6 2 2 2" xfId="53908"/>
    <cellStyle name="20% - Accent6 3 2 6 2 3" xfId="45967"/>
    <cellStyle name="20% - Accent6 3 2 6 3" xfId="10325"/>
    <cellStyle name="20% - Accent6 3 2 6 3 2" xfId="39383"/>
    <cellStyle name="20% - Accent6 3 2 6 4" xfId="32799"/>
    <cellStyle name="20% - Accent6 3 2 7" xfId="4857"/>
    <cellStyle name="20% - Accent6 3 2 7 2" xfId="18139"/>
    <cellStyle name="20% - Accent6 3 2 7 2 2" xfId="26093"/>
    <cellStyle name="20% - Accent6 3 2 7 2 2 2" xfId="55052"/>
    <cellStyle name="20% - Accent6 3 2 7 2 3" xfId="47111"/>
    <cellStyle name="20% - Accent6 3 2 7 3" xfId="11469"/>
    <cellStyle name="20% - Accent6 3 2 7 3 2" xfId="40527"/>
    <cellStyle name="20% - Accent6 3 2 7 4" xfId="33943"/>
    <cellStyle name="20% - Accent6 3 2 8" xfId="7026"/>
    <cellStyle name="20% - Accent6 3 2 8 2" xfId="20287"/>
    <cellStyle name="20% - Accent6 3 2 8 2 2" xfId="28241"/>
    <cellStyle name="20% - Accent6 3 2 8 2 2 2" xfId="57200"/>
    <cellStyle name="20% - Accent6 3 2 8 2 3" xfId="49259"/>
    <cellStyle name="20% - Accent6 3 2 8 3" xfId="13617"/>
    <cellStyle name="20% - Accent6 3 2 8 3 2" xfId="42675"/>
    <cellStyle name="20% - Accent6 3 2 8 4" xfId="36091"/>
    <cellStyle name="20% - Accent6 3 2 9" xfId="14895"/>
    <cellStyle name="20% - Accent6 3 2 9 2" xfId="22885"/>
    <cellStyle name="20% - Accent6 3 2 9 2 2" xfId="51844"/>
    <cellStyle name="20% - Accent6 3 2 9 3" xfId="43903"/>
    <cellStyle name="20% - Accent6 3 3" xfId="1555"/>
    <cellStyle name="20% - Accent6 3 3 10" xfId="30744"/>
    <cellStyle name="20% - Accent6 3 3 2" xfId="2180"/>
    <cellStyle name="20% - Accent6 3 3 2 2" xfId="3188"/>
    <cellStyle name="20% - Accent6 3 3 2 2 2" xfId="6546"/>
    <cellStyle name="20% - Accent6 3 3 2 2 2 2" xfId="19828"/>
    <cellStyle name="20% - Accent6 3 3 2 2 2 2 2" xfId="27782"/>
    <cellStyle name="20% - Accent6 3 3 2 2 2 2 2 2" xfId="56741"/>
    <cellStyle name="20% - Accent6 3 3 2 2 2 2 3" xfId="48800"/>
    <cellStyle name="20% - Accent6 3 3 2 2 2 3" xfId="13158"/>
    <cellStyle name="20% - Accent6 3 3 2 2 2 3 2" xfId="42216"/>
    <cellStyle name="20% - Accent6 3 3 2 2 2 4" xfId="35632"/>
    <cellStyle name="20% - Accent6 3 3 2 2 3" xfId="16676"/>
    <cellStyle name="20% - Accent6 3 3 2 2 3 2" xfId="24630"/>
    <cellStyle name="20% - Accent6 3 3 2 2 3 2 2" xfId="53589"/>
    <cellStyle name="20% - Accent6 3 3 2 2 3 3" xfId="45648"/>
    <cellStyle name="20% - Accent6 3 3 2 2 4" xfId="9866"/>
    <cellStyle name="20% - Accent6 3 3 2 2 4 2" xfId="38924"/>
    <cellStyle name="20% - Accent6 3 3 2 2 5" xfId="32340"/>
    <cellStyle name="20% - Accent6 3 3 2 3" xfId="4386"/>
    <cellStyle name="20% - Accent6 3 3 2 3 2" xfId="17680"/>
    <cellStyle name="20% - Accent6 3 3 2 3 2 2" xfId="25634"/>
    <cellStyle name="20% - Accent6 3 3 2 3 2 2 2" xfId="54593"/>
    <cellStyle name="20% - Accent6 3 3 2 3 2 3" xfId="46652"/>
    <cellStyle name="20% - Accent6 3 3 2 3 3" xfId="11010"/>
    <cellStyle name="20% - Accent6 3 3 2 3 3 2" xfId="40068"/>
    <cellStyle name="20% - Accent6 3 3 2 3 4" xfId="33484"/>
    <cellStyle name="20% - Accent6 3 3 2 4" xfId="5542"/>
    <cellStyle name="20% - Accent6 3 3 2 4 2" xfId="18824"/>
    <cellStyle name="20% - Accent6 3 3 2 4 2 2" xfId="26778"/>
    <cellStyle name="20% - Accent6 3 3 2 4 2 2 2" xfId="55737"/>
    <cellStyle name="20% - Accent6 3 3 2 4 2 3" xfId="47796"/>
    <cellStyle name="20% - Accent6 3 3 2 4 3" xfId="12154"/>
    <cellStyle name="20% - Accent6 3 3 2 4 3 2" xfId="41212"/>
    <cellStyle name="20% - Accent6 3 3 2 4 4" xfId="34628"/>
    <cellStyle name="20% - Accent6 3 3 2 5" xfId="7711"/>
    <cellStyle name="20% - Accent6 3 3 2 5 2" xfId="20972"/>
    <cellStyle name="20% - Accent6 3 3 2 5 2 2" xfId="28926"/>
    <cellStyle name="20% - Accent6 3 3 2 5 2 2 2" xfId="57885"/>
    <cellStyle name="20% - Accent6 3 3 2 5 2 3" xfId="49944"/>
    <cellStyle name="20% - Accent6 3 3 2 5 3" xfId="14302"/>
    <cellStyle name="20% - Accent6 3 3 2 5 3 2" xfId="43360"/>
    <cellStyle name="20% - Accent6 3 3 2 5 4" xfId="36776"/>
    <cellStyle name="20% - Accent6 3 3 2 6" xfId="15581"/>
    <cellStyle name="20% - Accent6 3 3 2 6 2" xfId="23571"/>
    <cellStyle name="20% - Accent6 3 3 2 6 2 2" xfId="52530"/>
    <cellStyle name="20% - Accent6 3 3 2 6 3" xfId="44589"/>
    <cellStyle name="20% - Accent6 3 3 2 7" xfId="22122"/>
    <cellStyle name="20% - Accent6 3 3 2 7 2" xfId="30070"/>
    <cellStyle name="20% - Accent6 3 3 2 7 2 2" xfId="59029"/>
    <cellStyle name="20% - Accent6 3 3 2 7 3" xfId="51088"/>
    <cellStyle name="20% - Accent6 3 3 2 8" xfId="8862"/>
    <cellStyle name="20% - Accent6 3 3 2 8 2" xfId="37920"/>
    <cellStyle name="20% - Accent6 3 3 2 9" xfId="31336"/>
    <cellStyle name="20% - Accent6 3 3 3" xfId="2596"/>
    <cellStyle name="20% - Accent6 3 3 3 2" xfId="5954"/>
    <cellStyle name="20% - Accent6 3 3 3 2 2" xfId="19236"/>
    <cellStyle name="20% - Accent6 3 3 3 2 2 2" xfId="27190"/>
    <cellStyle name="20% - Accent6 3 3 3 2 2 2 2" xfId="56149"/>
    <cellStyle name="20% - Accent6 3 3 3 2 2 3" xfId="48208"/>
    <cellStyle name="20% - Accent6 3 3 3 2 3" xfId="12566"/>
    <cellStyle name="20% - Accent6 3 3 3 2 3 2" xfId="41624"/>
    <cellStyle name="20% - Accent6 3 3 3 2 4" xfId="35040"/>
    <cellStyle name="20% - Accent6 3 3 3 3" xfId="16084"/>
    <cellStyle name="20% - Accent6 3 3 3 3 2" xfId="24038"/>
    <cellStyle name="20% - Accent6 3 3 3 3 2 2" xfId="52997"/>
    <cellStyle name="20% - Accent6 3 3 3 3 3" xfId="45056"/>
    <cellStyle name="20% - Accent6 3 3 3 4" xfId="9274"/>
    <cellStyle name="20% - Accent6 3 3 3 4 2" xfId="38332"/>
    <cellStyle name="20% - Accent6 3 3 3 5" xfId="31748"/>
    <cellStyle name="20% - Accent6 3 3 4" xfId="3794"/>
    <cellStyle name="20% - Accent6 3 3 4 2" xfId="17088"/>
    <cellStyle name="20% - Accent6 3 3 4 2 2" xfId="25042"/>
    <cellStyle name="20% - Accent6 3 3 4 2 2 2" xfId="54001"/>
    <cellStyle name="20% - Accent6 3 3 4 2 3" xfId="46060"/>
    <cellStyle name="20% - Accent6 3 3 4 3" xfId="10418"/>
    <cellStyle name="20% - Accent6 3 3 4 3 2" xfId="39476"/>
    <cellStyle name="20% - Accent6 3 3 4 4" xfId="32892"/>
    <cellStyle name="20% - Accent6 3 3 5" xfId="4950"/>
    <cellStyle name="20% - Accent6 3 3 5 2" xfId="18232"/>
    <cellStyle name="20% - Accent6 3 3 5 2 2" xfId="26186"/>
    <cellStyle name="20% - Accent6 3 3 5 2 2 2" xfId="55145"/>
    <cellStyle name="20% - Accent6 3 3 5 2 3" xfId="47204"/>
    <cellStyle name="20% - Accent6 3 3 5 3" xfId="11562"/>
    <cellStyle name="20% - Accent6 3 3 5 3 2" xfId="40620"/>
    <cellStyle name="20% - Accent6 3 3 5 4" xfId="34036"/>
    <cellStyle name="20% - Accent6 3 3 6" xfId="7119"/>
    <cellStyle name="20% - Accent6 3 3 6 2" xfId="20380"/>
    <cellStyle name="20% - Accent6 3 3 6 2 2" xfId="28334"/>
    <cellStyle name="20% - Accent6 3 3 6 2 2 2" xfId="57293"/>
    <cellStyle name="20% - Accent6 3 3 6 2 3" xfId="49352"/>
    <cellStyle name="20% - Accent6 3 3 6 3" xfId="13710"/>
    <cellStyle name="20% - Accent6 3 3 6 3 2" xfId="42768"/>
    <cellStyle name="20% - Accent6 3 3 6 4" xfId="36184"/>
    <cellStyle name="20% - Accent6 3 3 7" xfId="14988"/>
    <cellStyle name="20% - Accent6 3 3 7 2" xfId="22978"/>
    <cellStyle name="20% - Accent6 3 3 7 2 2" xfId="51937"/>
    <cellStyle name="20% - Accent6 3 3 7 3" xfId="43996"/>
    <cellStyle name="20% - Accent6 3 3 8" xfId="21530"/>
    <cellStyle name="20% - Accent6 3 3 8 2" xfId="29478"/>
    <cellStyle name="20% - Accent6 3 3 8 2 2" xfId="58437"/>
    <cellStyle name="20% - Accent6 3 3 8 3" xfId="50496"/>
    <cellStyle name="20% - Accent6 3 3 9" xfId="8270"/>
    <cellStyle name="20% - Accent6 3 3 9 2" xfId="37328"/>
    <cellStyle name="20% - Accent6 3 4" xfId="1997"/>
    <cellStyle name="20% - Accent6 3 4 2" xfId="3005"/>
    <cellStyle name="20% - Accent6 3 4 2 2" xfId="6363"/>
    <cellStyle name="20% - Accent6 3 4 2 2 2" xfId="19645"/>
    <cellStyle name="20% - Accent6 3 4 2 2 2 2" xfId="27599"/>
    <cellStyle name="20% - Accent6 3 4 2 2 2 2 2" xfId="56558"/>
    <cellStyle name="20% - Accent6 3 4 2 2 2 3" xfId="48617"/>
    <cellStyle name="20% - Accent6 3 4 2 2 3" xfId="12975"/>
    <cellStyle name="20% - Accent6 3 4 2 2 3 2" xfId="42033"/>
    <cellStyle name="20% - Accent6 3 4 2 2 4" xfId="35449"/>
    <cellStyle name="20% - Accent6 3 4 2 3" xfId="16493"/>
    <cellStyle name="20% - Accent6 3 4 2 3 2" xfId="24447"/>
    <cellStyle name="20% - Accent6 3 4 2 3 2 2" xfId="53406"/>
    <cellStyle name="20% - Accent6 3 4 2 3 3" xfId="45465"/>
    <cellStyle name="20% - Accent6 3 4 2 4" xfId="9683"/>
    <cellStyle name="20% - Accent6 3 4 2 4 2" xfId="38741"/>
    <cellStyle name="20% - Accent6 3 4 2 5" xfId="32157"/>
    <cellStyle name="20% - Accent6 3 4 3" xfId="4203"/>
    <cellStyle name="20% - Accent6 3 4 3 2" xfId="17497"/>
    <cellStyle name="20% - Accent6 3 4 3 2 2" xfId="25451"/>
    <cellStyle name="20% - Accent6 3 4 3 2 2 2" xfId="54410"/>
    <cellStyle name="20% - Accent6 3 4 3 2 3" xfId="46469"/>
    <cellStyle name="20% - Accent6 3 4 3 3" xfId="10827"/>
    <cellStyle name="20% - Accent6 3 4 3 3 2" xfId="39885"/>
    <cellStyle name="20% - Accent6 3 4 3 4" xfId="33301"/>
    <cellStyle name="20% - Accent6 3 4 4" xfId="5359"/>
    <cellStyle name="20% - Accent6 3 4 4 2" xfId="18641"/>
    <cellStyle name="20% - Accent6 3 4 4 2 2" xfId="26595"/>
    <cellStyle name="20% - Accent6 3 4 4 2 2 2" xfId="55554"/>
    <cellStyle name="20% - Accent6 3 4 4 2 3" xfId="47613"/>
    <cellStyle name="20% - Accent6 3 4 4 3" xfId="11971"/>
    <cellStyle name="20% - Accent6 3 4 4 3 2" xfId="41029"/>
    <cellStyle name="20% - Accent6 3 4 4 4" xfId="34445"/>
    <cellStyle name="20% - Accent6 3 4 5" xfId="7528"/>
    <cellStyle name="20% - Accent6 3 4 5 2" xfId="20789"/>
    <cellStyle name="20% - Accent6 3 4 5 2 2" xfId="28743"/>
    <cellStyle name="20% - Accent6 3 4 5 2 2 2" xfId="57702"/>
    <cellStyle name="20% - Accent6 3 4 5 2 3" xfId="49761"/>
    <cellStyle name="20% - Accent6 3 4 5 3" xfId="14119"/>
    <cellStyle name="20% - Accent6 3 4 5 3 2" xfId="43177"/>
    <cellStyle name="20% - Accent6 3 4 5 4" xfId="36593"/>
    <cellStyle name="20% - Accent6 3 4 6" xfId="15398"/>
    <cellStyle name="20% - Accent6 3 4 6 2" xfId="23388"/>
    <cellStyle name="20% - Accent6 3 4 6 2 2" xfId="52347"/>
    <cellStyle name="20% - Accent6 3 4 6 3" xfId="44406"/>
    <cellStyle name="20% - Accent6 3 4 7" xfId="21939"/>
    <cellStyle name="20% - Accent6 3 4 7 2" xfId="29887"/>
    <cellStyle name="20% - Accent6 3 4 7 2 2" xfId="58846"/>
    <cellStyle name="20% - Accent6 3 4 7 3" xfId="50905"/>
    <cellStyle name="20% - Accent6 3 4 8" xfId="8679"/>
    <cellStyle name="20% - Accent6 3 4 8 2" xfId="37737"/>
    <cellStyle name="20% - Accent6 3 4 9" xfId="31153"/>
    <cellStyle name="20% - Accent6 3 5" xfId="1813"/>
    <cellStyle name="20% - Accent6 3 5 2" xfId="2825"/>
    <cellStyle name="20% - Accent6 3 5 2 2" xfId="6183"/>
    <cellStyle name="20% - Accent6 3 5 2 2 2" xfId="19465"/>
    <cellStyle name="20% - Accent6 3 5 2 2 2 2" xfId="27419"/>
    <cellStyle name="20% - Accent6 3 5 2 2 2 2 2" xfId="56378"/>
    <cellStyle name="20% - Accent6 3 5 2 2 2 3" xfId="48437"/>
    <cellStyle name="20% - Accent6 3 5 2 2 3" xfId="12795"/>
    <cellStyle name="20% - Accent6 3 5 2 2 3 2" xfId="41853"/>
    <cellStyle name="20% - Accent6 3 5 2 2 4" xfId="35269"/>
    <cellStyle name="20% - Accent6 3 5 2 3" xfId="16313"/>
    <cellStyle name="20% - Accent6 3 5 2 3 2" xfId="24267"/>
    <cellStyle name="20% - Accent6 3 5 2 3 2 2" xfId="53226"/>
    <cellStyle name="20% - Accent6 3 5 2 3 3" xfId="45285"/>
    <cellStyle name="20% - Accent6 3 5 2 4" xfId="9503"/>
    <cellStyle name="20% - Accent6 3 5 2 4 2" xfId="38561"/>
    <cellStyle name="20% - Accent6 3 5 2 5" xfId="31977"/>
    <cellStyle name="20% - Accent6 3 5 3" xfId="4023"/>
    <cellStyle name="20% - Accent6 3 5 3 2" xfId="17317"/>
    <cellStyle name="20% - Accent6 3 5 3 2 2" xfId="25271"/>
    <cellStyle name="20% - Accent6 3 5 3 2 2 2" xfId="54230"/>
    <cellStyle name="20% - Accent6 3 5 3 2 3" xfId="46289"/>
    <cellStyle name="20% - Accent6 3 5 3 3" xfId="10647"/>
    <cellStyle name="20% - Accent6 3 5 3 3 2" xfId="39705"/>
    <cellStyle name="20% - Accent6 3 5 3 4" xfId="33121"/>
    <cellStyle name="20% - Accent6 3 5 4" xfId="5179"/>
    <cellStyle name="20% - Accent6 3 5 4 2" xfId="18461"/>
    <cellStyle name="20% - Accent6 3 5 4 2 2" xfId="26415"/>
    <cellStyle name="20% - Accent6 3 5 4 2 2 2" xfId="55374"/>
    <cellStyle name="20% - Accent6 3 5 4 2 3" xfId="47433"/>
    <cellStyle name="20% - Accent6 3 5 4 3" xfId="11791"/>
    <cellStyle name="20% - Accent6 3 5 4 3 2" xfId="40849"/>
    <cellStyle name="20% - Accent6 3 5 4 4" xfId="34265"/>
    <cellStyle name="20% - Accent6 3 5 5" xfId="7348"/>
    <cellStyle name="20% - Accent6 3 5 5 2" xfId="20609"/>
    <cellStyle name="20% - Accent6 3 5 5 2 2" xfId="28563"/>
    <cellStyle name="20% - Accent6 3 5 5 2 2 2" xfId="57522"/>
    <cellStyle name="20% - Accent6 3 5 5 2 3" xfId="49581"/>
    <cellStyle name="20% - Accent6 3 5 5 3" xfId="13939"/>
    <cellStyle name="20% - Accent6 3 5 5 3 2" xfId="42997"/>
    <cellStyle name="20% - Accent6 3 5 5 4" xfId="36413"/>
    <cellStyle name="20% - Accent6 3 5 6" xfId="15218"/>
    <cellStyle name="20% - Accent6 3 5 6 2" xfId="23208"/>
    <cellStyle name="20% - Accent6 3 5 6 2 2" xfId="52167"/>
    <cellStyle name="20% - Accent6 3 5 6 3" xfId="44226"/>
    <cellStyle name="20% - Accent6 3 5 7" xfId="21759"/>
    <cellStyle name="20% - Accent6 3 5 7 2" xfId="29707"/>
    <cellStyle name="20% - Accent6 3 5 7 2 2" xfId="58666"/>
    <cellStyle name="20% - Accent6 3 5 7 3" xfId="50725"/>
    <cellStyle name="20% - Accent6 3 5 8" xfId="8499"/>
    <cellStyle name="20% - Accent6 3 5 8 2" xfId="37557"/>
    <cellStyle name="20% - Accent6 3 5 9" xfId="30973"/>
    <cellStyle name="20% - Accent6 3 6" xfId="3399"/>
    <cellStyle name="20% - Accent6 3 6 2" xfId="4597"/>
    <cellStyle name="20% - Accent6 3 6 2 2" xfId="17891"/>
    <cellStyle name="20% - Accent6 3 6 2 2 2" xfId="25845"/>
    <cellStyle name="20% - Accent6 3 6 2 2 2 2" xfId="54804"/>
    <cellStyle name="20% - Accent6 3 6 2 2 3" xfId="46863"/>
    <cellStyle name="20% - Accent6 3 6 2 3" xfId="11221"/>
    <cellStyle name="20% - Accent6 3 6 2 3 2" xfId="40279"/>
    <cellStyle name="20% - Accent6 3 6 2 4" xfId="33695"/>
    <cellStyle name="20% - Accent6 3 6 3" xfId="6757"/>
    <cellStyle name="20% - Accent6 3 6 3 2" xfId="20039"/>
    <cellStyle name="20% - Accent6 3 6 3 2 2" xfId="27993"/>
    <cellStyle name="20% - Accent6 3 6 3 2 2 2" xfId="56952"/>
    <cellStyle name="20% - Accent6 3 6 3 2 3" xfId="49011"/>
    <cellStyle name="20% - Accent6 3 6 3 3" xfId="13369"/>
    <cellStyle name="20% - Accent6 3 6 3 3 2" xfId="42427"/>
    <cellStyle name="20% - Accent6 3 6 3 4" xfId="35843"/>
    <cellStyle name="20% - Accent6 3 6 4" xfId="7922"/>
    <cellStyle name="20% - Accent6 3 6 4 2" xfId="21183"/>
    <cellStyle name="20% - Accent6 3 6 4 2 2" xfId="29137"/>
    <cellStyle name="20% - Accent6 3 6 4 2 2 2" xfId="58096"/>
    <cellStyle name="20% - Accent6 3 6 4 2 3" xfId="50155"/>
    <cellStyle name="20% - Accent6 3 6 4 3" xfId="14513"/>
    <cellStyle name="20% - Accent6 3 6 4 3 2" xfId="43571"/>
    <cellStyle name="20% - Accent6 3 6 4 4" xfId="36987"/>
    <cellStyle name="20% - Accent6 3 6 5" xfId="15792"/>
    <cellStyle name="20% - Accent6 3 6 5 2" xfId="23782"/>
    <cellStyle name="20% - Accent6 3 6 5 2 2" xfId="52741"/>
    <cellStyle name="20% - Accent6 3 6 5 3" xfId="44800"/>
    <cellStyle name="20% - Accent6 3 6 6" xfId="22333"/>
    <cellStyle name="20% - Accent6 3 6 6 2" xfId="30281"/>
    <cellStyle name="20% - Accent6 3 6 6 2 2" xfId="59240"/>
    <cellStyle name="20% - Accent6 3 6 6 3" xfId="51299"/>
    <cellStyle name="20% - Accent6 3 6 7" xfId="10077"/>
    <cellStyle name="20% - Accent6 3 6 7 2" xfId="39135"/>
    <cellStyle name="20% - Accent6 3 6 8" xfId="32551"/>
    <cellStyle name="20% - Accent6 3 7" xfId="2412"/>
    <cellStyle name="20% - Accent6 3 7 2" xfId="5771"/>
    <cellStyle name="20% - Accent6 3 7 2 2" xfId="19053"/>
    <cellStyle name="20% - Accent6 3 7 2 2 2" xfId="27007"/>
    <cellStyle name="20% - Accent6 3 7 2 2 2 2" xfId="55966"/>
    <cellStyle name="20% - Accent6 3 7 2 2 3" xfId="48025"/>
    <cellStyle name="20% - Accent6 3 7 2 3" xfId="12383"/>
    <cellStyle name="20% - Accent6 3 7 2 3 2" xfId="41441"/>
    <cellStyle name="20% - Accent6 3 7 2 4" xfId="34857"/>
    <cellStyle name="20% - Accent6 3 7 3" xfId="14778"/>
    <cellStyle name="20% - Accent6 3 7 3 2" xfId="22784"/>
    <cellStyle name="20% - Accent6 3 7 3 2 2" xfId="51743"/>
    <cellStyle name="20% - Accent6 3 7 3 3" xfId="43802"/>
    <cellStyle name="20% - Accent6 3 7 4" xfId="9091"/>
    <cellStyle name="20% - Accent6 3 7 4 2" xfId="38149"/>
    <cellStyle name="20% - Accent6 3 7 5" xfId="31565"/>
    <cellStyle name="20% - Accent6 3 8" xfId="3611"/>
    <cellStyle name="20% - Accent6 3 8 2" xfId="16905"/>
    <cellStyle name="20% - Accent6 3 8 2 2" xfId="24859"/>
    <cellStyle name="20% - Accent6 3 8 2 2 2" xfId="53818"/>
    <cellStyle name="20% - Accent6 3 8 2 3" xfId="45877"/>
    <cellStyle name="20% - Accent6 3 8 3" xfId="10235"/>
    <cellStyle name="20% - Accent6 3 8 3 2" xfId="39293"/>
    <cellStyle name="20% - Accent6 3 8 4" xfId="32709"/>
    <cellStyle name="20% - Accent6 3 9" xfId="4765"/>
    <cellStyle name="20% - Accent6 3 9 2" xfId="18049"/>
    <cellStyle name="20% - Accent6 3 9 2 2" xfId="26003"/>
    <cellStyle name="20% - Accent6 3 9 2 2 2" xfId="54962"/>
    <cellStyle name="20% - Accent6 3 9 2 3" xfId="47021"/>
    <cellStyle name="20% - Accent6 3 9 3" xfId="11379"/>
    <cellStyle name="20% - Accent6 3 9 3 2" xfId="40437"/>
    <cellStyle name="20% - Accent6 3 9 4" xfId="33853"/>
    <cellStyle name="20% - Accent6 4" xfId="1408"/>
    <cellStyle name="20% - Accent6 4 10" xfId="6981"/>
    <cellStyle name="20% - Accent6 4 10 2" xfId="20242"/>
    <cellStyle name="20% - Accent6 4 10 2 2" xfId="28196"/>
    <cellStyle name="20% - Accent6 4 10 2 2 2" xfId="57155"/>
    <cellStyle name="20% - Accent6 4 10 2 3" xfId="49214"/>
    <cellStyle name="20% - Accent6 4 10 3" xfId="13572"/>
    <cellStyle name="20% - Accent6 4 10 3 2" xfId="42630"/>
    <cellStyle name="20% - Accent6 4 10 4" xfId="36046"/>
    <cellStyle name="20% - Accent6 4 11" xfId="14850"/>
    <cellStyle name="20% - Accent6 4 11 2" xfId="22840"/>
    <cellStyle name="20% - Accent6 4 11 2 2" xfId="51799"/>
    <cellStyle name="20% - Accent6 4 11 3" xfId="43858"/>
    <cellStyle name="20% - Accent6 4 12" xfId="21392"/>
    <cellStyle name="20% - Accent6 4 12 2" xfId="29340"/>
    <cellStyle name="20% - Accent6 4 12 2 2" xfId="58299"/>
    <cellStyle name="20% - Accent6 4 12 3" xfId="50358"/>
    <cellStyle name="20% - Accent6 4 13" xfId="22478"/>
    <cellStyle name="20% - Accent6 4 13 2" xfId="30422"/>
    <cellStyle name="20% - Accent6 4 13 2 2" xfId="59381"/>
    <cellStyle name="20% - Accent6 4 13 3" xfId="51440"/>
    <cellStyle name="20% - Accent6 4 14" xfId="22584"/>
    <cellStyle name="20% - Accent6 4 14 2" xfId="51546"/>
    <cellStyle name="20% - Accent6 4 15" xfId="8132"/>
    <cellStyle name="20% - Accent6 4 15 2" xfId="37190"/>
    <cellStyle name="20% - Accent6 4 16" xfId="30606"/>
    <cellStyle name="20% - Accent6 4 2" xfId="1500"/>
    <cellStyle name="20% - Accent6 4 2 10" xfId="21482"/>
    <cellStyle name="20% - Accent6 4 2 10 2" xfId="29430"/>
    <cellStyle name="20% - Accent6 4 2 10 2 2" xfId="58389"/>
    <cellStyle name="20% - Accent6 4 2 10 3" xfId="50448"/>
    <cellStyle name="20% - Accent6 4 2 11" xfId="8222"/>
    <cellStyle name="20% - Accent6 4 2 11 2" xfId="37280"/>
    <cellStyle name="20% - Accent6 4 2 12" xfId="30696"/>
    <cellStyle name="20% - Accent6 4 2 2" xfId="1720"/>
    <cellStyle name="20% - Accent6 4 2 2 10" xfId="30909"/>
    <cellStyle name="20% - Accent6 4 2 2 2" xfId="2345"/>
    <cellStyle name="20% - Accent6 4 2 2 2 2" xfId="3353"/>
    <cellStyle name="20% - Accent6 4 2 2 2 2 2" xfId="6711"/>
    <cellStyle name="20% - Accent6 4 2 2 2 2 2 2" xfId="19993"/>
    <cellStyle name="20% - Accent6 4 2 2 2 2 2 2 2" xfId="27947"/>
    <cellStyle name="20% - Accent6 4 2 2 2 2 2 2 2 2" xfId="56906"/>
    <cellStyle name="20% - Accent6 4 2 2 2 2 2 2 3" xfId="48965"/>
    <cellStyle name="20% - Accent6 4 2 2 2 2 2 3" xfId="13323"/>
    <cellStyle name="20% - Accent6 4 2 2 2 2 2 3 2" xfId="42381"/>
    <cellStyle name="20% - Accent6 4 2 2 2 2 2 4" xfId="35797"/>
    <cellStyle name="20% - Accent6 4 2 2 2 2 3" xfId="16841"/>
    <cellStyle name="20% - Accent6 4 2 2 2 2 3 2" xfId="24795"/>
    <cellStyle name="20% - Accent6 4 2 2 2 2 3 2 2" xfId="53754"/>
    <cellStyle name="20% - Accent6 4 2 2 2 2 3 3" xfId="45813"/>
    <cellStyle name="20% - Accent6 4 2 2 2 2 4" xfId="10031"/>
    <cellStyle name="20% - Accent6 4 2 2 2 2 4 2" xfId="39089"/>
    <cellStyle name="20% - Accent6 4 2 2 2 2 5" xfId="32505"/>
    <cellStyle name="20% - Accent6 4 2 2 2 3" xfId="4551"/>
    <cellStyle name="20% - Accent6 4 2 2 2 3 2" xfId="17845"/>
    <cellStyle name="20% - Accent6 4 2 2 2 3 2 2" xfId="25799"/>
    <cellStyle name="20% - Accent6 4 2 2 2 3 2 2 2" xfId="54758"/>
    <cellStyle name="20% - Accent6 4 2 2 2 3 2 3" xfId="46817"/>
    <cellStyle name="20% - Accent6 4 2 2 2 3 3" xfId="11175"/>
    <cellStyle name="20% - Accent6 4 2 2 2 3 3 2" xfId="40233"/>
    <cellStyle name="20% - Accent6 4 2 2 2 3 4" xfId="33649"/>
    <cellStyle name="20% - Accent6 4 2 2 2 4" xfId="5707"/>
    <cellStyle name="20% - Accent6 4 2 2 2 4 2" xfId="18989"/>
    <cellStyle name="20% - Accent6 4 2 2 2 4 2 2" xfId="26943"/>
    <cellStyle name="20% - Accent6 4 2 2 2 4 2 2 2" xfId="55902"/>
    <cellStyle name="20% - Accent6 4 2 2 2 4 2 3" xfId="47961"/>
    <cellStyle name="20% - Accent6 4 2 2 2 4 3" xfId="12319"/>
    <cellStyle name="20% - Accent6 4 2 2 2 4 3 2" xfId="41377"/>
    <cellStyle name="20% - Accent6 4 2 2 2 4 4" xfId="34793"/>
    <cellStyle name="20% - Accent6 4 2 2 2 5" xfId="7876"/>
    <cellStyle name="20% - Accent6 4 2 2 2 5 2" xfId="21137"/>
    <cellStyle name="20% - Accent6 4 2 2 2 5 2 2" xfId="29091"/>
    <cellStyle name="20% - Accent6 4 2 2 2 5 2 2 2" xfId="58050"/>
    <cellStyle name="20% - Accent6 4 2 2 2 5 2 3" xfId="50109"/>
    <cellStyle name="20% - Accent6 4 2 2 2 5 3" xfId="14467"/>
    <cellStyle name="20% - Accent6 4 2 2 2 5 3 2" xfId="43525"/>
    <cellStyle name="20% - Accent6 4 2 2 2 5 4" xfId="36941"/>
    <cellStyle name="20% - Accent6 4 2 2 2 6" xfId="15746"/>
    <cellStyle name="20% - Accent6 4 2 2 2 6 2" xfId="23736"/>
    <cellStyle name="20% - Accent6 4 2 2 2 6 2 2" xfId="52695"/>
    <cellStyle name="20% - Accent6 4 2 2 2 6 3" xfId="44754"/>
    <cellStyle name="20% - Accent6 4 2 2 2 7" xfId="22287"/>
    <cellStyle name="20% - Accent6 4 2 2 2 7 2" xfId="30235"/>
    <cellStyle name="20% - Accent6 4 2 2 2 7 2 2" xfId="59194"/>
    <cellStyle name="20% - Accent6 4 2 2 2 7 3" xfId="51253"/>
    <cellStyle name="20% - Accent6 4 2 2 2 8" xfId="9027"/>
    <cellStyle name="20% - Accent6 4 2 2 2 8 2" xfId="38085"/>
    <cellStyle name="20% - Accent6 4 2 2 2 9" xfId="31501"/>
    <cellStyle name="20% - Accent6 4 2 2 3" xfId="2761"/>
    <cellStyle name="20% - Accent6 4 2 2 3 2" xfId="6119"/>
    <cellStyle name="20% - Accent6 4 2 2 3 2 2" xfId="19401"/>
    <cellStyle name="20% - Accent6 4 2 2 3 2 2 2" xfId="27355"/>
    <cellStyle name="20% - Accent6 4 2 2 3 2 2 2 2" xfId="56314"/>
    <cellStyle name="20% - Accent6 4 2 2 3 2 2 3" xfId="48373"/>
    <cellStyle name="20% - Accent6 4 2 2 3 2 3" xfId="12731"/>
    <cellStyle name="20% - Accent6 4 2 2 3 2 3 2" xfId="41789"/>
    <cellStyle name="20% - Accent6 4 2 2 3 2 4" xfId="35205"/>
    <cellStyle name="20% - Accent6 4 2 2 3 3" xfId="16249"/>
    <cellStyle name="20% - Accent6 4 2 2 3 3 2" xfId="24203"/>
    <cellStyle name="20% - Accent6 4 2 2 3 3 2 2" xfId="53162"/>
    <cellStyle name="20% - Accent6 4 2 2 3 3 3" xfId="45221"/>
    <cellStyle name="20% - Accent6 4 2 2 3 4" xfId="9439"/>
    <cellStyle name="20% - Accent6 4 2 2 3 4 2" xfId="38497"/>
    <cellStyle name="20% - Accent6 4 2 2 3 5" xfId="31913"/>
    <cellStyle name="20% - Accent6 4 2 2 4" xfId="3959"/>
    <cellStyle name="20% - Accent6 4 2 2 4 2" xfId="17253"/>
    <cellStyle name="20% - Accent6 4 2 2 4 2 2" xfId="25207"/>
    <cellStyle name="20% - Accent6 4 2 2 4 2 2 2" xfId="54166"/>
    <cellStyle name="20% - Accent6 4 2 2 4 2 3" xfId="46225"/>
    <cellStyle name="20% - Accent6 4 2 2 4 3" xfId="10583"/>
    <cellStyle name="20% - Accent6 4 2 2 4 3 2" xfId="39641"/>
    <cellStyle name="20% - Accent6 4 2 2 4 4" xfId="33057"/>
    <cellStyle name="20% - Accent6 4 2 2 5" xfId="5115"/>
    <cellStyle name="20% - Accent6 4 2 2 5 2" xfId="18397"/>
    <cellStyle name="20% - Accent6 4 2 2 5 2 2" xfId="26351"/>
    <cellStyle name="20% - Accent6 4 2 2 5 2 2 2" xfId="55310"/>
    <cellStyle name="20% - Accent6 4 2 2 5 2 3" xfId="47369"/>
    <cellStyle name="20% - Accent6 4 2 2 5 3" xfId="11727"/>
    <cellStyle name="20% - Accent6 4 2 2 5 3 2" xfId="40785"/>
    <cellStyle name="20% - Accent6 4 2 2 5 4" xfId="34201"/>
    <cellStyle name="20% - Accent6 4 2 2 6" xfId="7284"/>
    <cellStyle name="20% - Accent6 4 2 2 6 2" xfId="20545"/>
    <cellStyle name="20% - Accent6 4 2 2 6 2 2" xfId="28499"/>
    <cellStyle name="20% - Accent6 4 2 2 6 2 2 2" xfId="57458"/>
    <cellStyle name="20% - Accent6 4 2 2 6 2 3" xfId="49517"/>
    <cellStyle name="20% - Accent6 4 2 2 6 3" xfId="13875"/>
    <cellStyle name="20% - Accent6 4 2 2 6 3 2" xfId="42933"/>
    <cellStyle name="20% - Accent6 4 2 2 6 4" xfId="36349"/>
    <cellStyle name="20% - Accent6 4 2 2 7" xfId="15153"/>
    <cellStyle name="20% - Accent6 4 2 2 7 2" xfId="23143"/>
    <cellStyle name="20% - Accent6 4 2 2 7 2 2" xfId="52102"/>
    <cellStyle name="20% - Accent6 4 2 2 7 3" xfId="44161"/>
    <cellStyle name="20% - Accent6 4 2 2 8" xfId="21695"/>
    <cellStyle name="20% - Accent6 4 2 2 8 2" xfId="29643"/>
    <cellStyle name="20% - Accent6 4 2 2 8 2 2" xfId="58602"/>
    <cellStyle name="20% - Accent6 4 2 2 8 3" xfId="50661"/>
    <cellStyle name="20% - Accent6 4 2 2 9" xfId="8435"/>
    <cellStyle name="20% - Accent6 4 2 2 9 2" xfId="37493"/>
    <cellStyle name="20% - Accent6 4 2 3" xfId="2132"/>
    <cellStyle name="20% - Accent6 4 2 3 2" xfId="3140"/>
    <cellStyle name="20% - Accent6 4 2 3 2 2" xfId="6498"/>
    <cellStyle name="20% - Accent6 4 2 3 2 2 2" xfId="19780"/>
    <cellStyle name="20% - Accent6 4 2 3 2 2 2 2" xfId="27734"/>
    <cellStyle name="20% - Accent6 4 2 3 2 2 2 2 2" xfId="56693"/>
    <cellStyle name="20% - Accent6 4 2 3 2 2 2 3" xfId="48752"/>
    <cellStyle name="20% - Accent6 4 2 3 2 2 3" xfId="13110"/>
    <cellStyle name="20% - Accent6 4 2 3 2 2 3 2" xfId="42168"/>
    <cellStyle name="20% - Accent6 4 2 3 2 2 4" xfId="35584"/>
    <cellStyle name="20% - Accent6 4 2 3 2 3" xfId="16628"/>
    <cellStyle name="20% - Accent6 4 2 3 2 3 2" xfId="24582"/>
    <cellStyle name="20% - Accent6 4 2 3 2 3 2 2" xfId="53541"/>
    <cellStyle name="20% - Accent6 4 2 3 2 3 3" xfId="45600"/>
    <cellStyle name="20% - Accent6 4 2 3 2 4" xfId="9818"/>
    <cellStyle name="20% - Accent6 4 2 3 2 4 2" xfId="38876"/>
    <cellStyle name="20% - Accent6 4 2 3 2 5" xfId="32292"/>
    <cellStyle name="20% - Accent6 4 2 3 3" xfId="4338"/>
    <cellStyle name="20% - Accent6 4 2 3 3 2" xfId="17632"/>
    <cellStyle name="20% - Accent6 4 2 3 3 2 2" xfId="25586"/>
    <cellStyle name="20% - Accent6 4 2 3 3 2 2 2" xfId="54545"/>
    <cellStyle name="20% - Accent6 4 2 3 3 2 3" xfId="46604"/>
    <cellStyle name="20% - Accent6 4 2 3 3 3" xfId="10962"/>
    <cellStyle name="20% - Accent6 4 2 3 3 3 2" xfId="40020"/>
    <cellStyle name="20% - Accent6 4 2 3 3 4" xfId="33436"/>
    <cellStyle name="20% - Accent6 4 2 3 4" xfId="5494"/>
    <cellStyle name="20% - Accent6 4 2 3 4 2" xfId="18776"/>
    <cellStyle name="20% - Accent6 4 2 3 4 2 2" xfId="26730"/>
    <cellStyle name="20% - Accent6 4 2 3 4 2 2 2" xfId="55689"/>
    <cellStyle name="20% - Accent6 4 2 3 4 2 3" xfId="47748"/>
    <cellStyle name="20% - Accent6 4 2 3 4 3" xfId="12106"/>
    <cellStyle name="20% - Accent6 4 2 3 4 3 2" xfId="41164"/>
    <cellStyle name="20% - Accent6 4 2 3 4 4" xfId="34580"/>
    <cellStyle name="20% - Accent6 4 2 3 5" xfId="7663"/>
    <cellStyle name="20% - Accent6 4 2 3 5 2" xfId="20924"/>
    <cellStyle name="20% - Accent6 4 2 3 5 2 2" xfId="28878"/>
    <cellStyle name="20% - Accent6 4 2 3 5 2 2 2" xfId="57837"/>
    <cellStyle name="20% - Accent6 4 2 3 5 2 3" xfId="49896"/>
    <cellStyle name="20% - Accent6 4 2 3 5 3" xfId="14254"/>
    <cellStyle name="20% - Accent6 4 2 3 5 3 2" xfId="43312"/>
    <cellStyle name="20% - Accent6 4 2 3 5 4" xfId="36728"/>
    <cellStyle name="20% - Accent6 4 2 3 6" xfId="15533"/>
    <cellStyle name="20% - Accent6 4 2 3 6 2" xfId="23523"/>
    <cellStyle name="20% - Accent6 4 2 3 6 2 2" xfId="52482"/>
    <cellStyle name="20% - Accent6 4 2 3 6 3" xfId="44541"/>
    <cellStyle name="20% - Accent6 4 2 3 7" xfId="22074"/>
    <cellStyle name="20% - Accent6 4 2 3 7 2" xfId="30022"/>
    <cellStyle name="20% - Accent6 4 2 3 7 2 2" xfId="58981"/>
    <cellStyle name="20% - Accent6 4 2 3 7 3" xfId="51040"/>
    <cellStyle name="20% - Accent6 4 2 3 8" xfId="8814"/>
    <cellStyle name="20% - Accent6 4 2 3 8 2" xfId="37872"/>
    <cellStyle name="20% - Accent6 4 2 3 9" xfId="31288"/>
    <cellStyle name="20% - Accent6 4 2 4" xfId="1950"/>
    <cellStyle name="20% - Accent6 4 2 4 2" xfId="2960"/>
    <cellStyle name="20% - Accent6 4 2 4 2 2" xfId="6318"/>
    <cellStyle name="20% - Accent6 4 2 4 2 2 2" xfId="19600"/>
    <cellStyle name="20% - Accent6 4 2 4 2 2 2 2" xfId="27554"/>
    <cellStyle name="20% - Accent6 4 2 4 2 2 2 2 2" xfId="56513"/>
    <cellStyle name="20% - Accent6 4 2 4 2 2 2 3" xfId="48572"/>
    <cellStyle name="20% - Accent6 4 2 4 2 2 3" xfId="12930"/>
    <cellStyle name="20% - Accent6 4 2 4 2 2 3 2" xfId="41988"/>
    <cellStyle name="20% - Accent6 4 2 4 2 2 4" xfId="35404"/>
    <cellStyle name="20% - Accent6 4 2 4 2 3" xfId="16448"/>
    <cellStyle name="20% - Accent6 4 2 4 2 3 2" xfId="24402"/>
    <cellStyle name="20% - Accent6 4 2 4 2 3 2 2" xfId="53361"/>
    <cellStyle name="20% - Accent6 4 2 4 2 3 3" xfId="45420"/>
    <cellStyle name="20% - Accent6 4 2 4 2 4" xfId="9638"/>
    <cellStyle name="20% - Accent6 4 2 4 2 4 2" xfId="38696"/>
    <cellStyle name="20% - Accent6 4 2 4 2 5" xfId="32112"/>
    <cellStyle name="20% - Accent6 4 2 4 3" xfId="4158"/>
    <cellStyle name="20% - Accent6 4 2 4 3 2" xfId="17452"/>
    <cellStyle name="20% - Accent6 4 2 4 3 2 2" xfId="25406"/>
    <cellStyle name="20% - Accent6 4 2 4 3 2 2 2" xfId="54365"/>
    <cellStyle name="20% - Accent6 4 2 4 3 2 3" xfId="46424"/>
    <cellStyle name="20% - Accent6 4 2 4 3 3" xfId="10782"/>
    <cellStyle name="20% - Accent6 4 2 4 3 3 2" xfId="39840"/>
    <cellStyle name="20% - Accent6 4 2 4 3 4" xfId="33256"/>
    <cellStyle name="20% - Accent6 4 2 4 4" xfId="5314"/>
    <cellStyle name="20% - Accent6 4 2 4 4 2" xfId="18596"/>
    <cellStyle name="20% - Accent6 4 2 4 4 2 2" xfId="26550"/>
    <cellStyle name="20% - Accent6 4 2 4 4 2 2 2" xfId="55509"/>
    <cellStyle name="20% - Accent6 4 2 4 4 2 3" xfId="47568"/>
    <cellStyle name="20% - Accent6 4 2 4 4 3" xfId="11926"/>
    <cellStyle name="20% - Accent6 4 2 4 4 3 2" xfId="40984"/>
    <cellStyle name="20% - Accent6 4 2 4 4 4" xfId="34400"/>
    <cellStyle name="20% - Accent6 4 2 4 5" xfId="7483"/>
    <cellStyle name="20% - Accent6 4 2 4 5 2" xfId="20744"/>
    <cellStyle name="20% - Accent6 4 2 4 5 2 2" xfId="28698"/>
    <cellStyle name="20% - Accent6 4 2 4 5 2 2 2" xfId="57657"/>
    <cellStyle name="20% - Accent6 4 2 4 5 2 3" xfId="49716"/>
    <cellStyle name="20% - Accent6 4 2 4 5 3" xfId="14074"/>
    <cellStyle name="20% - Accent6 4 2 4 5 3 2" xfId="43132"/>
    <cellStyle name="20% - Accent6 4 2 4 5 4" xfId="36548"/>
    <cellStyle name="20% - Accent6 4 2 4 6" xfId="15353"/>
    <cellStyle name="20% - Accent6 4 2 4 6 2" xfId="23343"/>
    <cellStyle name="20% - Accent6 4 2 4 6 2 2" xfId="52302"/>
    <cellStyle name="20% - Accent6 4 2 4 6 3" xfId="44361"/>
    <cellStyle name="20% - Accent6 4 2 4 7" xfId="21894"/>
    <cellStyle name="20% - Accent6 4 2 4 7 2" xfId="29842"/>
    <cellStyle name="20% - Accent6 4 2 4 7 2 2" xfId="58801"/>
    <cellStyle name="20% - Accent6 4 2 4 7 3" xfId="50860"/>
    <cellStyle name="20% - Accent6 4 2 4 8" xfId="8634"/>
    <cellStyle name="20% - Accent6 4 2 4 8 2" xfId="37692"/>
    <cellStyle name="20% - Accent6 4 2 4 9" xfId="31108"/>
    <cellStyle name="20% - Accent6 4 2 5" xfId="2548"/>
    <cellStyle name="20% - Accent6 4 2 5 2" xfId="5906"/>
    <cellStyle name="20% - Accent6 4 2 5 2 2" xfId="19188"/>
    <cellStyle name="20% - Accent6 4 2 5 2 2 2" xfId="27142"/>
    <cellStyle name="20% - Accent6 4 2 5 2 2 2 2" xfId="56101"/>
    <cellStyle name="20% - Accent6 4 2 5 2 2 3" xfId="48160"/>
    <cellStyle name="20% - Accent6 4 2 5 2 3" xfId="12518"/>
    <cellStyle name="20% - Accent6 4 2 5 2 3 2" xfId="41576"/>
    <cellStyle name="20% - Accent6 4 2 5 2 4" xfId="34992"/>
    <cellStyle name="20% - Accent6 4 2 5 3" xfId="16036"/>
    <cellStyle name="20% - Accent6 4 2 5 3 2" xfId="23990"/>
    <cellStyle name="20% - Accent6 4 2 5 3 2 2" xfId="52949"/>
    <cellStyle name="20% - Accent6 4 2 5 3 3" xfId="45008"/>
    <cellStyle name="20% - Accent6 4 2 5 4" xfId="9226"/>
    <cellStyle name="20% - Accent6 4 2 5 4 2" xfId="38284"/>
    <cellStyle name="20% - Accent6 4 2 5 5" xfId="31700"/>
    <cellStyle name="20% - Accent6 4 2 6" xfId="3746"/>
    <cellStyle name="20% - Accent6 4 2 6 2" xfId="17040"/>
    <cellStyle name="20% - Accent6 4 2 6 2 2" xfId="24994"/>
    <cellStyle name="20% - Accent6 4 2 6 2 2 2" xfId="53953"/>
    <cellStyle name="20% - Accent6 4 2 6 2 3" xfId="46012"/>
    <cellStyle name="20% - Accent6 4 2 6 3" xfId="10370"/>
    <cellStyle name="20% - Accent6 4 2 6 3 2" xfId="39428"/>
    <cellStyle name="20% - Accent6 4 2 6 4" xfId="32844"/>
    <cellStyle name="20% - Accent6 4 2 7" xfId="4902"/>
    <cellStyle name="20% - Accent6 4 2 7 2" xfId="18184"/>
    <cellStyle name="20% - Accent6 4 2 7 2 2" xfId="26138"/>
    <cellStyle name="20% - Accent6 4 2 7 2 2 2" xfId="55097"/>
    <cellStyle name="20% - Accent6 4 2 7 2 3" xfId="47156"/>
    <cellStyle name="20% - Accent6 4 2 7 3" xfId="11514"/>
    <cellStyle name="20% - Accent6 4 2 7 3 2" xfId="40572"/>
    <cellStyle name="20% - Accent6 4 2 7 4" xfId="33988"/>
    <cellStyle name="20% - Accent6 4 2 8" xfId="7071"/>
    <cellStyle name="20% - Accent6 4 2 8 2" xfId="20332"/>
    <cellStyle name="20% - Accent6 4 2 8 2 2" xfId="28286"/>
    <cellStyle name="20% - Accent6 4 2 8 2 2 2" xfId="57245"/>
    <cellStyle name="20% - Accent6 4 2 8 2 3" xfId="49304"/>
    <cellStyle name="20% - Accent6 4 2 8 3" xfId="13662"/>
    <cellStyle name="20% - Accent6 4 2 8 3 2" xfId="42720"/>
    <cellStyle name="20% - Accent6 4 2 8 4" xfId="36136"/>
    <cellStyle name="20% - Accent6 4 2 9" xfId="14940"/>
    <cellStyle name="20% - Accent6 4 2 9 2" xfId="22930"/>
    <cellStyle name="20% - Accent6 4 2 9 2 2" xfId="51889"/>
    <cellStyle name="20% - Accent6 4 2 9 3" xfId="43948"/>
    <cellStyle name="20% - Accent6 4 3" xfId="1630"/>
    <cellStyle name="20% - Accent6 4 3 10" xfId="30819"/>
    <cellStyle name="20% - Accent6 4 3 2" xfId="2255"/>
    <cellStyle name="20% - Accent6 4 3 2 2" xfId="3263"/>
    <cellStyle name="20% - Accent6 4 3 2 2 2" xfId="6621"/>
    <cellStyle name="20% - Accent6 4 3 2 2 2 2" xfId="19903"/>
    <cellStyle name="20% - Accent6 4 3 2 2 2 2 2" xfId="27857"/>
    <cellStyle name="20% - Accent6 4 3 2 2 2 2 2 2" xfId="56816"/>
    <cellStyle name="20% - Accent6 4 3 2 2 2 2 3" xfId="48875"/>
    <cellStyle name="20% - Accent6 4 3 2 2 2 3" xfId="13233"/>
    <cellStyle name="20% - Accent6 4 3 2 2 2 3 2" xfId="42291"/>
    <cellStyle name="20% - Accent6 4 3 2 2 2 4" xfId="35707"/>
    <cellStyle name="20% - Accent6 4 3 2 2 3" xfId="16751"/>
    <cellStyle name="20% - Accent6 4 3 2 2 3 2" xfId="24705"/>
    <cellStyle name="20% - Accent6 4 3 2 2 3 2 2" xfId="53664"/>
    <cellStyle name="20% - Accent6 4 3 2 2 3 3" xfId="45723"/>
    <cellStyle name="20% - Accent6 4 3 2 2 4" xfId="9941"/>
    <cellStyle name="20% - Accent6 4 3 2 2 4 2" xfId="38999"/>
    <cellStyle name="20% - Accent6 4 3 2 2 5" xfId="32415"/>
    <cellStyle name="20% - Accent6 4 3 2 3" xfId="4461"/>
    <cellStyle name="20% - Accent6 4 3 2 3 2" xfId="17755"/>
    <cellStyle name="20% - Accent6 4 3 2 3 2 2" xfId="25709"/>
    <cellStyle name="20% - Accent6 4 3 2 3 2 2 2" xfId="54668"/>
    <cellStyle name="20% - Accent6 4 3 2 3 2 3" xfId="46727"/>
    <cellStyle name="20% - Accent6 4 3 2 3 3" xfId="11085"/>
    <cellStyle name="20% - Accent6 4 3 2 3 3 2" xfId="40143"/>
    <cellStyle name="20% - Accent6 4 3 2 3 4" xfId="33559"/>
    <cellStyle name="20% - Accent6 4 3 2 4" xfId="5617"/>
    <cellStyle name="20% - Accent6 4 3 2 4 2" xfId="18899"/>
    <cellStyle name="20% - Accent6 4 3 2 4 2 2" xfId="26853"/>
    <cellStyle name="20% - Accent6 4 3 2 4 2 2 2" xfId="55812"/>
    <cellStyle name="20% - Accent6 4 3 2 4 2 3" xfId="47871"/>
    <cellStyle name="20% - Accent6 4 3 2 4 3" xfId="12229"/>
    <cellStyle name="20% - Accent6 4 3 2 4 3 2" xfId="41287"/>
    <cellStyle name="20% - Accent6 4 3 2 4 4" xfId="34703"/>
    <cellStyle name="20% - Accent6 4 3 2 5" xfId="7786"/>
    <cellStyle name="20% - Accent6 4 3 2 5 2" xfId="21047"/>
    <cellStyle name="20% - Accent6 4 3 2 5 2 2" xfId="29001"/>
    <cellStyle name="20% - Accent6 4 3 2 5 2 2 2" xfId="57960"/>
    <cellStyle name="20% - Accent6 4 3 2 5 2 3" xfId="50019"/>
    <cellStyle name="20% - Accent6 4 3 2 5 3" xfId="14377"/>
    <cellStyle name="20% - Accent6 4 3 2 5 3 2" xfId="43435"/>
    <cellStyle name="20% - Accent6 4 3 2 5 4" xfId="36851"/>
    <cellStyle name="20% - Accent6 4 3 2 6" xfId="15656"/>
    <cellStyle name="20% - Accent6 4 3 2 6 2" xfId="23646"/>
    <cellStyle name="20% - Accent6 4 3 2 6 2 2" xfId="52605"/>
    <cellStyle name="20% - Accent6 4 3 2 6 3" xfId="44664"/>
    <cellStyle name="20% - Accent6 4 3 2 7" xfId="22197"/>
    <cellStyle name="20% - Accent6 4 3 2 7 2" xfId="30145"/>
    <cellStyle name="20% - Accent6 4 3 2 7 2 2" xfId="59104"/>
    <cellStyle name="20% - Accent6 4 3 2 7 3" xfId="51163"/>
    <cellStyle name="20% - Accent6 4 3 2 8" xfId="8937"/>
    <cellStyle name="20% - Accent6 4 3 2 8 2" xfId="37995"/>
    <cellStyle name="20% - Accent6 4 3 2 9" xfId="31411"/>
    <cellStyle name="20% - Accent6 4 3 3" xfId="2671"/>
    <cellStyle name="20% - Accent6 4 3 3 2" xfId="6029"/>
    <cellStyle name="20% - Accent6 4 3 3 2 2" xfId="19311"/>
    <cellStyle name="20% - Accent6 4 3 3 2 2 2" xfId="27265"/>
    <cellStyle name="20% - Accent6 4 3 3 2 2 2 2" xfId="56224"/>
    <cellStyle name="20% - Accent6 4 3 3 2 2 3" xfId="48283"/>
    <cellStyle name="20% - Accent6 4 3 3 2 3" xfId="12641"/>
    <cellStyle name="20% - Accent6 4 3 3 2 3 2" xfId="41699"/>
    <cellStyle name="20% - Accent6 4 3 3 2 4" xfId="35115"/>
    <cellStyle name="20% - Accent6 4 3 3 3" xfId="16159"/>
    <cellStyle name="20% - Accent6 4 3 3 3 2" xfId="24113"/>
    <cellStyle name="20% - Accent6 4 3 3 3 2 2" xfId="53072"/>
    <cellStyle name="20% - Accent6 4 3 3 3 3" xfId="45131"/>
    <cellStyle name="20% - Accent6 4 3 3 4" xfId="9349"/>
    <cellStyle name="20% - Accent6 4 3 3 4 2" xfId="38407"/>
    <cellStyle name="20% - Accent6 4 3 3 5" xfId="31823"/>
    <cellStyle name="20% - Accent6 4 3 4" xfId="3869"/>
    <cellStyle name="20% - Accent6 4 3 4 2" xfId="17163"/>
    <cellStyle name="20% - Accent6 4 3 4 2 2" xfId="25117"/>
    <cellStyle name="20% - Accent6 4 3 4 2 2 2" xfId="54076"/>
    <cellStyle name="20% - Accent6 4 3 4 2 3" xfId="46135"/>
    <cellStyle name="20% - Accent6 4 3 4 3" xfId="10493"/>
    <cellStyle name="20% - Accent6 4 3 4 3 2" xfId="39551"/>
    <cellStyle name="20% - Accent6 4 3 4 4" xfId="32967"/>
    <cellStyle name="20% - Accent6 4 3 5" xfId="5025"/>
    <cellStyle name="20% - Accent6 4 3 5 2" xfId="18307"/>
    <cellStyle name="20% - Accent6 4 3 5 2 2" xfId="26261"/>
    <cellStyle name="20% - Accent6 4 3 5 2 2 2" xfId="55220"/>
    <cellStyle name="20% - Accent6 4 3 5 2 3" xfId="47279"/>
    <cellStyle name="20% - Accent6 4 3 5 3" xfId="11637"/>
    <cellStyle name="20% - Accent6 4 3 5 3 2" xfId="40695"/>
    <cellStyle name="20% - Accent6 4 3 5 4" xfId="34111"/>
    <cellStyle name="20% - Accent6 4 3 6" xfId="7194"/>
    <cellStyle name="20% - Accent6 4 3 6 2" xfId="20455"/>
    <cellStyle name="20% - Accent6 4 3 6 2 2" xfId="28409"/>
    <cellStyle name="20% - Accent6 4 3 6 2 2 2" xfId="57368"/>
    <cellStyle name="20% - Accent6 4 3 6 2 3" xfId="49427"/>
    <cellStyle name="20% - Accent6 4 3 6 3" xfId="13785"/>
    <cellStyle name="20% - Accent6 4 3 6 3 2" xfId="42843"/>
    <cellStyle name="20% - Accent6 4 3 6 4" xfId="36259"/>
    <cellStyle name="20% - Accent6 4 3 7" xfId="15063"/>
    <cellStyle name="20% - Accent6 4 3 7 2" xfId="23053"/>
    <cellStyle name="20% - Accent6 4 3 7 2 2" xfId="52012"/>
    <cellStyle name="20% - Accent6 4 3 7 3" xfId="44071"/>
    <cellStyle name="20% - Accent6 4 3 8" xfId="21605"/>
    <cellStyle name="20% - Accent6 4 3 8 2" xfId="29553"/>
    <cellStyle name="20% - Accent6 4 3 8 2 2" xfId="58512"/>
    <cellStyle name="20% - Accent6 4 3 8 3" xfId="50571"/>
    <cellStyle name="20% - Accent6 4 3 9" xfId="8345"/>
    <cellStyle name="20% - Accent6 4 3 9 2" xfId="37403"/>
    <cellStyle name="20% - Accent6 4 4" xfId="2042"/>
    <cellStyle name="20% - Accent6 4 4 2" xfId="3050"/>
    <cellStyle name="20% - Accent6 4 4 2 2" xfId="6408"/>
    <cellStyle name="20% - Accent6 4 4 2 2 2" xfId="19690"/>
    <cellStyle name="20% - Accent6 4 4 2 2 2 2" xfId="27644"/>
    <cellStyle name="20% - Accent6 4 4 2 2 2 2 2" xfId="56603"/>
    <cellStyle name="20% - Accent6 4 4 2 2 2 3" xfId="48662"/>
    <cellStyle name="20% - Accent6 4 4 2 2 3" xfId="13020"/>
    <cellStyle name="20% - Accent6 4 4 2 2 3 2" xfId="42078"/>
    <cellStyle name="20% - Accent6 4 4 2 2 4" xfId="35494"/>
    <cellStyle name="20% - Accent6 4 4 2 3" xfId="16538"/>
    <cellStyle name="20% - Accent6 4 4 2 3 2" xfId="24492"/>
    <cellStyle name="20% - Accent6 4 4 2 3 2 2" xfId="53451"/>
    <cellStyle name="20% - Accent6 4 4 2 3 3" xfId="45510"/>
    <cellStyle name="20% - Accent6 4 4 2 4" xfId="9728"/>
    <cellStyle name="20% - Accent6 4 4 2 4 2" xfId="38786"/>
    <cellStyle name="20% - Accent6 4 4 2 5" xfId="32202"/>
    <cellStyle name="20% - Accent6 4 4 3" xfId="4248"/>
    <cellStyle name="20% - Accent6 4 4 3 2" xfId="17542"/>
    <cellStyle name="20% - Accent6 4 4 3 2 2" xfId="25496"/>
    <cellStyle name="20% - Accent6 4 4 3 2 2 2" xfId="54455"/>
    <cellStyle name="20% - Accent6 4 4 3 2 3" xfId="46514"/>
    <cellStyle name="20% - Accent6 4 4 3 3" xfId="10872"/>
    <cellStyle name="20% - Accent6 4 4 3 3 2" xfId="39930"/>
    <cellStyle name="20% - Accent6 4 4 3 4" xfId="33346"/>
    <cellStyle name="20% - Accent6 4 4 4" xfId="5404"/>
    <cellStyle name="20% - Accent6 4 4 4 2" xfId="18686"/>
    <cellStyle name="20% - Accent6 4 4 4 2 2" xfId="26640"/>
    <cellStyle name="20% - Accent6 4 4 4 2 2 2" xfId="55599"/>
    <cellStyle name="20% - Accent6 4 4 4 2 3" xfId="47658"/>
    <cellStyle name="20% - Accent6 4 4 4 3" xfId="12016"/>
    <cellStyle name="20% - Accent6 4 4 4 3 2" xfId="41074"/>
    <cellStyle name="20% - Accent6 4 4 4 4" xfId="34490"/>
    <cellStyle name="20% - Accent6 4 4 5" xfId="7573"/>
    <cellStyle name="20% - Accent6 4 4 5 2" xfId="20834"/>
    <cellStyle name="20% - Accent6 4 4 5 2 2" xfId="28788"/>
    <cellStyle name="20% - Accent6 4 4 5 2 2 2" xfId="57747"/>
    <cellStyle name="20% - Accent6 4 4 5 2 3" xfId="49806"/>
    <cellStyle name="20% - Accent6 4 4 5 3" xfId="14164"/>
    <cellStyle name="20% - Accent6 4 4 5 3 2" xfId="43222"/>
    <cellStyle name="20% - Accent6 4 4 5 4" xfId="36638"/>
    <cellStyle name="20% - Accent6 4 4 6" xfId="15443"/>
    <cellStyle name="20% - Accent6 4 4 6 2" xfId="23433"/>
    <cellStyle name="20% - Accent6 4 4 6 2 2" xfId="52392"/>
    <cellStyle name="20% - Accent6 4 4 6 3" xfId="44451"/>
    <cellStyle name="20% - Accent6 4 4 7" xfId="21984"/>
    <cellStyle name="20% - Accent6 4 4 7 2" xfId="29932"/>
    <cellStyle name="20% - Accent6 4 4 7 2 2" xfId="58891"/>
    <cellStyle name="20% - Accent6 4 4 7 3" xfId="50950"/>
    <cellStyle name="20% - Accent6 4 4 8" xfId="8724"/>
    <cellStyle name="20% - Accent6 4 4 8 2" xfId="37782"/>
    <cellStyle name="20% - Accent6 4 4 9" xfId="31198"/>
    <cellStyle name="20% - Accent6 4 5" xfId="1860"/>
    <cellStyle name="20% - Accent6 4 5 2" xfId="2870"/>
    <cellStyle name="20% - Accent6 4 5 2 2" xfId="6228"/>
    <cellStyle name="20% - Accent6 4 5 2 2 2" xfId="19510"/>
    <cellStyle name="20% - Accent6 4 5 2 2 2 2" xfId="27464"/>
    <cellStyle name="20% - Accent6 4 5 2 2 2 2 2" xfId="56423"/>
    <cellStyle name="20% - Accent6 4 5 2 2 2 3" xfId="48482"/>
    <cellStyle name="20% - Accent6 4 5 2 2 3" xfId="12840"/>
    <cellStyle name="20% - Accent6 4 5 2 2 3 2" xfId="41898"/>
    <cellStyle name="20% - Accent6 4 5 2 2 4" xfId="35314"/>
    <cellStyle name="20% - Accent6 4 5 2 3" xfId="16358"/>
    <cellStyle name="20% - Accent6 4 5 2 3 2" xfId="24312"/>
    <cellStyle name="20% - Accent6 4 5 2 3 2 2" xfId="53271"/>
    <cellStyle name="20% - Accent6 4 5 2 3 3" xfId="45330"/>
    <cellStyle name="20% - Accent6 4 5 2 4" xfId="9548"/>
    <cellStyle name="20% - Accent6 4 5 2 4 2" xfId="38606"/>
    <cellStyle name="20% - Accent6 4 5 2 5" xfId="32022"/>
    <cellStyle name="20% - Accent6 4 5 3" xfId="4068"/>
    <cellStyle name="20% - Accent6 4 5 3 2" xfId="17362"/>
    <cellStyle name="20% - Accent6 4 5 3 2 2" xfId="25316"/>
    <cellStyle name="20% - Accent6 4 5 3 2 2 2" xfId="54275"/>
    <cellStyle name="20% - Accent6 4 5 3 2 3" xfId="46334"/>
    <cellStyle name="20% - Accent6 4 5 3 3" xfId="10692"/>
    <cellStyle name="20% - Accent6 4 5 3 3 2" xfId="39750"/>
    <cellStyle name="20% - Accent6 4 5 3 4" xfId="33166"/>
    <cellStyle name="20% - Accent6 4 5 4" xfId="5224"/>
    <cellStyle name="20% - Accent6 4 5 4 2" xfId="18506"/>
    <cellStyle name="20% - Accent6 4 5 4 2 2" xfId="26460"/>
    <cellStyle name="20% - Accent6 4 5 4 2 2 2" xfId="55419"/>
    <cellStyle name="20% - Accent6 4 5 4 2 3" xfId="47478"/>
    <cellStyle name="20% - Accent6 4 5 4 3" xfId="11836"/>
    <cellStyle name="20% - Accent6 4 5 4 3 2" xfId="40894"/>
    <cellStyle name="20% - Accent6 4 5 4 4" xfId="34310"/>
    <cellStyle name="20% - Accent6 4 5 5" xfId="7393"/>
    <cellStyle name="20% - Accent6 4 5 5 2" xfId="20654"/>
    <cellStyle name="20% - Accent6 4 5 5 2 2" xfId="28608"/>
    <cellStyle name="20% - Accent6 4 5 5 2 2 2" xfId="57567"/>
    <cellStyle name="20% - Accent6 4 5 5 2 3" xfId="49626"/>
    <cellStyle name="20% - Accent6 4 5 5 3" xfId="13984"/>
    <cellStyle name="20% - Accent6 4 5 5 3 2" xfId="43042"/>
    <cellStyle name="20% - Accent6 4 5 5 4" xfId="36458"/>
    <cellStyle name="20% - Accent6 4 5 6" xfId="15263"/>
    <cellStyle name="20% - Accent6 4 5 6 2" xfId="23253"/>
    <cellStyle name="20% - Accent6 4 5 6 2 2" xfId="52212"/>
    <cellStyle name="20% - Accent6 4 5 6 3" xfId="44271"/>
    <cellStyle name="20% - Accent6 4 5 7" xfId="21804"/>
    <cellStyle name="20% - Accent6 4 5 7 2" xfId="29752"/>
    <cellStyle name="20% - Accent6 4 5 7 2 2" xfId="58711"/>
    <cellStyle name="20% - Accent6 4 5 7 3" xfId="50770"/>
    <cellStyle name="20% - Accent6 4 5 8" xfId="8544"/>
    <cellStyle name="20% - Accent6 4 5 8 2" xfId="37602"/>
    <cellStyle name="20% - Accent6 4 5 9" xfId="31018"/>
    <cellStyle name="20% - Accent6 4 6" xfId="3400"/>
    <cellStyle name="20% - Accent6 4 6 2" xfId="4598"/>
    <cellStyle name="20% - Accent6 4 6 2 2" xfId="17892"/>
    <cellStyle name="20% - Accent6 4 6 2 2 2" xfId="25846"/>
    <cellStyle name="20% - Accent6 4 6 2 2 2 2" xfId="54805"/>
    <cellStyle name="20% - Accent6 4 6 2 2 3" xfId="46864"/>
    <cellStyle name="20% - Accent6 4 6 2 3" xfId="11222"/>
    <cellStyle name="20% - Accent6 4 6 2 3 2" xfId="40280"/>
    <cellStyle name="20% - Accent6 4 6 2 4" xfId="33696"/>
    <cellStyle name="20% - Accent6 4 6 3" xfId="6758"/>
    <cellStyle name="20% - Accent6 4 6 3 2" xfId="20040"/>
    <cellStyle name="20% - Accent6 4 6 3 2 2" xfId="27994"/>
    <cellStyle name="20% - Accent6 4 6 3 2 2 2" xfId="56953"/>
    <cellStyle name="20% - Accent6 4 6 3 2 3" xfId="49012"/>
    <cellStyle name="20% - Accent6 4 6 3 3" xfId="13370"/>
    <cellStyle name="20% - Accent6 4 6 3 3 2" xfId="42428"/>
    <cellStyle name="20% - Accent6 4 6 3 4" xfId="35844"/>
    <cellStyle name="20% - Accent6 4 6 4" xfId="7923"/>
    <cellStyle name="20% - Accent6 4 6 4 2" xfId="21184"/>
    <cellStyle name="20% - Accent6 4 6 4 2 2" xfId="29138"/>
    <cellStyle name="20% - Accent6 4 6 4 2 2 2" xfId="58097"/>
    <cellStyle name="20% - Accent6 4 6 4 2 3" xfId="50156"/>
    <cellStyle name="20% - Accent6 4 6 4 3" xfId="14514"/>
    <cellStyle name="20% - Accent6 4 6 4 3 2" xfId="43572"/>
    <cellStyle name="20% - Accent6 4 6 4 4" xfId="36988"/>
    <cellStyle name="20% - Accent6 4 6 5" xfId="15793"/>
    <cellStyle name="20% - Accent6 4 6 5 2" xfId="23783"/>
    <cellStyle name="20% - Accent6 4 6 5 2 2" xfId="52742"/>
    <cellStyle name="20% - Accent6 4 6 5 3" xfId="44801"/>
    <cellStyle name="20% - Accent6 4 6 6" xfId="22334"/>
    <cellStyle name="20% - Accent6 4 6 6 2" xfId="30282"/>
    <cellStyle name="20% - Accent6 4 6 6 2 2" xfId="59241"/>
    <cellStyle name="20% - Accent6 4 6 6 3" xfId="51300"/>
    <cellStyle name="20% - Accent6 4 6 7" xfId="10078"/>
    <cellStyle name="20% - Accent6 4 6 7 2" xfId="39136"/>
    <cellStyle name="20% - Accent6 4 6 8" xfId="32552"/>
    <cellStyle name="20% - Accent6 4 7" xfId="2458"/>
    <cellStyle name="20% - Accent6 4 7 2" xfId="5816"/>
    <cellStyle name="20% - Accent6 4 7 2 2" xfId="19098"/>
    <cellStyle name="20% - Accent6 4 7 2 2 2" xfId="27052"/>
    <cellStyle name="20% - Accent6 4 7 2 2 2 2" xfId="56011"/>
    <cellStyle name="20% - Accent6 4 7 2 2 3" xfId="48070"/>
    <cellStyle name="20% - Accent6 4 7 2 3" xfId="12428"/>
    <cellStyle name="20% - Accent6 4 7 2 3 2" xfId="41486"/>
    <cellStyle name="20% - Accent6 4 7 2 4" xfId="34902"/>
    <cellStyle name="20% - Accent6 4 7 3" xfId="15998"/>
    <cellStyle name="20% - Accent6 4 7 3 2" xfId="23957"/>
    <cellStyle name="20% - Accent6 4 7 3 2 2" xfId="52916"/>
    <cellStyle name="20% - Accent6 4 7 3 3" xfId="44975"/>
    <cellStyle name="20% - Accent6 4 7 4" xfId="9136"/>
    <cellStyle name="20% - Accent6 4 7 4 2" xfId="38194"/>
    <cellStyle name="20% - Accent6 4 7 5" xfId="31610"/>
    <cellStyle name="20% - Accent6 4 8" xfId="3656"/>
    <cellStyle name="20% - Accent6 4 8 2" xfId="16950"/>
    <cellStyle name="20% - Accent6 4 8 2 2" xfId="24904"/>
    <cellStyle name="20% - Accent6 4 8 2 2 2" xfId="53863"/>
    <cellStyle name="20% - Accent6 4 8 2 3" xfId="45922"/>
    <cellStyle name="20% - Accent6 4 8 3" xfId="10280"/>
    <cellStyle name="20% - Accent6 4 8 3 2" xfId="39338"/>
    <cellStyle name="20% - Accent6 4 8 4" xfId="32754"/>
    <cellStyle name="20% - Accent6 4 9" xfId="4812"/>
    <cellStyle name="20% - Accent6 4 9 2" xfId="18094"/>
    <cellStyle name="20% - Accent6 4 9 2 2" xfId="26048"/>
    <cellStyle name="20% - Accent6 4 9 2 2 2" xfId="55007"/>
    <cellStyle name="20% - Accent6 4 9 2 3" xfId="47066"/>
    <cellStyle name="20% - Accent6 4 9 3" xfId="11424"/>
    <cellStyle name="20% - Accent6 4 9 3 2" xfId="40482"/>
    <cellStyle name="20% - Accent6 4 9 4" xfId="33898"/>
    <cellStyle name="20% - Accent6 5" xfId="1429"/>
    <cellStyle name="20% - Accent6 5 10" xfId="21411"/>
    <cellStyle name="20% - Accent6 5 10 2" xfId="29359"/>
    <cellStyle name="20% - Accent6 5 10 2 2" xfId="58318"/>
    <cellStyle name="20% - Accent6 5 10 3" xfId="50377"/>
    <cellStyle name="20% - Accent6 5 11" xfId="8151"/>
    <cellStyle name="20% - Accent6 5 11 2" xfId="37209"/>
    <cellStyle name="20% - Accent6 5 12" xfId="30625"/>
    <cellStyle name="20% - Accent6 5 2" xfId="1649"/>
    <cellStyle name="20% - Accent6 5 2 10" xfId="30838"/>
    <cellStyle name="20% - Accent6 5 2 2" xfId="2274"/>
    <cellStyle name="20% - Accent6 5 2 2 2" xfId="3282"/>
    <cellStyle name="20% - Accent6 5 2 2 2 2" xfId="6640"/>
    <cellStyle name="20% - Accent6 5 2 2 2 2 2" xfId="19922"/>
    <cellStyle name="20% - Accent6 5 2 2 2 2 2 2" xfId="27876"/>
    <cellStyle name="20% - Accent6 5 2 2 2 2 2 2 2" xfId="56835"/>
    <cellStyle name="20% - Accent6 5 2 2 2 2 2 3" xfId="48894"/>
    <cellStyle name="20% - Accent6 5 2 2 2 2 3" xfId="13252"/>
    <cellStyle name="20% - Accent6 5 2 2 2 2 3 2" xfId="42310"/>
    <cellStyle name="20% - Accent6 5 2 2 2 2 4" xfId="35726"/>
    <cellStyle name="20% - Accent6 5 2 2 2 3" xfId="16770"/>
    <cellStyle name="20% - Accent6 5 2 2 2 3 2" xfId="24724"/>
    <cellStyle name="20% - Accent6 5 2 2 2 3 2 2" xfId="53683"/>
    <cellStyle name="20% - Accent6 5 2 2 2 3 3" xfId="45742"/>
    <cellStyle name="20% - Accent6 5 2 2 2 4" xfId="9960"/>
    <cellStyle name="20% - Accent6 5 2 2 2 4 2" xfId="39018"/>
    <cellStyle name="20% - Accent6 5 2 2 2 5" xfId="32434"/>
    <cellStyle name="20% - Accent6 5 2 2 3" xfId="4480"/>
    <cellStyle name="20% - Accent6 5 2 2 3 2" xfId="17774"/>
    <cellStyle name="20% - Accent6 5 2 2 3 2 2" xfId="25728"/>
    <cellStyle name="20% - Accent6 5 2 2 3 2 2 2" xfId="54687"/>
    <cellStyle name="20% - Accent6 5 2 2 3 2 3" xfId="46746"/>
    <cellStyle name="20% - Accent6 5 2 2 3 3" xfId="11104"/>
    <cellStyle name="20% - Accent6 5 2 2 3 3 2" xfId="40162"/>
    <cellStyle name="20% - Accent6 5 2 2 3 4" xfId="33578"/>
    <cellStyle name="20% - Accent6 5 2 2 4" xfId="5636"/>
    <cellStyle name="20% - Accent6 5 2 2 4 2" xfId="18918"/>
    <cellStyle name="20% - Accent6 5 2 2 4 2 2" xfId="26872"/>
    <cellStyle name="20% - Accent6 5 2 2 4 2 2 2" xfId="55831"/>
    <cellStyle name="20% - Accent6 5 2 2 4 2 3" xfId="47890"/>
    <cellStyle name="20% - Accent6 5 2 2 4 3" xfId="12248"/>
    <cellStyle name="20% - Accent6 5 2 2 4 3 2" xfId="41306"/>
    <cellStyle name="20% - Accent6 5 2 2 4 4" xfId="34722"/>
    <cellStyle name="20% - Accent6 5 2 2 5" xfId="7805"/>
    <cellStyle name="20% - Accent6 5 2 2 5 2" xfId="21066"/>
    <cellStyle name="20% - Accent6 5 2 2 5 2 2" xfId="29020"/>
    <cellStyle name="20% - Accent6 5 2 2 5 2 2 2" xfId="57979"/>
    <cellStyle name="20% - Accent6 5 2 2 5 2 3" xfId="50038"/>
    <cellStyle name="20% - Accent6 5 2 2 5 3" xfId="14396"/>
    <cellStyle name="20% - Accent6 5 2 2 5 3 2" xfId="43454"/>
    <cellStyle name="20% - Accent6 5 2 2 5 4" xfId="36870"/>
    <cellStyle name="20% - Accent6 5 2 2 6" xfId="15675"/>
    <cellStyle name="20% - Accent6 5 2 2 6 2" xfId="23665"/>
    <cellStyle name="20% - Accent6 5 2 2 6 2 2" xfId="52624"/>
    <cellStyle name="20% - Accent6 5 2 2 6 3" xfId="44683"/>
    <cellStyle name="20% - Accent6 5 2 2 7" xfId="22216"/>
    <cellStyle name="20% - Accent6 5 2 2 7 2" xfId="30164"/>
    <cellStyle name="20% - Accent6 5 2 2 7 2 2" xfId="59123"/>
    <cellStyle name="20% - Accent6 5 2 2 7 3" xfId="51182"/>
    <cellStyle name="20% - Accent6 5 2 2 8" xfId="8956"/>
    <cellStyle name="20% - Accent6 5 2 2 8 2" xfId="38014"/>
    <cellStyle name="20% - Accent6 5 2 2 9" xfId="31430"/>
    <cellStyle name="20% - Accent6 5 2 3" xfId="2690"/>
    <cellStyle name="20% - Accent6 5 2 3 2" xfId="6048"/>
    <cellStyle name="20% - Accent6 5 2 3 2 2" xfId="19330"/>
    <cellStyle name="20% - Accent6 5 2 3 2 2 2" xfId="27284"/>
    <cellStyle name="20% - Accent6 5 2 3 2 2 2 2" xfId="56243"/>
    <cellStyle name="20% - Accent6 5 2 3 2 2 3" xfId="48302"/>
    <cellStyle name="20% - Accent6 5 2 3 2 3" xfId="12660"/>
    <cellStyle name="20% - Accent6 5 2 3 2 3 2" xfId="41718"/>
    <cellStyle name="20% - Accent6 5 2 3 2 4" xfId="35134"/>
    <cellStyle name="20% - Accent6 5 2 3 3" xfId="16178"/>
    <cellStyle name="20% - Accent6 5 2 3 3 2" xfId="24132"/>
    <cellStyle name="20% - Accent6 5 2 3 3 2 2" xfId="53091"/>
    <cellStyle name="20% - Accent6 5 2 3 3 3" xfId="45150"/>
    <cellStyle name="20% - Accent6 5 2 3 4" xfId="9368"/>
    <cellStyle name="20% - Accent6 5 2 3 4 2" xfId="38426"/>
    <cellStyle name="20% - Accent6 5 2 3 5" xfId="31842"/>
    <cellStyle name="20% - Accent6 5 2 4" xfId="3888"/>
    <cellStyle name="20% - Accent6 5 2 4 2" xfId="17182"/>
    <cellStyle name="20% - Accent6 5 2 4 2 2" xfId="25136"/>
    <cellStyle name="20% - Accent6 5 2 4 2 2 2" xfId="54095"/>
    <cellStyle name="20% - Accent6 5 2 4 2 3" xfId="46154"/>
    <cellStyle name="20% - Accent6 5 2 4 3" xfId="10512"/>
    <cellStyle name="20% - Accent6 5 2 4 3 2" xfId="39570"/>
    <cellStyle name="20% - Accent6 5 2 4 4" xfId="32986"/>
    <cellStyle name="20% - Accent6 5 2 5" xfId="5044"/>
    <cellStyle name="20% - Accent6 5 2 5 2" xfId="18326"/>
    <cellStyle name="20% - Accent6 5 2 5 2 2" xfId="26280"/>
    <cellStyle name="20% - Accent6 5 2 5 2 2 2" xfId="55239"/>
    <cellStyle name="20% - Accent6 5 2 5 2 3" xfId="47298"/>
    <cellStyle name="20% - Accent6 5 2 5 3" xfId="11656"/>
    <cellStyle name="20% - Accent6 5 2 5 3 2" xfId="40714"/>
    <cellStyle name="20% - Accent6 5 2 5 4" xfId="34130"/>
    <cellStyle name="20% - Accent6 5 2 6" xfId="7213"/>
    <cellStyle name="20% - Accent6 5 2 6 2" xfId="20474"/>
    <cellStyle name="20% - Accent6 5 2 6 2 2" xfId="28428"/>
    <cellStyle name="20% - Accent6 5 2 6 2 2 2" xfId="57387"/>
    <cellStyle name="20% - Accent6 5 2 6 2 3" xfId="49446"/>
    <cellStyle name="20% - Accent6 5 2 6 3" xfId="13804"/>
    <cellStyle name="20% - Accent6 5 2 6 3 2" xfId="42862"/>
    <cellStyle name="20% - Accent6 5 2 6 4" xfId="36278"/>
    <cellStyle name="20% - Accent6 5 2 7" xfId="15082"/>
    <cellStyle name="20% - Accent6 5 2 7 2" xfId="23072"/>
    <cellStyle name="20% - Accent6 5 2 7 2 2" xfId="52031"/>
    <cellStyle name="20% - Accent6 5 2 7 3" xfId="44090"/>
    <cellStyle name="20% - Accent6 5 2 8" xfId="21624"/>
    <cellStyle name="20% - Accent6 5 2 8 2" xfId="29572"/>
    <cellStyle name="20% - Accent6 5 2 8 2 2" xfId="58531"/>
    <cellStyle name="20% - Accent6 5 2 8 3" xfId="50590"/>
    <cellStyle name="20% - Accent6 5 2 9" xfId="8364"/>
    <cellStyle name="20% - Accent6 5 2 9 2" xfId="37422"/>
    <cellStyle name="20% - Accent6 5 3" xfId="2061"/>
    <cellStyle name="20% - Accent6 5 3 2" xfId="3069"/>
    <cellStyle name="20% - Accent6 5 3 2 2" xfId="6427"/>
    <cellStyle name="20% - Accent6 5 3 2 2 2" xfId="19709"/>
    <cellStyle name="20% - Accent6 5 3 2 2 2 2" xfId="27663"/>
    <cellStyle name="20% - Accent6 5 3 2 2 2 2 2" xfId="56622"/>
    <cellStyle name="20% - Accent6 5 3 2 2 2 3" xfId="48681"/>
    <cellStyle name="20% - Accent6 5 3 2 2 3" xfId="13039"/>
    <cellStyle name="20% - Accent6 5 3 2 2 3 2" xfId="42097"/>
    <cellStyle name="20% - Accent6 5 3 2 2 4" xfId="35513"/>
    <cellStyle name="20% - Accent6 5 3 2 3" xfId="16557"/>
    <cellStyle name="20% - Accent6 5 3 2 3 2" xfId="24511"/>
    <cellStyle name="20% - Accent6 5 3 2 3 2 2" xfId="53470"/>
    <cellStyle name="20% - Accent6 5 3 2 3 3" xfId="45529"/>
    <cellStyle name="20% - Accent6 5 3 2 4" xfId="9747"/>
    <cellStyle name="20% - Accent6 5 3 2 4 2" xfId="38805"/>
    <cellStyle name="20% - Accent6 5 3 2 5" xfId="32221"/>
    <cellStyle name="20% - Accent6 5 3 3" xfId="4267"/>
    <cellStyle name="20% - Accent6 5 3 3 2" xfId="17561"/>
    <cellStyle name="20% - Accent6 5 3 3 2 2" xfId="25515"/>
    <cellStyle name="20% - Accent6 5 3 3 2 2 2" xfId="54474"/>
    <cellStyle name="20% - Accent6 5 3 3 2 3" xfId="46533"/>
    <cellStyle name="20% - Accent6 5 3 3 3" xfId="10891"/>
    <cellStyle name="20% - Accent6 5 3 3 3 2" xfId="39949"/>
    <cellStyle name="20% - Accent6 5 3 3 4" xfId="33365"/>
    <cellStyle name="20% - Accent6 5 3 4" xfId="5423"/>
    <cellStyle name="20% - Accent6 5 3 4 2" xfId="18705"/>
    <cellStyle name="20% - Accent6 5 3 4 2 2" xfId="26659"/>
    <cellStyle name="20% - Accent6 5 3 4 2 2 2" xfId="55618"/>
    <cellStyle name="20% - Accent6 5 3 4 2 3" xfId="47677"/>
    <cellStyle name="20% - Accent6 5 3 4 3" xfId="12035"/>
    <cellStyle name="20% - Accent6 5 3 4 3 2" xfId="41093"/>
    <cellStyle name="20% - Accent6 5 3 4 4" xfId="34509"/>
    <cellStyle name="20% - Accent6 5 3 5" xfId="7592"/>
    <cellStyle name="20% - Accent6 5 3 5 2" xfId="20853"/>
    <cellStyle name="20% - Accent6 5 3 5 2 2" xfId="28807"/>
    <cellStyle name="20% - Accent6 5 3 5 2 2 2" xfId="57766"/>
    <cellStyle name="20% - Accent6 5 3 5 2 3" xfId="49825"/>
    <cellStyle name="20% - Accent6 5 3 5 3" xfId="14183"/>
    <cellStyle name="20% - Accent6 5 3 5 3 2" xfId="43241"/>
    <cellStyle name="20% - Accent6 5 3 5 4" xfId="36657"/>
    <cellStyle name="20% - Accent6 5 3 6" xfId="15462"/>
    <cellStyle name="20% - Accent6 5 3 6 2" xfId="23452"/>
    <cellStyle name="20% - Accent6 5 3 6 2 2" xfId="52411"/>
    <cellStyle name="20% - Accent6 5 3 6 3" xfId="44470"/>
    <cellStyle name="20% - Accent6 5 3 7" xfId="22003"/>
    <cellStyle name="20% - Accent6 5 3 7 2" xfId="29951"/>
    <cellStyle name="20% - Accent6 5 3 7 2 2" xfId="58910"/>
    <cellStyle name="20% - Accent6 5 3 7 3" xfId="50969"/>
    <cellStyle name="20% - Accent6 5 3 8" xfId="8743"/>
    <cellStyle name="20% - Accent6 5 3 8 2" xfId="37801"/>
    <cellStyle name="20% - Accent6 5 3 9" xfId="31217"/>
    <cellStyle name="20% - Accent6 5 4" xfId="1879"/>
    <cellStyle name="20% - Accent6 5 4 2" xfId="2889"/>
    <cellStyle name="20% - Accent6 5 4 2 2" xfId="6247"/>
    <cellStyle name="20% - Accent6 5 4 2 2 2" xfId="19529"/>
    <cellStyle name="20% - Accent6 5 4 2 2 2 2" xfId="27483"/>
    <cellStyle name="20% - Accent6 5 4 2 2 2 2 2" xfId="56442"/>
    <cellStyle name="20% - Accent6 5 4 2 2 2 3" xfId="48501"/>
    <cellStyle name="20% - Accent6 5 4 2 2 3" xfId="12859"/>
    <cellStyle name="20% - Accent6 5 4 2 2 3 2" xfId="41917"/>
    <cellStyle name="20% - Accent6 5 4 2 2 4" xfId="35333"/>
    <cellStyle name="20% - Accent6 5 4 2 3" xfId="16377"/>
    <cellStyle name="20% - Accent6 5 4 2 3 2" xfId="24331"/>
    <cellStyle name="20% - Accent6 5 4 2 3 2 2" xfId="53290"/>
    <cellStyle name="20% - Accent6 5 4 2 3 3" xfId="45349"/>
    <cellStyle name="20% - Accent6 5 4 2 4" xfId="9567"/>
    <cellStyle name="20% - Accent6 5 4 2 4 2" xfId="38625"/>
    <cellStyle name="20% - Accent6 5 4 2 5" xfId="32041"/>
    <cellStyle name="20% - Accent6 5 4 3" xfId="4087"/>
    <cellStyle name="20% - Accent6 5 4 3 2" xfId="17381"/>
    <cellStyle name="20% - Accent6 5 4 3 2 2" xfId="25335"/>
    <cellStyle name="20% - Accent6 5 4 3 2 2 2" xfId="54294"/>
    <cellStyle name="20% - Accent6 5 4 3 2 3" xfId="46353"/>
    <cellStyle name="20% - Accent6 5 4 3 3" xfId="10711"/>
    <cellStyle name="20% - Accent6 5 4 3 3 2" xfId="39769"/>
    <cellStyle name="20% - Accent6 5 4 3 4" xfId="33185"/>
    <cellStyle name="20% - Accent6 5 4 4" xfId="5243"/>
    <cellStyle name="20% - Accent6 5 4 4 2" xfId="18525"/>
    <cellStyle name="20% - Accent6 5 4 4 2 2" xfId="26479"/>
    <cellStyle name="20% - Accent6 5 4 4 2 2 2" xfId="55438"/>
    <cellStyle name="20% - Accent6 5 4 4 2 3" xfId="47497"/>
    <cellStyle name="20% - Accent6 5 4 4 3" xfId="11855"/>
    <cellStyle name="20% - Accent6 5 4 4 3 2" xfId="40913"/>
    <cellStyle name="20% - Accent6 5 4 4 4" xfId="34329"/>
    <cellStyle name="20% - Accent6 5 4 5" xfId="7412"/>
    <cellStyle name="20% - Accent6 5 4 5 2" xfId="20673"/>
    <cellStyle name="20% - Accent6 5 4 5 2 2" xfId="28627"/>
    <cellStyle name="20% - Accent6 5 4 5 2 2 2" xfId="57586"/>
    <cellStyle name="20% - Accent6 5 4 5 2 3" xfId="49645"/>
    <cellStyle name="20% - Accent6 5 4 5 3" xfId="14003"/>
    <cellStyle name="20% - Accent6 5 4 5 3 2" xfId="43061"/>
    <cellStyle name="20% - Accent6 5 4 5 4" xfId="36477"/>
    <cellStyle name="20% - Accent6 5 4 6" xfId="15282"/>
    <cellStyle name="20% - Accent6 5 4 6 2" xfId="23272"/>
    <cellStyle name="20% - Accent6 5 4 6 2 2" xfId="52231"/>
    <cellStyle name="20% - Accent6 5 4 6 3" xfId="44290"/>
    <cellStyle name="20% - Accent6 5 4 7" xfId="21823"/>
    <cellStyle name="20% - Accent6 5 4 7 2" xfId="29771"/>
    <cellStyle name="20% - Accent6 5 4 7 2 2" xfId="58730"/>
    <cellStyle name="20% - Accent6 5 4 7 3" xfId="50789"/>
    <cellStyle name="20% - Accent6 5 4 8" xfId="8563"/>
    <cellStyle name="20% - Accent6 5 4 8 2" xfId="37621"/>
    <cellStyle name="20% - Accent6 5 4 9" xfId="31037"/>
    <cellStyle name="20% - Accent6 5 5" xfId="2477"/>
    <cellStyle name="20% - Accent6 5 5 2" xfId="5835"/>
    <cellStyle name="20% - Accent6 5 5 2 2" xfId="19117"/>
    <cellStyle name="20% - Accent6 5 5 2 2 2" xfId="27071"/>
    <cellStyle name="20% - Accent6 5 5 2 2 2 2" xfId="56030"/>
    <cellStyle name="20% - Accent6 5 5 2 2 3" xfId="48089"/>
    <cellStyle name="20% - Accent6 5 5 2 3" xfId="12447"/>
    <cellStyle name="20% - Accent6 5 5 2 3 2" xfId="41505"/>
    <cellStyle name="20% - Accent6 5 5 2 4" xfId="34921"/>
    <cellStyle name="20% - Accent6 5 5 3" xfId="16018"/>
    <cellStyle name="20% - Accent6 5 5 3 2" xfId="23972"/>
    <cellStyle name="20% - Accent6 5 5 3 2 2" xfId="52931"/>
    <cellStyle name="20% - Accent6 5 5 3 3" xfId="44990"/>
    <cellStyle name="20% - Accent6 5 5 4" xfId="9155"/>
    <cellStyle name="20% - Accent6 5 5 4 2" xfId="38213"/>
    <cellStyle name="20% - Accent6 5 5 5" xfId="31629"/>
    <cellStyle name="20% - Accent6 5 6" xfId="3675"/>
    <cellStyle name="20% - Accent6 5 6 2" xfId="16969"/>
    <cellStyle name="20% - Accent6 5 6 2 2" xfId="24923"/>
    <cellStyle name="20% - Accent6 5 6 2 2 2" xfId="53882"/>
    <cellStyle name="20% - Accent6 5 6 2 3" xfId="45941"/>
    <cellStyle name="20% - Accent6 5 6 3" xfId="10299"/>
    <cellStyle name="20% - Accent6 5 6 3 2" xfId="39357"/>
    <cellStyle name="20% - Accent6 5 6 4" xfId="32773"/>
    <cellStyle name="20% - Accent6 5 7" xfId="4831"/>
    <cellStyle name="20% - Accent6 5 7 2" xfId="18113"/>
    <cellStyle name="20% - Accent6 5 7 2 2" xfId="26067"/>
    <cellStyle name="20% - Accent6 5 7 2 2 2" xfId="55026"/>
    <cellStyle name="20% - Accent6 5 7 2 3" xfId="47085"/>
    <cellStyle name="20% - Accent6 5 7 3" xfId="11443"/>
    <cellStyle name="20% - Accent6 5 7 3 2" xfId="40501"/>
    <cellStyle name="20% - Accent6 5 7 4" xfId="33917"/>
    <cellStyle name="20% - Accent6 5 8" xfId="7000"/>
    <cellStyle name="20% - Accent6 5 8 2" xfId="20261"/>
    <cellStyle name="20% - Accent6 5 8 2 2" xfId="28215"/>
    <cellStyle name="20% - Accent6 5 8 2 2 2" xfId="57174"/>
    <cellStyle name="20% - Accent6 5 8 2 3" xfId="49233"/>
    <cellStyle name="20% - Accent6 5 8 3" xfId="13591"/>
    <cellStyle name="20% - Accent6 5 8 3 2" xfId="42649"/>
    <cellStyle name="20% - Accent6 5 8 4" xfId="36065"/>
    <cellStyle name="20% - Accent6 5 9" xfId="14869"/>
    <cellStyle name="20% - Accent6 5 9 2" xfId="22859"/>
    <cellStyle name="20% - Accent6 5 9 2 2" xfId="51818"/>
    <cellStyle name="20% - Accent6 5 9 3" xfId="43877"/>
    <cellStyle name="20% - Accent6 6" xfId="1515"/>
    <cellStyle name="20% - Accent6 6 10" xfId="30711"/>
    <cellStyle name="20% - Accent6 6 2" xfId="2147"/>
    <cellStyle name="20% - Accent6 6 2 2" xfId="3155"/>
    <cellStyle name="20% - Accent6 6 2 2 2" xfId="6513"/>
    <cellStyle name="20% - Accent6 6 2 2 2 2" xfId="19795"/>
    <cellStyle name="20% - Accent6 6 2 2 2 2 2" xfId="27749"/>
    <cellStyle name="20% - Accent6 6 2 2 2 2 2 2" xfId="56708"/>
    <cellStyle name="20% - Accent6 6 2 2 2 2 3" xfId="48767"/>
    <cellStyle name="20% - Accent6 6 2 2 2 3" xfId="13125"/>
    <cellStyle name="20% - Accent6 6 2 2 2 3 2" xfId="42183"/>
    <cellStyle name="20% - Accent6 6 2 2 2 4" xfId="35599"/>
    <cellStyle name="20% - Accent6 6 2 2 3" xfId="16643"/>
    <cellStyle name="20% - Accent6 6 2 2 3 2" xfId="24597"/>
    <cellStyle name="20% - Accent6 6 2 2 3 2 2" xfId="53556"/>
    <cellStyle name="20% - Accent6 6 2 2 3 3" xfId="45615"/>
    <cellStyle name="20% - Accent6 6 2 2 4" xfId="9833"/>
    <cellStyle name="20% - Accent6 6 2 2 4 2" xfId="38891"/>
    <cellStyle name="20% - Accent6 6 2 2 5" xfId="32307"/>
    <cellStyle name="20% - Accent6 6 2 3" xfId="4353"/>
    <cellStyle name="20% - Accent6 6 2 3 2" xfId="17647"/>
    <cellStyle name="20% - Accent6 6 2 3 2 2" xfId="25601"/>
    <cellStyle name="20% - Accent6 6 2 3 2 2 2" xfId="54560"/>
    <cellStyle name="20% - Accent6 6 2 3 2 3" xfId="46619"/>
    <cellStyle name="20% - Accent6 6 2 3 3" xfId="10977"/>
    <cellStyle name="20% - Accent6 6 2 3 3 2" xfId="40035"/>
    <cellStyle name="20% - Accent6 6 2 3 4" xfId="33451"/>
    <cellStyle name="20% - Accent6 6 2 4" xfId="5509"/>
    <cellStyle name="20% - Accent6 6 2 4 2" xfId="18791"/>
    <cellStyle name="20% - Accent6 6 2 4 2 2" xfId="26745"/>
    <cellStyle name="20% - Accent6 6 2 4 2 2 2" xfId="55704"/>
    <cellStyle name="20% - Accent6 6 2 4 2 3" xfId="47763"/>
    <cellStyle name="20% - Accent6 6 2 4 3" xfId="12121"/>
    <cellStyle name="20% - Accent6 6 2 4 3 2" xfId="41179"/>
    <cellStyle name="20% - Accent6 6 2 4 4" xfId="34595"/>
    <cellStyle name="20% - Accent6 6 2 5" xfId="7678"/>
    <cellStyle name="20% - Accent6 6 2 5 2" xfId="20939"/>
    <cellStyle name="20% - Accent6 6 2 5 2 2" xfId="28893"/>
    <cellStyle name="20% - Accent6 6 2 5 2 2 2" xfId="57852"/>
    <cellStyle name="20% - Accent6 6 2 5 2 3" xfId="49911"/>
    <cellStyle name="20% - Accent6 6 2 5 3" xfId="14269"/>
    <cellStyle name="20% - Accent6 6 2 5 3 2" xfId="43327"/>
    <cellStyle name="20% - Accent6 6 2 5 4" xfId="36743"/>
    <cellStyle name="20% - Accent6 6 2 6" xfId="15548"/>
    <cellStyle name="20% - Accent6 6 2 6 2" xfId="23538"/>
    <cellStyle name="20% - Accent6 6 2 6 2 2" xfId="52497"/>
    <cellStyle name="20% - Accent6 6 2 6 3" xfId="44556"/>
    <cellStyle name="20% - Accent6 6 2 7" xfId="22089"/>
    <cellStyle name="20% - Accent6 6 2 7 2" xfId="30037"/>
    <cellStyle name="20% - Accent6 6 2 7 2 2" xfId="58996"/>
    <cellStyle name="20% - Accent6 6 2 7 3" xfId="51055"/>
    <cellStyle name="20% - Accent6 6 2 8" xfId="8829"/>
    <cellStyle name="20% - Accent6 6 2 8 2" xfId="37887"/>
    <cellStyle name="20% - Accent6 6 2 9" xfId="31303"/>
    <cellStyle name="20% - Accent6 6 3" xfId="2563"/>
    <cellStyle name="20% - Accent6 6 3 2" xfId="5921"/>
    <cellStyle name="20% - Accent6 6 3 2 2" xfId="19203"/>
    <cellStyle name="20% - Accent6 6 3 2 2 2" xfId="27157"/>
    <cellStyle name="20% - Accent6 6 3 2 2 2 2" xfId="56116"/>
    <cellStyle name="20% - Accent6 6 3 2 2 3" xfId="48175"/>
    <cellStyle name="20% - Accent6 6 3 2 3" xfId="12533"/>
    <cellStyle name="20% - Accent6 6 3 2 3 2" xfId="41591"/>
    <cellStyle name="20% - Accent6 6 3 2 4" xfId="35007"/>
    <cellStyle name="20% - Accent6 6 3 3" xfId="16051"/>
    <cellStyle name="20% - Accent6 6 3 3 2" xfId="24005"/>
    <cellStyle name="20% - Accent6 6 3 3 2 2" xfId="52964"/>
    <cellStyle name="20% - Accent6 6 3 3 3" xfId="45023"/>
    <cellStyle name="20% - Accent6 6 3 4" xfId="9241"/>
    <cellStyle name="20% - Accent6 6 3 4 2" xfId="38299"/>
    <cellStyle name="20% - Accent6 6 3 5" xfId="31715"/>
    <cellStyle name="20% - Accent6 6 4" xfId="3761"/>
    <cellStyle name="20% - Accent6 6 4 2" xfId="17055"/>
    <cellStyle name="20% - Accent6 6 4 2 2" xfId="25009"/>
    <cellStyle name="20% - Accent6 6 4 2 2 2" xfId="53968"/>
    <cellStyle name="20% - Accent6 6 4 2 3" xfId="46027"/>
    <cellStyle name="20% - Accent6 6 4 3" xfId="10385"/>
    <cellStyle name="20% - Accent6 6 4 3 2" xfId="39443"/>
    <cellStyle name="20% - Accent6 6 4 4" xfId="32859"/>
    <cellStyle name="20% - Accent6 6 5" xfId="4917"/>
    <cellStyle name="20% - Accent6 6 5 2" xfId="18199"/>
    <cellStyle name="20% - Accent6 6 5 2 2" xfId="26153"/>
    <cellStyle name="20% - Accent6 6 5 2 2 2" xfId="55112"/>
    <cellStyle name="20% - Accent6 6 5 2 3" xfId="47171"/>
    <cellStyle name="20% - Accent6 6 5 3" xfId="11529"/>
    <cellStyle name="20% - Accent6 6 5 3 2" xfId="40587"/>
    <cellStyle name="20% - Accent6 6 5 4" xfId="34003"/>
    <cellStyle name="20% - Accent6 6 6" xfId="7086"/>
    <cellStyle name="20% - Accent6 6 6 2" xfId="20347"/>
    <cellStyle name="20% - Accent6 6 6 2 2" xfId="28301"/>
    <cellStyle name="20% - Accent6 6 6 2 2 2" xfId="57260"/>
    <cellStyle name="20% - Accent6 6 6 2 3" xfId="49319"/>
    <cellStyle name="20% - Accent6 6 6 3" xfId="13677"/>
    <cellStyle name="20% - Accent6 6 6 3 2" xfId="42735"/>
    <cellStyle name="20% - Accent6 6 6 4" xfId="36151"/>
    <cellStyle name="20% - Accent6 6 7" xfId="14955"/>
    <cellStyle name="20% - Accent6 6 7 2" xfId="22945"/>
    <cellStyle name="20% - Accent6 6 7 2 2" xfId="51904"/>
    <cellStyle name="20% - Accent6 6 7 3" xfId="43963"/>
    <cellStyle name="20% - Accent6 6 8" xfId="21497"/>
    <cellStyle name="20% - Accent6 6 8 2" xfId="29445"/>
    <cellStyle name="20% - Accent6 6 8 2 2" xfId="58404"/>
    <cellStyle name="20% - Accent6 6 8 3" xfId="50463"/>
    <cellStyle name="20% - Accent6 6 9" xfId="8237"/>
    <cellStyle name="20% - Accent6 6 9 2" xfId="37295"/>
    <cellStyle name="20% - Accent6 7" xfId="1971"/>
    <cellStyle name="20% - Accent6 7 2" xfId="2979"/>
    <cellStyle name="20% - Accent6 7 2 2" xfId="6337"/>
    <cellStyle name="20% - Accent6 7 2 2 2" xfId="19619"/>
    <cellStyle name="20% - Accent6 7 2 2 2 2" xfId="27573"/>
    <cellStyle name="20% - Accent6 7 2 2 2 2 2" xfId="56532"/>
    <cellStyle name="20% - Accent6 7 2 2 2 3" xfId="48591"/>
    <cellStyle name="20% - Accent6 7 2 2 3" xfId="12949"/>
    <cellStyle name="20% - Accent6 7 2 2 3 2" xfId="42007"/>
    <cellStyle name="20% - Accent6 7 2 2 4" xfId="35423"/>
    <cellStyle name="20% - Accent6 7 2 3" xfId="16467"/>
    <cellStyle name="20% - Accent6 7 2 3 2" xfId="24421"/>
    <cellStyle name="20% - Accent6 7 2 3 2 2" xfId="53380"/>
    <cellStyle name="20% - Accent6 7 2 3 3" xfId="45439"/>
    <cellStyle name="20% - Accent6 7 2 4" xfId="9657"/>
    <cellStyle name="20% - Accent6 7 2 4 2" xfId="38715"/>
    <cellStyle name="20% - Accent6 7 2 5" xfId="32131"/>
    <cellStyle name="20% - Accent6 7 3" xfId="4177"/>
    <cellStyle name="20% - Accent6 7 3 2" xfId="17471"/>
    <cellStyle name="20% - Accent6 7 3 2 2" xfId="25425"/>
    <cellStyle name="20% - Accent6 7 3 2 2 2" xfId="54384"/>
    <cellStyle name="20% - Accent6 7 3 2 3" xfId="46443"/>
    <cellStyle name="20% - Accent6 7 3 3" xfId="10801"/>
    <cellStyle name="20% - Accent6 7 3 3 2" xfId="39859"/>
    <cellStyle name="20% - Accent6 7 3 4" xfId="33275"/>
    <cellStyle name="20% - Accent6 7 4" xfId="5333"/>
    <cellStyle name="20% - Accent6 7 4 2" xfId="18615"/>
    <cellStyle name="20% - Accent6 7 4 2 2" xfId="26569"/>
    <cellStyle name="20% - Accent6 7 4 2 2 2" xfId="55528"/>
    <cellStyle name="20% - Accent6 7 4 2 3" xfId="47587"/>
    <cellStyle name="20% - Accent6 7 4 3" xfId="11945"/>
    <cellStyle name="20% - Accent6 7 4 3 2" xfId="41003"/>
    <cellStyle name="20% - Accent6 7 4 4" xfId="34419"/>
    <cellStyle name="20% - Accent6 7 5" xfId="7502"/>
    <cellStyle name="20% - Accent6 7 5 2" xfId="20763"/>
    <cellStyle name="20% - Accent6 7 5 2 2" xfId="28717"/>
    <cellStyle name="20% - Accent6 7 5 2 2 2" xfId="57676"/>
    <cellStyle name="20% - Accent6 7 5 2 3" xfId="49735"/>
    <cellStyle name="20% - Accent6 7 5 3" xfId="14093"/>
    <cellStyle name="20% - Accent6 7 5 3 2" xfId="43151"/>
    <cellStyle name="20% - Accent6 7 5 4" xfId="36567"/>
    <cellStyle name="20% - Accent6 7 6" xfId="15372"/>
    <cellStyle name="20% - Accent6 7 6 2" xfId="23362"/>
    <cellStyle name="20% - Accent6 7 6 2 2" xfId="52321"/>
    <cellStyle name="20% - Accent6 7 6 3" xfId="44380"/>
    <cellStyle name="20% - Accent6 7 7" xfId="21913"/>
    <cellStyle name="20% - Accent6 7 7 2" xfId="29861"/>
    <cellStyle name="20% - Accent6 7 7 2 2" xfId="58820"/>
    <cellStyle name="20% - Accent6 7 7 3" xfId="50879"/>
    <cellStyle name="20% - Accent6 7 8" xfId="8653"/>
    <cellStyle name="20% - Accent6 7 8 2" xfId="37711"/>
    <cellStyle name="20% - Accent6 7 9" xfId="31127"/>
    <cellStyle name="20% - Accent6 8" xfId="1787"/>
    <cellStyle name="20% - Accent6 8 2" xfId="2799"/>
    <cellStyle name="20% - Accent6 8 2 2" xfId="6157"/>
    <cellStyle name="20% - Accent6 8 2 2 2" xfId="19439"/>
    <cellStyle name="20% - Accent6 8 2 2 2 2" xfId="27393"/>
    <cellStyle name="20% - Accent6 8 2 2 2 2 2" xfId="56352"/>
    <cellStyle name="20% - Accent6 8 2 2 2 3" xfId="48411"/>
    <cellStyle name="20% - Accent6 8 2 2 3" xfId="12769"/>
    <cellStyle name="20% - Accent6 8 2 2 3 2" xfId="41827"/>
    <cellStyle name="20% - Accent6 8 2 2 4" xfId="35243"/>
    <cellStyle name="20% - Accent6 8 2 3" xfId="16287"/>
    <cellStyle name="20% - Accent6 8 2 3 2" xfId="24241"/>
    <cellStyle name="20% - Accent6 8 2 3 2 2" xfId="53200"/>
    <cellStyle name="20% - Accent6 8 2 3 3" xfId="45259"/>
    <cellStyle name="20% - Accent6 8 2 4" xfId="9477"/>
    <cellStyle name="20% - Accent6 8 2 4 2" xfId="38535"/>
    <cellStyle name="20% - Accent6 8 2 5" xfId="31951"/>
    <cellStyle name="20% - Accent6 8 3" xfId="3997"/>
    <cellStyle name="20% - Accent6 8 3 2" xfId="17291"/>
    <cellStyle name="20% - Accent6 8 3 2 2" xfId="25245"/>
    <cellStyle name="20% - Accent6 8 3 2 2 2" xfId="54204"/>
    <cellStyle name="20% - Accent6 8 3 2 3" xfId="46263"/>
    <cellStyle name="20% - Accent6 8 3 3" xfId="10621"/>
    <cellStyle name="20% - Accent6 8 3 3 2" xfId="39679"/>
    <cellStyle name="20% - Accent6 8 3 4" xfId="33095"/>
    <cellStyle name="20% - Accent6 8 4" xfId="5153"/>
    <cellStyle name="20% - Accent6 8 4 2" xfId="18435"/>
    <cellStyle name="20% - Accent6 8 4 2 2" xfId="26389"/>
    <cellStyle name="20% - Accent6 8 4 2 2 2" xfId="55348"/>
    <cellStyle name="20% - Accent6 8 4 2 3" xfId="47407"/>
    <cellStyle name="20% - Accent6 8 4 3" xfId="11765"/>
    <cellStyle name="20% - Accent6 8 4 3 2" xfId="40823"/>
    <cellStyle name="20% - Accent6 8 4 4" xfId="34239"/>
    <cellStyle name="20% - Accent6 8 5" xfId="7322"/>
    <cellStyle name="20% - Accent6 8 5 2" xfId="20583"/>
    <cellStyle name="20% - Accent6 8 5 2 2" xfId="28537"/>
    <cellStyle name="20% - Accent6 8 5 2 2 2" xfId="57496"/>
    <cellStyle name="20% - Accent6 8 5 2 3" xfId="49555"/>
    <cellStyle name="20% - Accent6 8 5 3" xfId="13913"/>
    <cellStyle name="20% - Accent6 8 5 3 2" xfId="42971"/>
    <cellStyle name="20% - Accent6 8 5 4" xfId="36387"/>
    <cellStyle name="20% - Accent6 8 6" xfId="15192"/>
    <cellStyle name="20% - Accent6 8 6 2" xfId="23182"/>
    <cellStyle name="20% - Accent6 8 6 2 2" xfId="52141"/>
    <cellStyle name="20% - Accent6 8 6 3" xfId="44200"/>
    <cellStyle name="20% - Accent6 8 7" xfId="21733"/>
    <cellStyle name="20% - Accent6 8 7 2" xfId="29681"/>
    <cellStyle name="20% - Accent6 8 7 2 2" xfId="58640"/>
    <cellStyle name="20% - Accent6 8 7 3" xfId="50699"/>
    <cellStyle name="20% - Accent6 8 8" xfId="8473"/>
    <cellStyle name="20% - Accent6 8 8 2" xfId="37531"/>
    <cellStyle name="20% - Accent6 8 9" xfId="30947"/>
    <cellStyle name="20% - Accent6 9" xfId="2386"/>
    <cellStyle name="20% - Accent6 9 2" xfId="5745"/>
    <cellStyle name="20% - Accent6 9 2 2" xfId="19027"/>
    <cellStyle name="20% - Accent6 9 2 2 2" xfId="26981"/>
    <cellStyle name="20% - Accent6 9 2 2 2 2" xfId="55940"/>
    <cellStyle name="20% - Accent6 9 2 2 3" xfId="47999"/>
    <cellStyle name="20% - Accent6 9 2 3" xfId="12357"/>
    <cellStyle name="20% - Accent6 9 2 3 2" xfId="41415"/>
    <cellStyle name="20% - Accent6 9 2 4" xfId="34831"/>
    <cellStyle name="20% - Accent6 9 3" xfId="14730"/>
    <cellStyle name="20% - Accent6 9 3 2" xfId="22756"/>
    <cellStyle name="20% - Accent6 9 3 2 2" xfId="51715"/>
    <cellStyle name="20% - Accent6 9 3 3" xfId="43774"/>
    <cellStyle name="20% - Accent6 9 4" xfId="9065"/>
    <cellStyle name="20% - Accent6 9 4 2" xfId="38123"/>
    <cellStyle name="20% - Accent6 9 5" xfId="31539"/>
    <cellStyle name="20% - Énfasis1" xfId="41" builtinId="30" customBuiltin="1"/>
    <cellStyle name="20% - Énfasis2" xfId="45" builtinId="34" customBuiltin="1"/>
    <cellStyle name="20% - Énfasis3" xfId="49" builtinId="38" customBuiltin="1"/>
    <cellStyle name="20% - Énfasis4" xfId="53" builtinId="42" customBuiltin="1"/>
    <cellStyle name="20% - Énfasis5" xfId="57" builtinId="46" customBuiltin="1"/>
    <cellStyle name="20% - Énfasis6" xfId="61" builtinId="50" customBuiltin="1"/>
    <cellStyle name="40% - Accent1 10" xfId="3576"/>
    <cellStyle name="40% - Accent1 10 2" xfId="16870"/>
    <cellStyle name="40% - Accent1 10 2 2" xfId="24824"/>
    <cellStyle name="40% - Accent1 10 2 2 2" xfId="53783"/>
    <cellStyle name="40% - Accent1 10 2 3" xfId="45842"/>
    <cellStyle name="40% - Accent1 10 3" xfId="10200"/>
    <cellStyle name="40% - Accent1 10 3 2" xfId="39258"/>
    <cellStyle name="40% - Accent1 10 4" xfId="32674"/>
    <cellStyle name="40% - Accent1 11" xfId="4730"/>
    <cellStyle name="40% - Accent1 11 2" xfId="18014"/>
    <cellStyle name="40% - Accent1 11 2 2" xfId="25968"/>
    <cellStyle name="40% - Accent1 11 2 2 2" xfId="54927"/>
    <cellStyle name="40% - Accent1 11 2 3" xfId="46986"/>
    <cellStyle name="40% - Accent1 11 3" xfId="11344"/>
    <cellStyle name="40% - Accent1 11 3 2" xfId="40402"/>
    <cellStyle name="40% - Accent1 11 4" xfId="33818"/>
    <cellStyle name="40% - Accent1 12" xfId="6891"/>
    <cellStyle name="40% - Accent1 12 2" xfId="20162"/>
    <cellStyle name="40% - Accent1 12 2 2" xfId="28116"/>
    <cellStyle name="40% - Accent1 12 2 2 2" xfId="57075"/>
    <cellStyle name="40% - Accent1 12 2 3" xfId="49134"/>
    <cellStyle name="40% - Accent1 12 3" xfId="13492"/>
    <cellStyle name="40% - Accent1 12 3 2" xfId="42550"/>
    <cellStyle name="40% - Accent1 12 4" xfId="35966"/>
    <cellStyle name="40% - Accent1 13" xfId="14642"/>
    <cellStyle name="40% - Accent1 13 2" xfId="22679"/>
    <cellStyle name="40% - Accent1 13 2 2" xfId="51638"/>
    <cellStyle name="40% - Accent1 13 3" xfId="43697"/>
    <cellStyle name="40% - Accent1 14" xfId="21308"/>
    <cellStyle name="40% - Accent1 14 2" xfId="29260"/>
    <cellStyle name="40% - Accent1 14 2 2" xfId="58219"/>
    <cellStyle name="40% - Accent1 14 3" xfId="50278"/>
    <cellStyle name="40% - Accent1 15" xfId="8050"/>
    <cellStyle name="40% - Accent1 15 2" xfId="37110"/>
    <cellStyle name="40% - Accent1 16" xfId="30515"/>
    <cellStyle name="40% - Accent1 2" xfId="23"/>
    <cellStyle name="40% - Accent1 2 10" xfId="2374"/>
    <cellStyle name="40% - Accent1 2 10 2" xfId="5734"/>
    <cellStyle name="40% - Accent1 2 10 2 2" xfId="19016"/>
    <cellStyle name="40% - Accent1 2 10 2 2 2" xfId="26970"/>
    <cellStyle name="40% - Accent1 2 10 2 2 2 2" xfId="55929"/>
    <cellStyle name="40% - Accent1 2 10 2 2 3" xfId="47988"/>
    <cellStyle name="40% - Accent1 2 10 2 3" xfId="12346"/>
    <cellStyle name="40% - Accent1 2 10 2 3 2" xfId="41404"/>
    <cellStyle name="40% - Accent1 2 10 2 4" xfId="34820"/>
    <cellStyle name="40% - Accent1 2 10 3" xfId="15919"/>
    <cellStyle name="40% - Accent1 2 10 3 2" xfId="23907"/>
    <cellStyle name="40% - Accent1 2 10 3 2 2" xfId="52866"/>
    <cellStyle name="40% - Accent1 2 10 3 3" xfId="44925"/>
    <cellStyle name="40% - Accent1 2 10 4" xfId="9054"/>
    <cellStyle name="40% - Accent1 2 10 4 2" xfId="38112"/>
    <cellStyle name="40% - Accent1 2 10 5" xfId="31528"/>
    <cellStyle name="40% - Accent1 2 11" xfId="3574"/>
    <cellStyle name="40% - Accent1 2 11 2" xfId="16868"/>
    <cellStyle name="40% - Accent1 2 11 2 2" xfId="24822"/>
    <cellStyle name="40% - Accent1 2 11 2 2 2" xfId="53781"/>
    <cellStyle name="40% - Accent1 2 11 2 3" xfId="45840"/>
    <cellStyle name="40% - Accent1 2 11 3" xfId="10198"/>
    <cellStyle name="40% - Accent1 2 11 3 2" xfId="39256"/>
    <cellStyle name="40% - Accent1 2 11 4" xfId="32672"/>
    <cellStyle name="40% - Accent1 2 12" xfId="4728"/>
    <cellStyle name="40% - Accent1 2 12 2" xfId="18012"/>
    <cellStyle name="40% - Accent1 2 12 2 2" xfId="25966"/>
    <cellStyle name="40% - Accent1 2 12 2 2 2" xfId="54925"/>
    <cellStyle name="40% - Accent1 2 12 2 3" xfId="46984"/>
    <cellStyle name="40% - Accent1 2 12 3" xfId="11342"/>
    <cellStyle name="40% - Accent1 2 12 3 2" xfId="40400"/>
    <cellStyle name="40% - Accent1 2 12 4" xfId="33816"/>
    <cellStyle name="40% - Accent1 2 13" xfId="6889"/>
    <cellStyle name="40% - Accent1 2 13 2" xfId="20160"/>
    <cellStyle name="40% - Accent1 2 13 2 2" xfId="28114"/>
    <cellStyle name="40% - Accent1 2 13 2 2 2" xfId="57073"/>
    <cellStyle name="40% - Accent1 2 13 2 3" xfId="49132"/>
    <cellStyle name="40% - Accent1 2 13 3" xfId="13490"/>
    <cellStyle name="40% - Accent1 2 13 3 2" xfId="42548"/>
    <cellStyle name="40% - Accent1 2 13 4" xfId="35964"/>
    <cellStyle name="40% - Accent1 2 14" xfId="14638"/>
    <cellStyle name="40% - Accent1 2 14 2" xfId="22676"/>
    <cellStyle name="40% - Accent1 2 14 2 2" xfId="51635"/>
    <cellStyle name="40% - Accent1 2 14 3" xfId="43694"/>
    <cellStyle name="40% - Accent1 2 15" xfId="21306"/>
    <cellStyle name="40% - Accent1 2 15 2" xfId="29258"/>
    <cellStyle name="40% - Accent1 2 15 2 2" xfId="58217"/>
    <cellStyle name="40% - Accent1 2 15 3" xfId="50276"/>
    <cellStyle name="40% - Accent1 2 16" xfId="22479"/>
    <cellStyle name="40% - Accent1 2 16 2" xfId="30423"/>
    <cellStyle name="40% - Accent1 2 16 2 2" xfId="59382"/>
    <cellStyle name="40% - Accent1 2 16 3" xfId="51441"/>
    <cellStyle name="40% - Accent1 2 17" xfId="22585"/>
    <cellStyle name="40% - Accent1 2 17 2" xfId="22667"/>
    <cellStyle name="40% - Accent1 2 17 2 2" xfId="51626"/>
    <cellStyle name="40% - Accent1 2 17 3" xfId="51547"/>
    <cellStyle name="40% - Accent1 2 18" xfId="8048"/>
    <cellStyle name="40% - Accent1 2 18 2" xfId="37108"/>
    <cellStyle name="40% - Accent1 2 19" xfId="30536"/>
    <cellStyle name="40% - Accent1 2 2" xfId="73"/>
    <cellStyle name="40% - Accent1 2 2 10" xfId="4744"/>
    <cellStyle name="40% - Accent1 2 2 10 2" xfId="18028"/>
    <cellStyle name="40% - Accent1 2 2 10 2 2" xfId="25982"/>
    <cellStyle name="40% - Accent1 2 2 10 2 2 2" xfId="54941"/>
    <cellStyle name="40% - Accent1 2 2 10 2 3" xfId="47000"/>
    <cellStyle name="40% - Accent1 2 2 10 3" xfId="11358"/>
    <cellStyle name="40% - Accent1 2 2 10 3 2" xfId="40416"/>
    <cellStyle name="40% - Accent1 2 2 10 4" xfId="33832"/>
    <cellStyle name="40% - Accent1 2 2 11" xfId="6905"/>
    <cellStyle name="40% - Accent1 2 2 11 2" xfId="20176"/>
    <cellStyle name="40% - Accent1 2 2 11 2 2" xfId="28130"/>
    <cellStyle name="40% - Accent1 2 2 11 2 2 2" xfId="57089"/>
    <cellStyle name="40% - Accent1 2 2 11 2 3" xfId="49148"/>
    <cellStyle name="40% - Accent1 2 2 11 3" xfId="13506"/>
    <cellStyle name="40% - Accent1 2 2 11 3 2" xfId="42564"/>
    <cellStyle name="40% - Accent1 2 2 11 4" xfId="35980"/>
    <cellStyle name="40% - Accent1 2 2 12" xfId="14658"/>
    <cellStyle name="40% - Accent1 2 2 12 2" xfId="22693"/>
    <cellStyle name="40% - Accent1 2 2 12 2 2" xfId="51652"/>
    <cellStyle name="40% - Accent1 2 2 12 3" xfId="43711"/>
    <cellStyle name="40% - Accent1 2 2 13" xfId="21322"/>
    <cellStyle name="40% - Accent1 2 2 13 2" xfId="29274"/>
    <cellStyle name="40% - Accent1 2 2 13 2 2" xfId="58233"/>
    <cellStyle name="40% - Accent1 2 2 13 3" xfId="50292"/>
    <cellStyle name="40% - Accent1 2 2 14" xfId="22480"/>
    <cellStyle name="40% - Accent1 2 2 14 2" xfId="30424"/>
    <cellStyle name="40% - Accent1 2 2 14 2 2" xfId="59383"/>
    <cellStyle name="40% - Accent1 2 2 14 3" xfId="51442"/>
    <cellStyle name="40% - Accent1 2 2 15" xfId="22586"/>
    <cellStyle name="40% - Accent1 2 2 15 2" xfId="22666"/>
    <cellStyle name="40% - Accent1 2 2 15 2 2" xfId="51625"/>
    <cellStyle name="40% - Accent1 2 2 15 3" xfId="51548"/>
    <cellStyle name="40% - Accent1 2 2 16" xfId="8064"/>
    <cellStyle name="40% - Accent1 2 2 16 2" xfId="37124"/>
    <cellStyle name="40% - Accent1 2 2 17" xfId="30540"/>
    <cellStyle name="40% - Accent1 2 2 2" xfId="112"/>
    <cellStyle name="40% - Accent1 2 2 2 10" xfId="14693"/>
    <cellStyle name="40% - Accent1 2 2 2 10 2" xfId="22728"/>
    <cellStyle name="40% - Accent1 2 2 2 10 2 2" xfId="51687"/>
    <cellStyle name="40% - Accent1 2 2 2 10 3" xfId="43746"/>
    <cellStyle name="40% - Accent1 2 2 2 11" xfId="21355"/>
    <cellStyle name="40% - Accent1 2 2 2 11 2" xfId="29307"/>
    <cellStyle name="40% - Accent1 2 2 2 11 2 2" xfId="58266"/>
    <cellStyle name="40% - Accent1 2 2 2 11 3" xfId="50325"/>
    <cellStyle name="40% - Accent1 2 2 2 12" xfId="8097"/>
    <cellStyle name="40% - Accent1 2 2 2 12 2" xfId="37157"/>
    <cellStyle name="40% - Accent1 2 2 2 13" xfId="30573"/>
    <cellStyle name="40% - Accent1 2 2 2 2" xfId="1467"/>
    <cellStyle name="40% - Accent1 2 2 2 2 10" xfId="21449"/>
    <cellStyle name="40% - Accent1 2 2 2 2 10 2" xfId="29397"/>
    <cellStyle name="40% - Accent1 2 2 2 2 10 2 2" xfId="58356"/>
    <cellStyle name="40% - Accent1 2 2 2 2 10 3" xfId="50415"/>
    <cellStyle name="40% - Accent1 2 2 2 2 11" xfId="8189"/>
    <cellStyle name="40% - Accent1 2 2 2 2 11 2" xfId="37247"/>
    <cellStyle name="40% - Accent1 2 2 2 2 12" xfId="30663"/>
    <cellStyle name="40% - Accent1 2 2 2 2 2" xfId="1687"/>
    <cellStyle name="40% - Accent1 2 2 2 2 2 10" xfId="30876"/>
    <cellStyle name="40% - Accent1 2 2 2 2 2 2" xfId="2312"/>
    <cellStyle name="40% - Accent1 2 2 2 2 2 2 2" xfId="3320"/>
    <cellStyle name="40% - Accent1 2 2 2 2 2 2 2 2" xfId="6678"/>
    <cellStyle name="40% - Accent1 2 2 2 2 2 2 2 2 2" xfId="19960"/>
    <cellStyle name="40% - Accent1 2 2 2 2 2 2 2 2 2 2" xfId="27914"/>
    <cellStyle name="40% - Accent1 2 2 2 2 2 2 2 2 2 2 2" xfId="56873"/>
    <cellStyle name="40% - Accent1 2 2 2 2 2 2 2 2 2 3" xfId="48932"/>
    <cellStyle name="40% - Accent1 2 2 2 2 2 2 2 2 3" xfId="13290"/>
    <cellStyle name="40% - Accent1 2 2 2 2 2 2 2 2 3 2" xfId="42348"/>
    <cellStyle name="40% - Accent1 2 2 2 2 2 2 2 2 4" xfId="35764"/>
    <cellStyle name="40% - Accent1 2 2 2 2 2 2 2 3" xfId="16808"/>
    <cellStyle name="40% - Accent1 2 2 2 2 2 2 2 3 2" xfId="24762"/>
    <cellStyle name="40% - Accent1 2 2 2 2 2 2 2 3 2 2" xfId="53721"/>
    <cellStyle name="40% - Accent1 2 2 2 2 2 2 2 3 3" xfId="45780"/>
    <cellStyle name="40% - Accent1 2 2 2 2 2 2 2 4" xfId="9998"/>
    <cellStyle name="40% - Accent1 2 2 2 2 2 2 2 4 2" xfId="39056"/>
    <cellStyle name="40% - Accent1 2 2 2 2 2 2 2 5" xfId="32472"/>
    <cellStyle name="40% - Accent1 2 2 2 2 2 2 3" xfId="4518"/>
    <cellStyle name="40% - Accent1 2 2 2 2 2 2 3 2" xfId="17812"/>
    <cellStyle name="40% - Accent1 2 2 2 2 2 2 3 2 2" xfId="25766"/>
    <cellStyle name="40% - Accent1 2 2 2 2 2 2 3 2 2 2" xfId="54725"/>
    <cellStyle name="40% - Accent1 2 2 2 2 2 2 3 2 3" xfId="46784"/>
    <cellStyle name="40% - Accent1 2 2 2 2 2 2 3 3" xfId="11142"/>
    <cellStyle name="40% - Accent1 2 2 2 2 2 2 3 3 2" xfId="40200"/>
    <cellStyle name="40% - Accent1 2 2 2 2 2 2 3 4" xfId="33616"/>
    <cellStyle name="40% - Accent1 2 2 2 2 2 2 4" xfId="5674"/>
    <cellStyle name="40% - Accent1 2 2 2 2 2 2 4 2" xfId="18956"/>
    <cellStyle name="40% - Accent1 2 2 2 2 2 2 4 2 2" xfId="26910"/>
    <cellStyle name="40% - Accent1 2 2 2 2 2 2 4 2 2 2" xfId="55869"/>
    <cellStyle name="40% - Accent1 2 2 2 2 2 2 4 2 3" xfId="47928"/>
    <cellStyle name="40% - Accent1 2 2 2 2 2 2 4 3" xfId="12286"/>
    <cellStyle name="40% - Accent1 2 2 2 2 2 2 4 3 2" xfId="41344"/>
    <cellStyle name="40% - Accent1 2 2 2 2 2 2 4 4" xfId="34760"/>
    <cellStyle name="40% - Accent1 2 2 2 2 2 2 5" xfId="7843"/>
    <cellStyle name="40% - Accent1 2 2 2 2 2 2 5 2" xfId="21104"/>
    <cellStyle name="40% - Accent1 2 2 2 2 2 2 5 2 2" xfId="29058"/>
    <cellStyle name="40% - Accent1 2 2 2 2 2 2 5 2 2 2" xfId="58017"/>
    <cellStyle name="40% - Accent1 2 2 2 2 2 2 5 2 3" xfId="50076"/>
    <cellStyle name="40% - Accent1 2 2 2 2 2 2 5 3" xfId="14434"/>
    <cellStyle name="40% - Accent1 2 2 2 2 2 2 5 3 2" xfId="43492"/>
    <cellStyle name="40% - Accent1 2 2 2 2 2 2 5 4" xfId="36908"/>
    <cellStyle name="40% - Accent1 2 2 2 2 2 2 6" xfId="15713"/>
    <cellStyle name="40% - Accent1 2 2 2 2 2 2 6 2" xfId="23703"/>
    <cellStyle name="40% - Accent1 2 2 2 2 2 2 6 2 2" xfId="52662"/>
    <cellStyle name="40% - Accent1 2 2 2 2 2 2 6 3" xfId="44721"/>
    <cellStyle name="40% - Accent1 2 2 2 2 2 2 7" xfId="22254"/>
    <cellStyle name="40% - Accent1 2 2 2 2 2 2 7 2" xfId="30202"/>
    <cellStyle name="40% - Accent1 2 2 2 2 2 2 7 2 2" xfId="59161"/>
    <cellStyle name="40% - Accent1 2 2 2 2 2 2 7 3" xfId="51220"/>
    <cellStyle name="40% - Accent1 2 2 2 2 2 2 8" xfId="8994"/>
    <cellStyle name="40% - Accent1 2 2 2 2 2 2 8 2" xfId="38052"/>
    <cellStyle name="40% - Accent1 2 2 2 2 2 2 9" xfId="31468"/>
    <cellStyle name="40% - Accent1 2 2 2 2 2 3" xfId="2728"/>
    <cellStyle name="40% - Accent1 2 2 2 2 2 3 2" xfId="6086"/>
    <cellStyle name="40% - Accent1 2 2 2 2 2 3 2 2" xfId="19368"/>
    <cellStyle name="40% - Accent1 2 2 2 2 2 3 2 2 2" xfId="27322"/>
    <cellStyle name="40% - Accent1 2 2 2 2 2 3 2 2 2 2" xfId="56281"/>
    <cellStyle name="40% - Accent1 2 2 2 2 2 3 2 2 3" xfId="48340"/>
    <cellStyle name="40% - Accent1 2 2 2 2 2 3 2 3" xfId="12698"/>
    <cellStyle name="40% - Accent1 2 2 2 2 2 3 2 3 2" xfId="41756"/>
    <cellStyle name="40% - Accent1 2 2 2 2 2 3 2 4" xfId="35172"/>
    <cellStyle name="40% - Accent1 2 2 2 2 2 3 3" xfId="16216"/>
    <cellStyle name="40% - Accent1 2 2 2 2 2 3 3 2" xfId="24170"/>
    <cellStyle name="40% - Accent1 2 2 2 2 2 3 3 2 2" xfId="53129"/>
    <cellStyle name="40% - Accent1 2 2 2 2 2 3 3 3" xfId="45188"/>
    <cellStyle name="40% - Accent1 2 2 2 2 2 3 4" xfId="9406"/>
    <cellStyle name="40% - Accent1 2 2 2 2 2 3 4 2" xfId="38464"/>
    <cellStyle name="40% - Accent1 2 2 2 2 2 3 5" xfId="31880"/>
    <cellStyle name="40% - Accent1 2 2 2 2 2 4" xfId="3926"/>
    <cellStyle name="40% - Accent1 2 2 2 2 2 4 2" xfId="17220"/>
    <cellStyle name="40% - Accent1 2 2 2 2 2 4 2 2" xfId="25174"/>
    <cellStyle name="40% - Accent1 2 2 2 2 2 4 2 2 2" xfId="54133"/>
    <cellStyle name="40% - Accent1 2 2 2 2 2 4 2 3" xfId="46192"/>
    <cellStyle name="40% - Accent1 2 2 2 2 2 4 3" xfId="10550"/>
    <cellStyle name="40% - Accent1 2 2 2 2 2 4 3 2" xfId="39608"/>
    <cellStyle name="40% - Accent1 2 2 2 2 2 4 4" xfId="33024"/>
    <cellStyle name="40% - Accent1 2 2 2 2 2 5" xfId="5082"/>
    <cellStyle name="40% - Accent1 2 2 2 2 2 5 2" xfId="18364"/>
    <cellStyle name="40% - Accent1 2 2 2 2 2 5 2 2" xfId="26318"/>
    <cellStyle name="40% - Accent1 2 2 2 2 2 5 2 2 2" xfId="55277"/>
    <cellStyle name="40% - Accent1 2 2 2 2 2 5 2 3" xfId="47336"/>
    <cellStyle name="40% - Accent1 2 2 2 2 2 5 3" xfId="11694"/>
    <cellStyle name="40% - Accent1 2 2 2 2 2 5 3 2" xfId="40752"/>
    <cellStyle name="40% - Accent1 2 2 2 2 2 5 4" xfId="34168"/>
    <cellStyle name="40% - Accent1 2 2 2 2 2 6" xfId="7251"/>
    <cellStyle name="40% - Accent1 2 2 2 2 2 6 2" xfId="20512"/>
    <cellStyle name="40% - Accent1 2 2 2 2 2 6 2 2" xfId="28466"/>
    <cellStyle name="40% - Accent1 2 2 2 2 2 6 2 2 2" xfId="57425"/>
    <cellStyle name="40% - Accent1 2 2 2 2 2 6 2 3" xfId="49484"/>
    <cellStyle name="40% - Accent1 2 2 2 2 2 6 3" xfId="13842"/>
    <cellStyle name="40% - Accent1 2 2 2 2 2 6 3 2" xfId="42900"/>
    <cellStyle name="40% - Accent1 2 2 2 2 2 6 4" xfId="36316"/>
    <cellStyle name="40% - Accent1 2 2 2 2 2 7" xfId="15120"/>
    <cellStyle name="40% - Accent1 2 2 2 2 2 7 2" xfId="23110"/>
    <cellStyle name="40% - Accent1 2 2 2 2 2 7 2 2" xfId="52069"/>
    <cellStyle name="40% - Accent1 2 2 2 2 2 7 3" xfId="44128"/>
    <cellStyle name="40% - Accent1 2 2 2 2 2 8" xfId="21662"/>
    <cellStyle name="40% - Accent1 2 2 2 2 2 8 2" xfId="29610"/>
    <cellStyle name="40% - Accent1 2 2 2 2 2 8 2 2" xfId="58569"/>
    <cellStyle name="40% - Accent1 2 2 2 2 2 8 3" xfId="50628"/>
    <cellStyle name="40% - Accent1 2 2 2 2 2 9" xfId="8402"/>
    <cellStyle name="40% - Accent1 2 2 2 2 2 9 2" xfId="37460"/>
    <cellStyle name="40% - Accent1 2 2 2 2 3" xfId="2099"/>
    <cellStyle name="40% - Accent1 2 2 2 2 3 2" xfId="3107"/>
    <cellStyle name="40% - Accent1 2 2 2 2 3 2 2" xfId="6465"/>
    <cellStyle name="40% - Accent1 2 2 2 2 3 2 2 2" xfId="19747"/>
    <cellStyle name="40% - Accent1 2 2 2 2 3 2 2 2 2" xfId="27701"/>
    <cellStyle name="40% - Accent1 2 2 2 2 3 2 2 2 2 2" xfId="56660"/>
    <cellStyle name="40% - Accent1 2 2 2 2 3 2 2 2 3" xfId="48719"/>
    <cellStyle name="40% - Accent1 2 2 2 2 3 2 2 3" xfId="13077"/>
    <cellStyle name="40% - Accent1 2 2 2 2 3 2 2 3 2" xfId="42135"/>
    <cellStyle name="40% - Accent1 2 2 2 2 3 2 2 4" xfId="35551"/>
    <cellStyle name="40% - Accent1 2 2 2 2 3 2 3" xfId="16595"/>
    <cellStyle name="40% - Accent1 2 2 2 2 3 2 3 2" xfId="24549"/>
    <cellStyle name="40% - Accent1 2 2 2 2 3 2 3 2 2" xfId="53508"/>
    <cellStyle name="40% - Accent1 2 2 2 2 3 2 3 3" xfId="45567"/>
    <cellStyle name="40% - Accent1 2 2 2 2 3 2 4" xfId="9785"/>
    <cellStyle name="40% - Accent1 2 2 2 2 3 2 4 2" xfId="38843"/>
    <cellStyle name="40% - Accent1 2 2 2 2 3 2 5" xfId="32259"/>
    <cellStyle name="40% - Accent1 2 2 2 2 3 3" xfId="4305"/>
    <cellStyle name="40% - Accent1 2 2 2 2 3 3 2" xfId="17599"/>
    <cellStyle name="40% - Accent1 2 2 2 2 3 3 2 2" xfId="25553"/>
    <cellStyle name="40% - Accent1 2 2 2 2 3 3 2 2 2" xfId="54512"/>
    <cellStyle name="40% - Accent1 2 2 2 2 3 3 2 3" xfId="46571"/>
    <cellStyle name="40% - Accent1 2 2 2 2 3 3 3" xfId="10929"/>
    <cellStyle name="40% - Accent1 2 2 2 2 3 3 3 2" xfId="39987"/>
    <cellStyle name="40% - Accent1 2 2 2 2 3 3 4" xfId="33403"/>
    <cellStyle name="40% - Accent1 2 2 2 2 3 4" xfId="5461"/>
    <cellStyle name="40% - Accent1 2 2 2 2 3 4 2" xfId="18743"/>
    <cellStyle name="40% - Accent1 2 2 2 2 3 4 2 2" xfId="26697"/>
    <cellStyle name="40% - Accent1 2 2 2 2 3 4 2 2 2" xfId="55656"/>
    <cellStyle name="40% - Accent1 2 2 2 2 3 4 2 3" xfId="47715"/>
    <cellStyle name="40% - Accent1 2 2 2 2 3 4 3" xfId="12073"/>
    <cellStyle name="40% - Accent1 2 2 2 2 3 4 3 2" xfId="41131"/>
    <cellStyle name="40% - Accent1 2 2 2 2 3 4 4" xfId="34547"/>
    <cellStyle name="40% - Accent1 2 2 2 2 3 5" xfId="7630"/>
    <cellStyle name="40% - Accent1 2 2 2 2 3 5 2" xfId="20891"/>
    <cellStyle name="40% - Accent1 2 2 2 2 3 5 2 2" xfId="28845"/>
    <cellStyle name="40% - Accent1 2 2 2 2 3 5 2 2 2" xfId="57804"/>
    <cellStyle name="40% - Accent1 2 2 2 2 3 5 2 3" xfId="49863"/>
    <cellStyle name="40% - Accent1 2 2 2 2 3 5 3" xfId="14221"/>
    <cellStyle name="40% - Accent1 2 2 2 2 3 5 3 2" xfId="43279"/>
    <cellStyle name="40% - Accent1 2 2 2 2 3 5 4" xfId="36695"/>
    <cellStyle name="40% - Accent1 2 2 2 2 3 6" xfId="15500"/>
    <cellStyle name="40% - Accent1 2 2 2 2 3 6 2" xfId="23490"/>
    <cellStyle name="40% - Accent1 2 2 2 2 3 6 2 2" xfId="52449"/>
    <cellStyle name="40% - Accent1 2 2 2 2 3 6 3" xfId="44508"/>
    <cellStyle name="40% - Accent1 2 2 2 2 3 7" xfId="22041"/>
    <cellStyle name="40% - Accent1 2 2 2 2 3 7 2" xfId="29989"/>
    <cellStyle name="40% - Accent1 2 2 2 2 3 7 2 2" xfId="58948"/>
    <cellStyle name="40% - Accent1 2 2 2 2 3 7 3" xfId="51007"/>
    <cellStyle name="40% - Accent1 2 2 2 2 3 8" xfId="8781"/>
    <cellStyle name="40% - Accent1 2 2 2 2 3 8 2" xfId="37839"/>
    <cellStyle name="40% - Accent1 2 2 2 2 3 9" xfId="31255"/>
    <cellStyle name="40% - Accent1 2 2 2 2 4" xfId="1917"/>
    <cellStyle name="40% - Accent1 2 2 2 2 4 2" xfId="2927"/>
    <cellStyle name="40% - Accent1 2 2 2 2 4 2 2" xfId="6285"/>
    <cellStyle name="40% - Accent1 2 2 2 2 4 2 2 2" xfId="19567"/>
    <cellStyle name="40% - Accent1 2 2 2 2 4 2 2 2 2" xfId="27521"/>
    <cellStyle name="40% - Accent1 2 2 2 2 4 2 2 2 2 2" xfId="56480"/>
    <cellStyle name="40% - Accent1 2 2 2 2 4 2 2 2 3" xfId="48539"/>
    <cellStyle name="40% - Accent1 2 2 2 2 4 2 2 3" xfId="12897"/>
    <cellStyle name="40% - Accent1 2 2 2 2 4 2 2 3 2" xfId="41955"/>
    <cellStyle name="40% - Accent1 2 2 2 2 4 2 2 4" xfId="35371"/>
    <cellStyle name="40% - Accent1 2 2 2 2 4 2 3" xfId="16415"/>
    <cellStyle name="40% - Accent1 2 2 2 2 4 2 3 2" xfId="24369"/>
    <cellStyle name="40% - Accent1 2 2 2 2 4 2 3 2 2" xfId="53328"/>
    <cellStyle name="40% - Accent1 2 2 2 2 4 2 3 3" xfId="45387"/>
    <cellStyle name="40% - Accent1 2 2 2 2 4 2 4" xfId="9605"/>
    <cellStyle name="40% - Accent1 2 2 2 2 4 2 4 2" xfId="38663"/>
    <cellStyle name="40% - Accent1 2 2 2 2 4 2 5" xfId="32079"/>
    <cellStyle name="40% - Accent1 2 2 2 2 4 3" xfId="4125"/>
    <cellStyle name="40% - Accent1 2 2 2 2 4 3 2" xfId="17419"/>
    <cellStyle name="40% - Accent1 2 2 2 2 4 3 2 2" xfId="25373"/>
    <cellStyle name="40% - Accent1 2 2 2 2 4 3 2 2 2" xfId="54332"/>
    <cellStyle name="40% - Accent1 2 2 2 2 4 3 2 3" xfId="46391"/>
    <cellStyle name="40% - Accent1 2 2 2 2 4 3 3" xfId="10749"/>
    <cellStyle name="40% - Accent1 2 2 2 2 4 3 3 2" xfId="39807"/>
    <cellStyle name="40% - Accent1 2 2 2 2 4 3 4" xfId="33223"/>
    <cellStyle name="40% - Accent1 2 2 2 2 4 4" xfId="5281"/>
    <cellStyle name="40% - Accent1 2 2 2 2 4 4 2" xfId="18563"/>
    <cellStyle name="40% - Accent1 2 2 2 2 4 4 2 2" xfId="26517"/>
    <cellStyle name="40% - Accent1 2 2 2 2 4 4 2 2 2" xfId="55476"/>
    <cellStyle name="40% - Accent1 2 2 2 2 4 4 2 3" xfId="47535"/>
    <cellStyle name="40% - Accent1 2 2 2 2 4 4 3" xfId="11893"/>
    <cellStyle name="40% - Accent1 2 2 2 2 4 4 3 2" xfId="40951"/>
    <cellStyle name="40% - Accent1 2 2 2 2 4 4 4" xfId="34367"/>
    <cellStyle name="40% - Accent1 2 2 2 2 4 5" xfId="7450"/>
    <cellStyle name="40% - Accent1 2 2 2 2 4 5 2" xfId="20711"/>
    <cellStyle name="40% - Accent1 2 2 2 2 4 5 2 2" xfId="28665"/>
    <cellStyle name="40% - Accent1 2 2 2 2 4 5 2 2 2" xfId="57624"/>
    <cellStyle name="40% - Accent1 2 2 2 2 4 5 2 3" xfId="49683"/>
    <cellStyle name="40% - Accent1 2 2 2 2 4 5 3" xfId="14041"/>
    <cellStyle name="40% - Accent1 2 2 2 2 4 5 3 2" xfId="43099"/>
    <cellStyle name="40% - Accent1 2 2 2 2 4 5 4" xfId="36515"/>
    <cellStyle name="40% - Accent1 2 2 2 2 4 6" xfId="15320"/>
    <cellStyle name="40% - Accent1 2 2 2 2 4 6 2" xfId="23310"/>
    <cellStyle name="40% - Accent1 2 2 2 2 4 6 2 2" xfId="52269"/>
    <cellStyle name="40% - Accent1 2 2 2 2 4 6 3" xfId="44328"/>
    <cellStyle name="40% - Accent1 2 2 2 2 4 7" xfId="21861"/>
    <cellStyle name="40% - Accent1 2 2 2 2 4 7 2" xfId="29809"/>
    <cellStyle name="40% - Accent1 2 2 2 2 4 7 2 2" xfId="58768"/>
    <cellStyle name="40% - Accent1 2 2 2 2 4 7 3" xfId="50827"/>
    <cellStyle name="40% - Accent1 2 2 2 2 4 8" xfId="8601"/>
    <cellStyle name="40% - Accent1 2 2 2 2 4 8 2" xfId="37659"/>
    <cellStyle name="40% - Accent1 2 2 2 2 4 9" xfId="31075"/>
    <cellStyle name="40% - Accent1 2 2 2 2 5" xfId="2515"/>
    <cellStyle name="40% - Accent1 2 2 2 2 5 2" xfId="5873"/>
    <cellStyle name="40% - Accent1 2 2 2 2 5 2 2" xfId="19155"/>
    <cellStyle name="40% - Accent1 2 2 2 2 5 2 2 2" xfId="27109"/>
    <cellStyle name="40% - Accent1 2 2 2 2 5 2 2 2 2" xfId="56068"/>
    <cellStyle name="40% - Accent1 2 2 2 2 5 2 2 3" xfId="48127"/>
    <cellStyle name="40% - Accent1 2 2 2 2 5 2 3" xfId="12485"/>
    <cellStyle name="40% - Accent1 2 2 2 2 5 2 3 2" xfId="41543"/>
    <cellStyle name="40% - Accent1 2 2 2 2 5 2 4" xfId="34959"/>
    <cellStyle name="40% - Accent1 2 2 2 2 5 3" xfId="15984"/>
    <cellStyle name="40% - Accent1 2 2 2 2 5 3 2" xfId="23948"/>
    <cellStyle name="40% - Accent1 2 2 2 2 5 3 2 2" xfId="52907"/>
    <cellStyle name="40% - Accent1 2 2 2 2 5 3 3" xfId="44966"/>
    <cellStyle name="40% - Accent1 2 2 2 2 5 4" xfId="9193"/>
    <cellStyle name="40% - Accent1 2 2 2 2 5 4 2" xfId="38251"/>
    <cellStyle name="40% - Accent1 2 2 2 2 5 5" xfId="31667"/>
    <cellStyle name="40% - Accent1 2 2 2 2 6" xfId="3713"/>
    <cellStyle name="40% - Accent1 2 2 2 2 6 2" xfId="17007"/>
    <cellStyle name="40% - Accent1 2 2 2 2 6 2 2" xfId="24961"/>
    <cellStyle name="40% - Accent1 2 2 2 2 6 2 2 2" xfId="53920"/>
    <cellStyle name="40% - Accent1 2 2 2 2 6 2 3" xfId="45979"/>
    <cellStyle name="40% - Accent1 2 2 2 2 6 3" xfId="10337"/>
    <cellStyle name="40% - Accent1 2 2 2 2 6 3 2" xfId="39395"/>
    <cellStyle name="40% - Accent1 2 2 2 2 6 4" xfId="32811"/>
    <cellStyle name="40% - Accent1 2 2 2 2 7" xfId="4869"/>
    <cellStyle name="40% - Accent1 2 2 2 2 7 2" xfId="18151"/>
    <cellStyle name="40% - Accent1 2 2 2 2 7 2 2" xfId="26105"/>
    <cellStyle name="40% - Accent1 2 2 2 2 7 2 2 2" xfId="55064"/>
    <cellStyle name="40% - Accent1 2 2 2 2 7 2 3" xfId="47123"/>
    <cellStyle name="40% - Accent1 2 2 2 2 7 3" xfId="11481"/>
    <cellStyle name="40% - Accent1 2 2 2 2 7 3 2" xfId="40539"/>
    <cellStyle name="40% - Accent1 2 2 2 2 7 4" xfId="33955"/>
    <cellStyle name="40% - Accent1 2 2 2 2 8" xfId="7038"/>
    <cellStyle name="40% - Accent1 2 2 2 2 8 2" xfId="20299"/>
    <cellStyle name="40% - Accent1 2 2 2 2 8 2 2" xfId="28253"/>
    <cellStyle name="40% - Accent1 2 2 2 2 8 2 2 2" xfId="57212"/>
    <cellStyle name="40% - Accent1 2 2 2 2 8 2 3" xfId="49271"/>
    <cellStyle name="40% - Accent1 2 2 2 2 8 3" xfId="13629"/>
    <cellStyle name="40% - Accent1 2 2 2 2 8 3 2" xfId="42687"/>
    <cellStyle name="40% - Accent1 2 2 2 2 8 4" xfId="36103"/>
    <cellStyle name="40% - Accent1 2 2 2 2 9" xfId="14907"/>
    <cellStyle name="40% - Accent1 2 2 2 2 9 2" xfId="22897"/>
    <cellStyle name="40% - Accent1 2 2 2 2 9 2 2" xfId="51856"/>
    <cellStyle name="40% - Accent1 2 2 2 2 9 3" xfId="43915"/>
    <cellStyle name="40% - Accent1 2 2 2 3" xfId="1567"/>
    <cellStyle name="40% - Accent1 2 2 2 3 10" xfId="30756"/>
    <cellStyle name="40% - Accent1 2 2 2 3 2" xfId="2192"/>
    <cellStyle name="40% - Accent1 2 2 2 3 2 2" xfId="3200"/>
    <cellStyle name="40% - Accent1 2 2 2 3 2 2 2" xfId="6558"/>
    <cellStyle name="40% - Accent1 2 2 2 3 2 2 2 2" xfId="19840"/>
    <cellStyle name="40% - Accent1 2 2 2 3 2 2 2 2 2" xfId="27794"/>
    <cellStyle name="40% - Accent1 2 2 2 3 2 2 2 2 2 2" xfId="56753"/>
    <cellStyle name="40% - Accent1 2 2 2 3 2 2 2 2 3" xfId="48812"/>
    <cellStyle name="40% - Accent1 2 2 2 3 2 2 2 3" xfId="13170"/>
    <cellStyle name="40% - Accent1 2 2 2 3 2 2 2 3 2" xfId="42228"/>
    <cellStyle name="40% - Accent1 2 2 2 3 2 2 2 4" xfId="35644"/>
    <cellStyle name="40% - Accent1 2 2 2 3 2 2 3" xfId="16688"/>
    <cellStyle name="40% - Accent1 2 2 2 3 2 2 3 2" xfId="24642"/>
    <cellStyle name="40% - Accent1 2 2 2 3 2 2 3 2 2" xfId="53601"/>
    <cellStyle name="40% - Accent1 2 2 2 3 2 2 3 3" xfId="45660"/>
    <cellStyle name="40% - Accent1 2 2 2 3 2 2 4" xfId="9878"/>
    <cellStyle name="40% - Accent1 2 2 2 3 2 2 4 2" xfId="38936"/>
    <cellStyle name="40% - Accent1 2 2 2 3 2 2 5" xfId="32352"/>
    <cellStyle name="40% - Accent1 2 2 2 3 2 3" xfId="4398"/>
    <cellStyle name="40% - Accent1 2 2 2 3 2 3 2" xfId="17692"/>
    <cellStyle name="40% - Accent1 2 2 2 3 2 3 2 2" xfId="25646"/>
    <cellStyle name="40% - Accent1 2 2 2 3 2 3 2 2 2" xfId="54605"/>
    <cellStyle name="40% - Accent1 2 2 2 3 2 3 2 3" xfId="46664"/>
    <cellStyle name="40% - Accent1 2 2 2 3 2 3 3" xfId="11022"/>
    <cellStyle name="40% - Accent1 2 2 2 3 2 3 3 2" xfId="40080"/>
    <cellStyle name="40% - Accent1 2 2 2 3 2 3 4" xfId="33496"/>
    <cellStyle name="40% - Accent1 2 2 2 3 2 4" xfId="5554"/>
    <cellStyle name="40% - Accent1 2 2 2 3 2 4 2" xfId="18836"/>
    <cellStyle name="40% - Accent1 2 2 2 3 2 4 2 2" xfId="26790"/>
    <cellStyle name="40% - Accent1 2 2 2 3 2 4 2 2 2" xfId="55749"/>
    <cellStyle name="40% - Accent1 2 2 2 3 2 4 2 3" xfId="47808"/>
    <cellStyle name="40% - Accent1 2 2 2 3 2 4 3" xfId="12166"/>
    <cellStyle name="40% - Accent1 2 2 2 3 2 4 3 2" xfId="41224"/>
    <cellStyle name="40% - Accent1 2 2 2 3 2 4 4" xfId="34640"/>
    <cellStyle name="40% - Accent1 2 2 2 3 2 5" xfId="7723"/>
    <cellStyle name="40% - Accent1 2 2 2 3 2 5 2" xfId="20984"/>
    <cellStyle name="40% - Accent1 2 2 2 3 2 5 2 2" xfId="28938"/>
    <cellStyle name="40% - Accent1 2 2 2 3 2 5 2 2 2" xfId="57897"/>
    <cellStyle name="40% - Accent1 2 2 2 3 2 5 2 3" xfId="49956"/>
    <cellStyle name="40% - Accent1 2 2 2 3 2 5 3" xfId="14314"/>
    <cellStyle name="40% - Accent1 2 2 2 3 2 5 3 2" xfId="43372"/>
    <cellStyle name="40% - Accent1 2 2 2 3 2 5 4" xfId="36788"/>
    <cellStyle name="40% - Accent1 2 2 2 3 2 6" xfId="15593"/>
    <cellStyle name="40% - Accent1 2 2 2 3 2 6 2" xfId="23583"/>
    <cellStyle name="40% - Accent1 2 2 2 3 2 6 2 2" xfId="52542"/>
    <cellStyle name="40% - Accent1 2 2 2 3 2 6 3" xfId="44601"/>
    <cellStyle name="40% - Accent1 2 2 2 3 2 7" xfId="22134"/>
    <cellStyle name="40% - Accent1 2 2 2 3 2 7 2" xfId="30082"/>
    <cellStyle name="40% - Accent1 2 2 2 3 2 7 2 2" xfId="59041"/>
    <cellStyle name="40% - Accent1 2 2 2 3 2 7 3" xfId="51100"/>
    <cellStyle name="40% - Accent1 2 2 2 3 2 8" xfId="8874"/>
    <cellStyle name="40% - Accent1 2 2 2 3 2 8 2" xfId="37932"/>
    <cellStyle name="40% - Accent1 2 2 2 3 2 9" xfId="31348"/>
    <cellStyle name="40% - Accent1 2 2 2 3 3" xfId="2608"/>
    <cellStyle name="40% - Accent1 2 2 2 3 3 2" xfId="5966"/>
    <cellStyle name="40% - Accent1 2 2 2 3 3 2 2" xfId="19248"/>
    <cellStyle name="40% - Accent1 2 2 2 3 3 2 2 2" xfId="27202"/>
    <cellStyle name="40% - Accent1 2 2 2 3 3 2 2 2 2" xfId="56161"/>
    <cellStyle name="40% - Accent1 2 2 2 3 3 2 2 3" xfId="48220"/>
    <cellStyle name="40% - Accent1 2 2 2 3 3 2 3" xfId="12578"/>
    <cellStyle name="40% - Accent1 2 2 2 3 3 2 3 2" xfId="41636"/>
    <cellStyle name="40% - Accent1 2 2 2 3 3 2 4" xfId="35052"/>
    <cellStyle name="40% - Accent1 2 2 2 3 3 3" xfId="16096"/>
    <cellStyle name="40% - Accent1 2 2 2 3 3 3 2" xfId="24050"/>
    <cellStyle name="40% - Accent1 2 2 2 3 3 3 2 2" xfId="53009"/>
    <cellStyle name="40% - Accent1 2 2 2 3 3 3 3" xfId="45068"/>
    <cellStyle name="40% - Accent1 2 2 2 3 3 4" xfId="9286"/>
    <cellStyle name="40% - Accent1 2 2 2 3 3 4 2" xfId="38344"/>
    <cellStyle name="40% - Accent1 2 2 2 3 3 5" xfId="31760"/>
    <cellStyle name="40% - Accent1 2 2 2 3 4" xfId="3806"/>
    <cellStyle name="40% - Accent1 2 2 2 3 4 2" xfId="17100"/>
    <cellStyle name="40% - Accent1 2 2 2 3 4 2 2" xfId="25054"/>
    <cellStyle name="40% - Accent1 2 2 2 3 4 2 2 2" xfId="54013"/>
    <cellStyle name="40% - Accent1 2 2 2 3 4 2 3" xfId="46072"/>
    <cellStyle name="40% - Accent1 2 2 2 3 4 3" xfId="10430"/>
    <cellStyle name="40% - Accent1 2 2 2 3 4 3 2" xfId="39488"/>
    <cellStyle name="40% - Accent1 2 2 2 3 4 4" xfId="32904"/>
    <cellStyle name="40% - Accent1 2 2 2 3 5" xfId="4962"/>
    <cellStyle name="40% - Accent1 2 2 2 3 5 2" xfId="18244"/>
    <cellStyle name="40% - Accent1 2 2 2 3 5 2 2" xfId="26198"/>
    <cellStyle name="40% - Accent1 2 2 2 3 5 2 2 2" xfId="55157"/>
    <cellStyle name="40% - Accent1 2 2 2 3 5 2 3" xfId="47216"/>
    <cellStyle name="40% - Accent1 2 2 2 3 5 3" xfId="11574"/>
    <cellStyle name="40% - Accent1 2 2 2 3 5 3 2" xfId="40632"/>
    <cellStyle name="40% - Accent1 2 2 2 3 5 4" xfId="34048"/>
    <cellStyle name="40% - Accent1 2 2 2 3 6" xfId="7131"/>
    <cellStyle name="40% - Accent1 2 2 2 3 6 2" xfId="20392"/>
    <cellStyle name="40% - Accent1 2 2 2 3 6 2 2" xfId="28346"/>
    <cellStyle name="40% - Accent1 2 2 2 3 6 2 2 2" xfId="57305"/>
    <cellStyle name="40% - Accent1 2 2 2 3 6 2 3" xfId="49364"/>
    <cellStyle name="40% - Accent1 2 2 2 3 6 3" xfId="13722"/>
    <cellStyle name="40% - Accent1 2 2 2 3 6 3 2" xfId="42780"/>
    <cellStyle name="40% - Accent1 2 2 2 3 6 4" xfId="36196"/>
    <cellStyle name="40% - Accent1 2 2 2 3 7" xfId="15000"/>
    <cellStyle name="40% - Accent1 2 2 2 3 7 2" xfId="22990"/>
    <cellStyle name="40% - Accent1 2 2 2 3 7 2 2" xfId="51949"/>
    <cellStyle name="40% - Accent1 2 2 2 3 7 3" xfId="44008"/>
    <cellStyle name="40% - Accent1 2 2 2 3 8" xfId="21542"/>
    <cellStyle name="40% - Accent1 2 2 2 3 8 2" xfId="29490"/>
    <cellStyle name="40% - Accent1 2 2 2 3 8 2 2" xfId="58449"/>
    <cellStyle name="40% - Accent1 2 2 2 3 8 3" xfId="50508"/>
    <cellStyle name="40% - Accent1 2 2 2 3 9" xfId="8282"/>
    <cellStyle name="40% - Accent1 2 2 2 3 9 2" xfId="37340"/>
    <cellStyle name="40% - Accent1 2 2 2 4" xfId="2009"/>
    <cellStyle name="40% - Accent1 2 2 2 4 2" xfId="3017"/>
    <cellStyle name="40% - Accent1 2 2 2 4 2 2" xfId="6375"/>
    <cellStyle name="40% - Accent1 2 2 2 4 2 2 2" xfId="19657"/>
    <cellStyle name="40% - Accent1 2 2 2 4 2 2 2 2" xfId="27611"/>
    <cellStyle name="40% - Accent1 2 2 2 4 2 2 2 2 2" xfId="56570"/>
    <cellStyle name="40% - Accent1 2 2 2 4 2 2 2 3" xfId="48629"/>
    <cellStyle name="40% - Accent1 2 2 2 4 2 2 3" xfId="12987"/>
    <cellStyle name="40% - Accent1 2 2 2 4 2 2 3 2" xfId="42045"/>
    <cellStyle name="40% - Accent1 2 2 2 4 2 2 4" xfId="35461"/>
    <cellStyle name="40% - Accent1 2 2 2 4 2 3" xfId="16505"/>
    <cellStyle name="40% - Accent1 2 2 2 4 2 3 2" xfId="24459"/>
    <cellStyle name="40% - Accent1 2 2 2 4 2 3 2 2" xfId="53418"/>
    <cellStyle name="40% - Accent1 2 2 2 4 2 3 3" xfId="45477"/>
    <cellStyle name="40% - Accent1 2 2 2 4 2 4" xfId="9695"/>
    <cellStyle name="40% - Accent1 2 2 2 4 2 4 2" xfId="38753"/>
    <cellStyle name="40% - Accent1 2 2 2 4 2 5" xfId="32169"/>
    <cellStyle name="40% - Accent1 2 2 2 4 3" xfId="4215"/>
    <cellStyle name="40% - Accent1 2 2 2 4 3 2" xfId="17509"/>
    <cellStyle name="40% - Accent1 2 2 2 4 3 2 2" xfId="25463"/>
    <cellStyle name="40% - Accent1 2 2 2 4 3 2 2 2" xfId="54422"/>
    <cellStyle name="40% - Accent1 2 2 2 4 3 2 3" xfId="46481"/>
    <cellStyle name="40% - Accent1 2 2 2 4 3 3" xfId="10839"/>
    <cellStyle name="40% - Accent1 2 2 2 4 3 3 2" xfId="39897"/>
    <cellStyle name="40% - Accent1 2 2 2 4 3 4" xfId="33313"/>
    <cellStyle name="40% - Accent1 2 2 2 4 4" xfId="5371"/>
    <cellStyle name="40% - Accent1 2 2 2 4 4 2" xfId="18653"/>
    <cellStyle name="40% - Accent1 2 2 2 4 4 2 2" xfId="26607"/>
    <cellStyle name="40% - Accent1 2 2 2 4 4 2 2 2" xfId="55566"/>
    <cellStyle name="40% - Accent1 2 2 2 4 4 2 3" xfId="47625"/>
    <cellStyle name="40% - Accent1 2 2 2 4 4 3" xfId="11983"/>
    <cellStyle name="40% - Accent1 2 2 2 4 4 3 2" xfId="41041"/>
    <cellStyle name="40% - Accent1 2 2 2 4 4 4" xfId="34457"/>
    <cellStyle name="40% - Accent1 2 2 2 4 5" xfId="7540"/>
    <cellStyle name="40% - Accent1 2 2 2 4 5 2" xfId="20801"/>
    <cellStyle name="40% - Accent1 2 2 2 4 5 2 2" xfId="28755"/>
    <cellStyle name="40% - Accent1 2 2 2 4 5 2 2 2" xfId="57714"/>
    <cellStyle name="40% - Accent1 2 2 2 4 5 2 3" xfId="49773"/>
    <cellStyle name="40% - Accent1 2 2 2 4 5 3" xfId="14131"/>
    <cellStyle name="40% - Accent1 2 2 2 4 5 3 2" xfId="43189"/>
    <cellStyle name="40% - Accent1 2 2 2 4 5 4" xfId="36605"/>
    <cellStyle name="40% - Accent1 2 2 2 4 6" xfId="15410"/>
    <cellStyle name="40% - Accent1 2 2 2 4 6 2" xfId="23400"/>
    <cellStyle name="40% - Accent1 2 2 2 4 6 2 2" xfId="52359"/>
    <cellStyle name="40% - Accent1 2 2 2 4 6 3" xfId="44418"/>
    <cellStyle name="40% - Accent1 2 2 2 4 7" xfId="21951"/>
    <cellStyle name="40% - Accent1 2 2 2 4 7 2" xfId="29899"/>
    <cellStyle name="40% - Accent1 2 2 2 4 7 2 2" xfId="58858"/>
    <cellStyle name="40% - Accent1 2 2 2 4 7 3" xfId="50917"/>
    <cellStyle name="40% - Accent1 2 2 2 4 8" xfId="8691"/>
    <cellStyle name="40% - Accent1 2 2 2 4 8 2" xfId="37749"/>
    <cellStyle name="40% - Accent1 2 2 2 4 9" xfId="31165"/>
    <cellStyle name="40% - Accent1 2 2 2 5" xfId="1825"/>
    <cellStyle name="40% - Accent1 2 2 2 5 2" xfId="2837"/>
    <cellStyle name="40% - Accent1 2 2 2 5 2 2" xfId="6195"/>
    <cellStyle name="40% - Accent1 2 2 2 5 2 2 2" xfId="19477"/>
    <cellStyle name="40% - Accent1 2 2 2 5 2 2 2 2" xfId="27431"/>
    <cellStyle name="40% - Accent1 2 2 2 5 2 2 2 2 2" xfId="56390"/>
    <cellStyle name="40% - Accent1 2 2 2 5 2 2 2 3" xfId="48449"/>
    <cellStyle name="40% - Accent1 2 2 2 5 2 2 3" xfId="12807"/>
    <cellStyle name="40% - Accent1 2 2 2 5 2 2 3 2" xfId="41865"/>
    <cellStyle name="40% - Accent1 2 2 2 5 2 2 4" xfId="35281"/>
    <cellStyle name="40% - Accent1 2 2 2 5 2 3" xfId="16325"/>
    <cellStyle name="40% - Accent1 2 2 2 5 2 3 2" xfId="24279"/>
    <cellStyle name="40% - Accent1 2 2 2 5 2 3 2 2" xfId="53238"/>
    <cellStyle name="40% - Accent1 2 2 2 5 2 3 3" xfId="45297"/>
    <cellStyle name="40% - Accent1 2 2 2 5 2 4" xfId="9515"/>
    <cellStyle name="40% - Accent1 2 2 2 5 2 4 2" xfId="38573"/>
    <cellStyle name="40% - Accent1 2 2 2 5 2 5" xfId="31989"/>
    <cellStyle name="40% - Accent1 2 2 2 5 3" xfId="4035"/>
    <cellStyle name="40% - Accent1 2 2 2 5 3 2" xfId="17329"/>
    <cellStyle name="40% - Accent1 2 2 2 5 3 2 2" xfId="25283"/>
    <cellStyle name="40% - Accent1 2 2 2 5 3 2 2 2" xfId="54242"/>
    <cellStyle name="40% - Accent1 2 2 2 5 3 2 3" xfId="46301"/>
    <cellStyle name="40% - Accent1 2 2 2 5 3 3" xfId="10659"/>
    <cellStyle name="40% - Accent1 2 2 2 5 3 3 2" xfId="39717"/>
    <cellStyle name="40% - Accent1 2 2 2 5 3 4" xfId="33133"/>
    <cellStyle name="40% - Accent1 2 2 2 5 4" xfId="5191"/>
    <cellStyle name="40% - Accent1 2 2 2 5 4 2" xfId="18473"/>
    <cellStyle name="40% - Accent1 2 2 2 5 4 2 2" xfId="26427"/>
    <cellStyle name="40% - Accent1 2 2 2 5 4 2 2 2" xfId="55386"/>
    <cellStyle name="40% - Accent1 2 2 2 5 4 2 3" xfId="47445"/>
    <cellStyle name="40% - Accent1 2 2 2 5 4 3" xfId="11803"/>
    <cellStyle name="40% - Accent1 2 2 2 5 4 3 2" xfId="40861"/>
    <cellStyle name="40% - Accent1 2 2 2 5 4 4" xfId="34277"/>
    <cellStyle name="40% - Accent1 2 2 2 5 5" xfId="7360"/>
    <cellStyle name="40% - Accent1 2 2 2 5 5 2" xfId="20621"/>
    <cellStyle name="40% - Accent1 2 2 2 5 5 2 2" xfId="28575"/>
    <cellStyle name="40% - Accent1 2 2 2 5 5 2 2 2" xfId="57534"/>
    <cellStyle name="40% - Accent1 2 2 2 5 5 2 3" xfId="49593"/>
    <cellStyle name="40% - Accent1 2 2 2 5 5 3" xfId="13951"/>
    <cellStyle name="40% - Accent1 2 2 2 5 5 3 2" xfId="43009"/>
    <cellStyle name="40% - Accent1 2 2 2 5 5 4" xfId="36425"/>
    <cellStyle name="40% - Accent1 2 2 2 5 6" xfId="15230"/>
    <cellStyle name="40% - Accent1 2 2 2 5 6 2" xfId="23220"/>
    <cellStyle name="40% - Accent1 2 2 2 5 6 2 2" xfId="52179"/>
    <cellStyle name="40% - Accent1 2 2 2 5 6 3" xfId="44238"/>
    <cellStyle name="40% - Accent1 2 2 2 5 7" xfId="21771"/>
    <cellStyle name="40% - Accent1 2 2 2 5 7 2" xfId="29719"/>
    <cellStyle name="40% - Accent1 2 2 2 5 7 2 2" xfId="58678"/>
    <cellStyle name="40% - Accent1 2 2 2 5 7 3" xfId="50737"/>
    <cellStyle name="40% - Accent1 2 2 2 5 8" xfId="8511"/>
    <cellStyle name="40% - Accent1 2 2 2 5 8 2" xfId="37569"/>
    <cellStyle name="40% - Accent1 2 2 2 5 9" xfId="30985"/>
    <cellStyle name="40% - Accent1 2 2 2 6" xfId="2424"/>
    <cellStyle name="40% - Accent1 2 2 2 6 2" xfId="5783"/>
    <cellStyle name="40% - Accent1 2 2 2 6 2 2" xfId="19065"/>
    <cellStyle name="40% - Accent1 2 2 2 6 2 2 2" xfId="27019"/>
    <cellStyle name="40% - Accent1 2 2 2 6 2 2 2 2" xfId="55978"/>
    <cellStyle name="40% - Accent1 2 2 2 6 2 2 3" xfId="48037"/>
    <cellStyle name="40% - Accent1 2 2 2 6 2 3" xfId="12395"/>
    <cellStyle name="40% - Accent1 2 2 2 6 2 3 2" xfId="41453"/>
    <cellStyle name="40% - Accent1 2 2 2 6 2 4" xfId="34869"/>
    <cellStyle name="40% - Accent1 2 2 2 6 3" xfId="14720"/>
    <cellStyle name="40% - Accent1 2 2 2 6 3 2" xfId="22747"/>
    <cellStyle name="40% - Accent1 2 2 2 6 3 2 2" xfId="51706"/>
    <cellStyle name="40% - Accent1 2 2 2 6 3 3" xfId="43765"/>
    <cellStyle name="40% - Accent1 2 2 2 6 4" xfId="9103"/>
    <cellStyle name="40% - Accent1 2 2 2 6 4 2" xfId="38161"/>
    <cellStyle name="40% - Accent1 2 2 2 6 5" xfId="31577"/>
    <cellStyle name="40% - Accent1 2 2 2 7" xfId="3623"/>
    <cellStyle name="40% - Accent1 2 2 2 7 2" xfId="16917"/>
    <cellStyle name="40% - Accent1 2 2 2 7 2 2" xfId="24871"/>
    <cellStyle name="40% - Accent1 2 2 2 7 2 2 2" xfId="53830"/>
    <cellStyle name="40% - Accent1 2 2 2 7 2 3" xfId="45889"/>
    <cellStyle name="40% - Accent1 2 2 2 7 3" xfId="10247"/>
    <cellStyle name="40% - Accent1 2 2 2 7 3 2" xfId="39305"/>
    <cellStyle name="40% - Accent1 2 2 2 7 4" xfId="32721"/>
    <cellStyle name="40% - Accent1 2 2 2 8" xfId="4777"/>
    <cellStyle name="40% - Accent1 2 2 2 8 2" xfId="18061"/>
    <cellStyle name="40% - Accent1 2 2 2 8 2 2" xfId="26015"/>
    <cellStyle name="40% - Accent1 2 2 2 8 2 2 2" xfId="54974"/>
    <cellStyle name="40% - Accent1 2 2 2 8 2 3" xfId="47033"/>
    <cellStyle name="40% - Accent1 2 2 2 8 3" xfId="11391"/>
    <cellStyle name="40% - Accent1 2 2 2 8 3 2" xfId="40449"/>
    <cellStyle name="40% - Accent1 2 2 2 8 4" xfId="33865"/>
    <cellStyle name="40% - Accent1 2 2 2 9" xfId="6938"/>
    <cellStyle name="40% - Accent1 2 2 2 9 2" xfId="20209"/>
    <cellStyle name="40% - Accent1 2 2 2 9 2 2" xfId="28163"/>
    <cellStyle name="40% - Accent1 2 2 2 9 2 2 2" xfId="57122"/>
    <cellStyle name="40% - Accent1 2 2 2 9 2 3" xfId="49181"/>
    <cellStyle name="40% - Accent1 2 2 2 9 3" xfId="13539"/>
    <cellStyle name="40% - Accent1 2 2 2 9 3 2" xfId="42597"/>
    <cellStyle name="40% - Accent1 2 2 2 9 4" xfId="36013"/>
    <cellStyle name="40% - Accent1 2 2 3" xfId="1434"/>
    <cellStyle name="40% - Accent1 2 2 3 10" xfId="21416"/>
    <cellStyle name="40% - Accent1 2 2 3 10 2" xfId="29364"/>
    <cellStyle name="40% - Accent1 2 2 3 10 2 2" xfId="58323"/>
    <cellStyle name="40% - Accent1 2 2 3 10 3" xfId="50382"/>
    <cellStyle name="40% - Accent1 2 2 3 11" xfId="8156"/>
    <cellStyle name="40% - Accent1 2 2 3 11 2" xfId="37214"/>
    <cellStyle name="40% - Accent1 2 2 3 12" xfId="30630"/>
    <cellStyle name="40% - Accent1 2 2 3 2" xfId="1654"/>
    <cellStyle name="40% - Accent1 2 2 3 2 10" xfId="30843"/>
    <cellStyle name="40% - Accent1 2 2 3 2 2" xfId="2279"/>
    <cellStyle name="40% - Accent1 2 2 3 2 2 2" xfId="3287"/>
    <cellStyle name="40% - Accent1 2 2 3 2 2 2 2" xfId="6645"/>
    <cellStyle name="40% - Accent1 2 2 3 2 2 2 2 2" xfId="19927"/>
    <cellStyle name="40% - Accent1 2 2 3 2 2 2 2 2 2" xfId="27881"/>
    <cellStyle name="40% - Accent1 2 2 3 2 2 2 2 2 2 2" xfId="56840"/>
    <cellStyle name="40% - Accent1 2 2 3 2 2 2 2 2 3" xfId="48899"/>
    <cellStyle name="40% - Accent1 2 2 3 2 2 2 2 3" xfId="13257"/>
    <cellStyle name="40% - Accent1 2 2 3 2 2 2 2 3 2" xfId="42315"/>
    <cellStyle name="40% - Accent1 2 2 3 2 2 2 2 4" xfId="35731"/>
    <cellStyle name="40% - Accent1 2 2 3 2 2 2 3" xfId="16775"/>
    <cellStyle name="40% - Accent1 2 2 3 2 2 2 3 2" xfId="24729"/>
    <cellStyle name="40% - Accent1 2 2 3 2 2 2 3 2 2" xfId="53688"/>
    <cellStyle name="40% - Accent1 2 2 3 2 2 2 3 3" xfId="45747"/>
    <cellStyle name="40% - Accent1 2 2 3 2 2 2 4" xfId="9965"/>
    <cellStyle name="40% - Accent1 2 2 3 2 2 2 4 2" xfId="39023"/>
    <cellStyle name="40% - Accent1 2 2 3 2 2 2 5" xfId="32439"/>
    <cellStyle name="40% - Accent1 2 2 3 2 2 3" xfId="4485"/>
    <cellStyle name="40% - Accent1 2 2 3 2 2 3 2" xfId="17779"/>
    <cellStyle name="40% - Accent1 2 2 3 2 2 3 2 2" xfId="25733"/>
    <cellStyle name="40% - Accent1 2 2 3 2 2 3 2 2 2" xfId="54692"/>
    <cellStyle name="40% - Accent1 2 2 3 2 2 3 2 3" xfId="46751"/>
    <cellStyle name="40% - Accent1 2 2 3 2 2 3 3" xfId="11109"/>
    <cellStyle name="40% - Accent1 2 2 3 2 2 3 3 2" xfId="40167"/>
    <cellStyle name="40% - Accent1 2 2 3 2 2 3 4" xfId="33583"/>
    <cellStyle name="40% - Accent1 2 2 3 2 2 4" xfId="5641"/>
    <cellStyle name="40% - Accent1 2 2 3 2 2 4 2" xfId="18923"/>
    <cellStyle name="40% - Accent1 2 2 3 2 2 4 2 2" xfId="26877"/>
    <cellStyle name="40% - Accent1 2 2 3 2 2 4 2 2 2" xfId="55836"/>
    <cellStyle name="40% - Accent1 2 2 3 2 2 4 2 3" xfId="47895"/>
    <cellStyle name="40% - Accent1 2 2 3 2 2 4 3" xfId="12253"/>
    <cellStyle name="40% - Accent1 2 2 3 2 2 4 3 2" xfId="41311"/>
    <cellStyle name="40% - Accent1 2 2 3 2 2 4 4" xfId="34727"/>
    <cellStyle name="40% - Accent1 2 2 3 2 2 5" xfId="7810"/>
    <cellStyle name="40% - Accent1 2 2 3 2 2 5 2" xfId="21071"/>
    <cellStyle name="40% - Accent1 2 2 3 2 2 5 2 2" xfId="29025"/>
    <cellStyle name="40% - Accent1 2 2 3 2 2 5 2 2 2" xfId="57984"/>
    <cellStyle name="40% - Accent1 2 2 3 2 2 5 2 3" xfId="50043"/>
    <cellStyle name="40% - Accent1 2 2 3 2 2 5 3" xfId="14401"/>
    <cellStyle name="40% - Accent1 2 2 3 2 2 5 3 2" xfId="43459"/>
    <cellStyle name="40% - Accent1 2 2 3 2 2 5 4" xfId="36875"/>
    <cellStyle name="40% - Accent1 2 2 3 2 2 6" xfId="15680"/>
    <cellStyle name="40% - Accent1 2 2 3 2 2 6 2" xfId="23670"/>
    <cellStyle name="40% - Accent1 2 2 3 2 2 6 2 2" xfId="52629"/>
    <cellStyle name="40% - Accent1 2 2 3 2 2 6 3" xfId="44688"/>
    <cellStyle name="40% - Accent1 2 2 3 2 2 7" xfId="22221"/>
    <cellStyle name="40% - Accent1 2 2 3 2 2 7 2" xfId="30169"/>
    <cellStyle name="40% - Accent1 2 2 3 2 2 7 2 2" xfId="59128"/>
    <cellStyle name="40% - Accent1 2 2 3 2 2 7 3" xfId="51187"/>
    <cellStyle name="40% - Accent1 2 2 3 2 2 8" xfId="8961"/>
    <cellStyle name="40% - Accent1 2 2 3 2 2 8 2" xfId="38019"/>
    <cellStyle name="40% - Accent1 2 2 3 2 2 9" xfId="31435"/>
    <cellStyle name="40% - Accent1 2 2 3 2 3" xfId="2695"/>
    <cellStyle name="40% - Accent1 2 2 3 2 3 2" xfId="6053"/>
    <cellStyle name="40% - Accent1 2 2 3 2 3 2 2" xfId="19335"/>
    <cellStyle name="40% - Accent1 2 2 3 2 3 2 2 2" xfId="27289"/>
    <cellStyle name="40% - Accent1 2 2 3 2 3 2 2 2 2" xfId="56248"/>
    <cellStyle name="40% - Accent1 2 2 3 2 3 2 2 3" xfId="48307"/>
    <cellStyle name="40% - Accent1 2 2 3 2 3 2 3" xfId="12665"/>
    <cellStyle name="40% - Accent1 2 2 3 2 3 2 3 2" xfId="41723"/>
    <cellStyle name="40% - Accent1 2 2 3 2 3 2 4" xfId="35139"/>
    <cellStyle name="40% - Accent1 2 2 3 2 3 3" xfId="16183"/>
    <cellStyle name="40% - Accent1 2 2 3 2 3 3 2" xfId="24137"/>
    <cellStyle name="40% - Accent1 2 2 3 2 3 3 2 2" xfId="53096"/>
    <cellStyle name="40% - Accent1 2 2 3 2 3 3 3" xfId="45155"/>
    <cellStyle name="40% - Accent1 2 2 3 2 3 4" xfId="9373"/>
    <cellStyle name="40% - Accent1 2 2 3 2 3 4 2" xfId="38431"/>
    <cellStyle name="40% - Accent1 2 2 3 2 3 5" xfId="31847"/>
    <cellStyle name="40% - Accent1 2 2 3 2 4" xfId="3893"/>
    <cellStyle name="40% - Accent1 2 2 3 2 4 2" xfId="17187"/>
    <cellStyle name="40% - Accent1 2 2 3 2 4 2 2" xfId="25141"/>
    <cellStyle name="40% - Accent1 2 2 3 2 4 2 2 2" xfId="54100"/>
    <cellStyle name="40% - Accent1 2 2 3 2 4 2 3" xfId="46159"/>
    <cellStyle name="40% - Accent1 2 2 3 2 4 3" xfId="10517"/>
    <cellStyle name="40% - Accent1 2 2 3 2 4 3 2" xfId="39575"/>
    <cellStyle name="40% - Accent1 2 2 3 2 4 4" xfId="32991"/>
    <cellStyle name="40% - Accent1 2 2 3 2 5" xfId="5049"/>
    <cellStyle name="40% - Accent1 2 2 3 2 5 2" xfId="18331"/>
    <cellStyle name="40% - Accent1 2 2 3 2 5 2 2" xfId="26285"/>
    <cellStyle name="40% - Accent1 2 2 3 2 5 2 2 2" xfId="55244"/>
    <cellStyle name="40% - Accent1 2 2 3 2 5 2 3" xfId="47303"/>
    <cellStyle name="40% - Accent1 2 2 3 2 5 3" xfId="11661"/>
    <cellStyle name="40% - Accent1 2 2 3 2 5 3 2" xfId="40719"/>
    <cellStyle name="40% - Accent1 2 2 3 2 5 4" xfId="34135"/>
    <cellStyle name="40% - Accent1 2 2 3 2 6" xfId="7218"/>
    <cellStyle name="40% - Accent1 2 2 3 2 6 2" xfId="20479"/>
    <cellStyle name="40% - Accent1 2 2 3 2 6 2 2" xfId="28433"/>
    <cellStyle name="40% - Accent1 2 2 3 2 6 2 2 2" xfId="57392"/>
    <cellStyle name="40% - Accent1 2 2 3 2 6 2 3" xfId="49451"/>
    <cellStyle name="40% - Accent1 2 2 3 2 6 3" xfId="13809"/>
    <cellStyle name="40% - Accent1 2 2 3 2 6 3 2" xfId="42867"/>
    <cellStyle name="40% - Accent1 2 2 3 2 6 4" xfId="36283"/>
    <cellStyle name="40% - Accent1 2 2 3 2 7" xfId="15087"/>
    <cellStyle name="40% - Accent1 2 2 3 2 7 2" xfId="23077"/>
    <cellStyle name="40% - Accent1 2 2 3 2 7 2 2" xfId="52036"/>
    <cellStyle name="40% - Accent1 2 2 3 2 7 3" xfId="44095"/>
    <cellStyle name="40% - Accent1 2 2 3 2 8" xfId="21629"/>
    <cellStyle name="40% - Accent1 2 2 3 2 8 2" xfId="29577"/>
    <cellStyle name="40% - Accent1 2 2 3 2 8 2 2" xfId="58536"/>
    <cellStyle name="40% - Accent1 2 2 3 2 8 3" xfId="50595"/>
    <cellStyle name="40% - Accent1 2 2 3 2 9" xfId="8369"/>
    <cellStyle name="40% - Accent1 2 2 3 2 9 2" xfId="37427"/>
    <cellStyle name="40% - Accent1 2 2 3 3" xfId="2066"/>
    <cellStyle name="40% - Accent1 2 2 3 3 2" xfId="3074"/>
    <cellStyle name="40% - Accent1 2 2 3 3 2 2" xfId="6432"/>
    <cellStyle name="40% - Accent1 2 2 3 3 2 2 2" xfId="19714"/>
    <cellStyle name="40% - Accent1 2 2 3 3 2 2 2 2" xfId="27668"/>
    <cellStyle name="40% - Accent1 2 2 3 3 2 2 2 2 2" xfId="56627"/>
    <cellStyle name="40% - Accent1 2 2 3 3 2 2 2 3" xfId="48686"/>
    <cellStyle name="40% - Accent1 2 2 3 3 2 2 3" xfId="13044"/>
    <cellStyle name="40% - Accent1 2 2 3 3 2 2 3 2" xfId="42102"/>
    <cellStyle name="40% - Accent1 2 2 3 3 2 2 4" xfId="35518"/>
    <cellStyle name="40% - Accent1 2 2 3 3 2 3" xfId="16562"/>
    <cellStyle name="40% - Accent1 2 2 3 3 2 3 2" xfId="24516"/>
    <cellStyle name="40% - Accent1 2 2 3 3 2 3 2 2" xfId="53475"/>
    <cellStyle name="40% - Accent1 2 2 3 3 2 3 3" xfId="45534"/>
    <cellStyle name="40% - Accent1 2 2 3 3 2 4" xfId="9752"/>
    <cellStyle name="40% - Accent1 2 2 3 3 2 4 2" xfId="38810"/>
    <cellStyle name="40% - Accent1 2 2 3 3 2 5" xfId="32226"/>
    <cellStyle name="40% - Accent1 2 2 3 3 3" xfId="4272"/>
    <cellStyle name="40% - Accent1 2 2 3 3 3 2" xfId="17566"/>
    <cellStyle name="40% - Accent1 2 2 3 3 3 2 2" xfId="25520"/>
    <cellStyle name="40% - Accent1 2 2 3 3 3 2 2 2" xfId="54479"/>
    <cellStyle name="40% - Accent1 2 2 3 3 3 2 3" xfId="46538"/>
    <cellStyle name="40% - Accent1 2 2 3 3 3 3" xfId="10896"/>
    <cellStyle name="40% - Accent1 2 2 3 3 3 3 2" xfId="39954"/>
    <cellStyle name="40% - Accent1 2 2 3 3 3 4" xfId="33370"/>
    <cellStyle name="40% - Accent1 2 2 3 3 4" xfId="5428"/>
    <cellStyle name="40% - Accent1 2 2 3 3 4 2" xfId="18710"/>
    <cellStyle name="40% - Accent1 2 2 3 3 4 2 2" xfId="26664"/>
    <cellStyle name="40% - Accent1 2 2 3 3 4 2 2 2" xfId="55623"/>
    <cellStyle name="40% - Accent1 2 2 3 3 4 2 3" xfId="47682"/>
    <cellStyle name="40% - Accent1 2 2 3 3 4 3" xfId="12040"/>
    <cellStyle name="40% - Accent1 2 2 3 3 4 3 2" xfId="41098"/>
    <cellStyle name="40% - Accent1 2 2 3 3 4 4" xfId="34514"/>
    <cellStyle name="40% - Accent1 2 2 3 3 5" xfId="7597"/>
    <cellStyle name="40% - Accent1 2 2 3 3 5 2" xfId="20858"/>
    <cellStyle name="40% - Accent1 2 2 3 3 5 2 2" xfId="28812"/>
    <cellStyle name="40% - Accent1 2 2 3 3 5 2 2 2" xfId="57771"/>
    <cellStyle name="40% - Accent1 2 2 3 3 5 2 3" xfId="49830"/>
    <cellStyle name="40% - Accent1 2 2 3 3 5 3" xfId="14188"/>
    <cellStyle name="40% - Accent1 2 2 3 3 5 3 2" xfId="43246"/>
    <cellStyle name="40% - Accent1 2 2 3 3 5 4" xfId="36662"/>
    <cellStyle name="40% - Accent1 2 2 3 3 6" xfId="15467"/>
    <cellStyle name="40% - Accent1 2 2 3 3 6 2" xfId="23457"/>
    <cellStyle name="40% - Accent1 2 2 3 3 6 2 2" xfId="52416"/>
    <cellStyle name="40% - Accent1 2 2 3 3 6 3" xfId="44475"/>
    <cellStyle name="40% - Accent1 2 2 3 3 7" xfId="22008"/>
    <cellStyle name="40% - Accent1 2 2 3 3 7 2" xfId="29956"/>
    <cellStyle name="40% - Accent1 2 2 3 3 7 2 2" xfId="58915"/>
    <cellStyle name="40% - Accent1 2 2 3 3 7 3" xfId="50974"/>
    <cellStyle name="40% - Accent1 2 2 3 3 8" xfId="8748"/>
    <cellStyle name="40% - Accent1 2 2 3 3 8 2" xfId="37806"/>
    <cellStyle name="40% - Accent1 2 2 3 3 9" xfId="31222"/>
    <cellStyle name="40% - Accent1 2 2 3 4" xfId="1884"/>
    <cellStyle name="40% - Accent1 2 2 3 4 2" xfId="2894"/>
    <cellStyle name="40% - Accent1 2 2 3 4 2 2" xfId="6252"/>
    <cellStyle name="40% - Accent1 2 2 3 4 2 2 2" xfId="19534"/>
    <cellStyle name="40% - Accent1 2 2 3 4 2 2 2 2" xfId="27488"/>
    <cellStyle name="40% - Accent1 2 2 3 4 2 2 2 2 2" xfId="56447"/>
    <cellStyle name="40% - Accent1 2 2 3 4 2 2 2 3" xfId="48506"/>
    <cellStyle name="40% - Accent1 2 2 3 4 2 2 3" xfId="12864"/>
    <cellStyle name="40% - Accent1 2 2 3 4 2 2 3 2" xfId="41922"/>
    <cellStyle name="40% - Accent1 2 2 3 4 2 2 4" xfId="35338"/>
    <cellStyle name="40% - Accent1 2 2 3 4 2 3" xfId="16382"/>
    <cellStyle name="40% - Accent1 2 2 3 4 2 3 2" xfId="24336"/>
    <cellStyle name="40% - Accent1 2 2 3 4 2 3 2 2" xfId="53295"/>
    <cellStyle name="40% - Accent1 2 2 3 4 2 3 3" xfId="45354"/>
    <cellStyle name="40% - Accent1 2 2 3 4 2 4" xfId="9572"/>
    <cellStyle name="40% - Accent1 2 2 3 4 2 4 2" xfId="38630"/>
    <cellStyle name="40% - Accent1 2 2 3 4 2 5" xfId="32046"/>
    <cellStyle name="40% - Accent1 2 2 3 4 3" xfId="4092"/>
    <cellStyle name="40% - Accent1 2 2 3 4 3 2" xfId="17386"/>
    <cellStyle name="40% - Accent1 2 2 3 4 3 2 2" xfId="25340"/>
    <cellStyle name="40% - Accent1 2 2 3 4 3 2 2 2" xfId="54299"/>
    <cellStyle name="40% - Accent1 2 2 3 4 3 2 3" xfId="46358"/>
    <cellStyle name="40% - Accent1 2 2 3 4 3 3" xfId="10716"/>
    <cellStyle name="40% - Accent1 2 2 3 4 3 3 2" xfId="39774"/>
    <cellStyle name="40% - Accent1 2 2 3 4 3 4" xfId="33190"/>
    <cellStyle name="40% - Accent1 2 2 3 4 4" xfId="5248"/>
    <cellStyle name="40% - Accent1 2 2 3 4 4 2" xfId="18530"/>
    <cellStyle name="40% - Accent1 2 2 3 4 4 2 2" xfId="26484"/>
    <cellStyle name="40% - Accent1 2 2 3 4 4 2 2 2" xfId="55443"/>
    <cellStyle name="40% - Accent1 2 2 3 4 4 2 3" xfId="47502"/>
    <cellStyle name="40% - Accent1 2 2 3 4 4 3" xfId="11860"/>
    <cellStyle name="40% - Accent1 2 2 3 4 4 3 2" xfId="40918"/>
    <cellStyle name="40% - Accent1 2 2 3 4 4 4" xfId="34334"/>
    <cellStyle name="40% - Accent1 2 2 3 4 5" xfId="7417"/>
    <cellStyle name="40% - Accent1 2 2 3 4 5 2" xfId="20678"/>
    <cellStyle name="40% - Accent1 2 2 3 4 5 2 2" xfId="28632"/>
    <cellStyle name="40% - Accent1 2 2 3 4 5 2 2 2" xfId="57591"/>
    <cellStyle name="40% - Accent1 2 2 3 4 5 2 3" xfId="49650"/>
    <cellStyle name="40% - Accent1 2 2 3 4 5 3" xfId="14008"/>
    <cellStyle name="40% - Accent1 2 2 3 4 5 3 2" xfId="43066"/>
    <cellStyle name="40% - Accent1 2 2 3 4 5 4" xfId="36482"/>
    <cellStyle name="40% - Accent1 2 2 3 4 6" xfId="15287"/>
    <cellStyle name="40% - Accent1 2 2 3 4 6 2" xfId="23277"/>
    <cellStyle name="40% - Accent1 2 2 3 4 6 2 2" xfId="52236"/>
    <cellStyle name="40% - Accent1 2 2 3 4 6 3" xfId="44295"/>
    <cellStyle name="40% - Accent1 2 2 3 4 7" xfId="21828"/>
    <cellStyle name="40% - Accent1 2 2 3 4 7 2" xfId="29776"/>
    <cellStyle name="40% - Accent1 2 2 3 4 7 2 2" xfId="58735"/>
    <cellStyle name="40% - Accent1 2 2 3 4 7 3" xfId="50794"/>
    <cellStyle name="40% - Accent1 2 2 3 4 8" xfId="8568"/>
    <cellStyle name="40% - Accent1 2 2 3 4 8 2" xfId="37626"/>
    <cellStyle name="40% - Accent1 2 2 3 4 9" xfId="31042"/>
    <cellStyle name="40% - Accent1 2 2 3 5" xfId="2482"/>
    <cellStyle name="40% - Accent1 2 2 3 5 2" xfId="5840"/>
    <cellStyle name="40% - Accent1 2 2 3 5 2 2" xfId="19122"/>
    <cellStyle name="40% - Accent1 2 2 3 5 2 2 2" xfId="27076"/>
    <cellStyle name="40% - Accent1 2 2 3 5 2 2 2 2" xfId="56035"/>
    <cellStyle name="40% - Accent1 2 2 3 5 2 2 3" xfId="48094"/>
    <cellStyle name="40% - Accent1 2 2 3 5 2 3" xfId="12452"/>
    <cellStyle name="40% - Accent1 2 2 3 5 2 3 2" xfId="41510"/>
    <cellStyle name="40% - Accent1 2 2 3 5 2 4" xfId="34926"/>
    <cellStyle name="40% - Accent1 2 2 3 5 3" xfId="14774"/>
    <cellStyle name="40% - Accent1 2 2 3 5 3 2" xfId="22781"/>
    <cellStyle name="40% - Accent1 2 2 3 5 3 2 2" xfId="51740"/>
    <cellStyle name="40% - Accent1 2 2 3 5 3 3" xfId="43799"/>
    <cellStyle name="40% - Accent1 2 2 3 5 4" xfId="9160"/>
    <cellStyle name="40% - Accent1 2 2 3 5 4 2" xfId="38218"/>
    <cellStyle name="40% - Accent1 2 2 3 5 5" xfId="31634"/>
    <cellStyle name="40% - Accent1 2 2 3 6" xfId="3680"/>
    <cellStyle name="40% - Accent1 2 2 3 6 2" xfId="16974"/>
    <cellStyle name="40% - Accent1 2 2 3 6 2 2" xfId="24928"/>
    <cellStyle name="40% - Accent1 2 2 3 6 2 2 2" xfId="53887"/>
    <cellStyle name="40% - Accent1 2 2 3 6 2 3" xfId="45946"/>
    <cellStyle name="40% - Accent1 2 2 3 6 3" xfId="10304"/>
    <cellStyle name="40% - Accent1 2 2 3 6 3 2" xfId="39362"/>
    <cellStyle name="40% - Accent1 2 2 3 6 4" xfId="32778"/>
    <cellStyle name="40% - Accent1 2 2 3 7" xfId="4836"/>
    <cellStyle name="40% - Accent1 2 2 3 7 2" xfId="18118"/>
    <cellStyle name="40% - Accent1 2 2 3 7 2 2" xfId="26072"/>
    <cellStyle name="40% - Accent1 2 2 3 7 2 2 2" xfId="55031"/>
    <cellStyle name="40% - Accent1 2 2 3 7 2 3" xfId="47090"/>
    <cellStyle name="40% - Accent1 2 2 3 7 3" xfId="11448"/>
    <cellStyle name="40% - Accent1 2 2 3 7 3 2" xfId="40506"/>
    <cellStyle name="40% - Accent1 2 2 3 7 4" xfId="33922"/>
    <cellStyle name="40% - Accent1 2 2 3 8" xfId="7005"/>
    <cellStyle name="40% - Accent1 2 2 3 8 2" xfId="20266"/>
    <cellStyle name="40% - Accent1 2 2 3 8 2 2" xfId="28220"/>
    <cellStyle name="40% - Accent1 2 2 3 8 2 2 2" xfId="57179"/>
    <cellStyle name="40% - Accent1 2 2 3 8 2 3" xfId="49238"/>
    <cellStyle name="40% - Accent1 2 2 3 8 3" xfId="13596"/>
    <cellStyle name="40% - Accent1 2 2 3 8 3 2" xfId="42654"/>
    <cellStyle name="40% - Accent1 2 2 3 8 4" xfId="36070"/>
    <cellStyle name="40% - Accent1 2 2 3 9" xfId="14874"/>
    <cellStyle name="40% - Accent1 2 2 3 9 2" xfId="22864"/>
    <cellStyle name="40% - Accent1 2 2 3 9 2 2" xfId="51823"/>
    <cellStyle name="40% - Accent1 2 2 3 9 3" xfId="43882"/>
    <cellStyle name="40% - Accent1 2 2 4" xfId="1534"/>
    <cellStyle name="40% - Accent1 2 2 4 10" xfId="30723"/>
    <cellStyle name="40% - Accent1 2 2 4 2" xfId="2159"/>
    <cellStyle name="40% - Accent1 2 2 4 2 2" xfId="3167"/>
    <cellStyle name="40% - Accent1 2 2 4 2 2 2" xfId="6525"/>
    <cellStyle name="40% - Accent1 2 2 4 2 2 2 2" xfId="19807"/>
    <cellStyle name="40% - Accent1 2 2 4 2 2 2 2 2" xfId="27761"/>
    <cellStyle name="40% - Accent1 2 2 4 2 2 2 2 2 2" xfId="56720"/>
    <cellStyle name="40% - Accent1 2 2 4 2 2 2 2 3" xfId="48779"/>
    <cellStyle name="40% - Accent1 2 2 4 2 2 2 3" xfId="13137"/>
    <cellStyle name="40% - Accent1 2 2 4 2 2 2 3 2" xfId="42195"/>
    <cellStyle name="40% - Accent1 2 2 4 2 2 2 4" xfId="35611"/>
    <cellStyle name="40% - Accent1 2 2 4 2 2 3" xfId="16655"/>
    <cellStyle name="40% - Accent1 2 2 4 2 2 3 2" xfId="24609"/>
    <cellStyle name="40% - Accent1 2 2 4 2 2 3 2 2" xfId="53568"/>
    <cellStyle name="40% - Accent1 2 2 4 2 2 3 3" xfId="45627"/>
    <cellStyle name="40% - Accent1 2 2 4 2 2 4" xfId="9845"/>
    <cellStyle name="40% - Accent1 2 2 4 2 2 4 2" xfId="38903"/>
    <cellStyle name="40% - Accent1 2 2 4 2 2 5" xfId="32319"/>
    <cellStyle name="40% - Accent1 2 2 4 2 3" xfId="4365"/>
    <cellStyle name="40% - Accent1 2 2 4 2 3 2" xfId="17659"/>
    <cellStyle name="40% - Accent1 2 2 4 2 3 2 2" xfId="25613"/>
    <cellStyle name="40% - Accent1 2 2 4 2 3 2 2 2" xfId="54572"/>
    <cellStyle name="40% - Accent1 2 2 4 2 3 2 3" xfId="46631"/>
    <cellStyle name="40% - Accent1 2 2 4 2 3 3" xfId="10989"/>
    <cellStyle name="40% - Accent1 2 2 4 2 3 3 2" xfId="40047"/>
    <cellStyle name="40% - Accent1 2 2 4 2 3 4" xfId="33463"/>
    <cellStyle name="40% - Accent1 2 2 4 2 4" xfId="5521"/>
    <cellStyle name="40% - Accent1 2 2 4 2 4 2" xfId="18803"/>
    <cellStyle name="40% - Accent1 2 2 4 2 4 2 2" xfId="26757"/>
    <cellStyle name="40% - Accent1 2 2 4 2 4 2 2 2" xfId="55716"/>
    <cellStyle name="40% - Accent1 2 2 4 2 4 2 3" xfId="47775"/>
    <cellStyle name="40% - Accent1 2 2 4 2 4 3" xfId="12133"/>
    <cellStyle name="40% - Accent1 2 2 4 2 4 3 2" xfId="41191"/>
    <cellStyle name="40% - Accent1 2 2 4 2 4 4" xfId="34607"/>
    <cellStyle name="40% - Accent1 2 2 4 2 5" xfId="7690"/>
    <cellStyle name="40% - Accent1 2 2 4 2 5 2" xfId="20951"/>
    <cellStyle name="40% - Accent1 2 2 4 2 5 2 2" xfId="28905"/>
    <cellStyle name="40% - Accent1 2 2 4 2 5 2 2 2" xfId="57864"/>
    <cellStyle name="40% - Accent1 2 2 4 2 5 2 3" xfId="49923"/>
    <cellStyle name="40% - Accent1 2 2 4 2 5 3" xfId="14281"/>
    <cellStyle name="40% - Accent1 2 2 4 2 5 3 2" xfId="43339"/>
    <cellStyle name="40% - Accent1 2 2 4 2 5 4" xfId="36755"/>
    <cellStyle name="40% - Accent1 2 2 4 2 6" xfId="15560"/>
    <cellStyle name="40% - Accent1 2 2 4 2 6 2" xfId="23550"/>
    <cellStyle name="40% - Accent1 2 2 4 2 6 2 2" xfId="52509"/>
    <cellStyle name="40% - Accent1 2 2 4 2 6 3" xfId="44568"/>
    <cellStyle name="40% - Accent1 2 2 4 2 7" xfId="22101"/>
    <cellStyle name="40% - Accent1 2 2 4 2 7 2" xfId="30049"/>
    <cellStyle name="40% - Accent1 2 2 4 2 7 2 2" xfId="59008"/>
    <cellStyle name="40% - Accent1 2 2 4 2 7 3" xfId="51067"/>
    <cellStyle name="40% - Accent1 2 2 4 2 8" xfId="8841"/>
    <cellStyle name="40% - Accent1 2 2 4 2 8 2" xfId="37899"/>
    <cellStyle name="40% - Accent1 2 2 4 2 9" xfId="31315"/>
    <cellStyle name="40% - Accent1 2 2 4 3" xfId="2575"/>
    <cellStyle name="40% - Accent1 2 2 4 3 2" xfId="5933"/>
    <cellStyle name="40% - Accent1 2 2 4 3 2 2" xfId="19215"/>
    <cellStyle name="40% - Accent1 2 2 4 3 2 2 2" xfId="27169"/>
    <cellStyle name="40% - Accent1 2 2 4 3 2 2 2 2" xfId="56128"/>
    <cellStyle name="40% - Accent1 2 2 4 3 2 2 3" xfId="48187"/>
    <cellStyle name="40% - Accent1 2 2 4 3 2 3" xfId="12545"/>
    <cellStyle name="40% - Accent1 2 2 4 3 2 3 2" xfId="41603"/>
    <cellStyle name="40% - Accent1 2 2 4 3 2 4" xfId="35019"/>
    <cellStyle name="40% - Accent1 2 2 4 3 3" xfId="16063"/>
    <cellStyle name="40% - Accent1 2 2 4 3 3 2" xfId="24017"/>
    <cellStyle name="40% - Accent1 2 2 4 3 3 2 2" xfId="52976"/>
    <cellStyle name="40% - Accent1 2 2 4 3 3 3" xfId="45035"/>
    <cellStyle name="40% - Accent1 2 2 4 3 4" xfId="9253"/>
    <cellStyle name="40% - Accent1 2 2 4 3 4 2" xfId="38311"/>
    <cellStyle name="40% - Accent1 2 2 4 3 5" xfId="31727"/>
    <cellStyle name="40% - Accent1 2 2 4 4" xfId="3773"/>
    <cellStyle name="40% - Accent1 2 2 4 4 2" xfId="17067"/>
    <cellStyle name="40% - Accent1 2 2 4 4 2 2" xfId="25021"/>
    <cellStyle name="40% - Accent1 2 2 4 4 2 2 2" xfId="53980"/>
    <cellStyle name="40% - Accent1 2 2 4 4 2 3" xfId="46039"/>
    <cellStyle name="40% - Accent1 2 2 4 4 3" xfId="10397"/>
    <cellStyle name="40% - Accent1 2 2 4 4 3 2" xfId="39455"/>
    <cellStyle name="40% - Accent1 2 2 4 4 4" xfId="32871"/>
    <cellStyle name="40% - Accent1 2 2 4 5" xfId="4929"/>
    <cellStyle name="40% - Accent1 2 2 4 5 2" xfId="18211"/>
    <cellStyle name="40% - Accent1 2 2 4 5 2 2" xfId="26165"/>
    <cellStyle name="40% - Accent1 2 2 4 5 2 2 2" xfId="55124"/>
    <cellStyle name="40% - Accent1 2 2 4 5 2 3" xfId="47183"/>
    <cellStyle name="40% - Accent1 2 2 4 5 3" xfId="11541"/>
    <cellStyle name="40% - Accent1 2 2 4 5 3 2" xfId="40599"/>
    <cellStyle name="40% - Accent1 2 2 4 5 4" xfId="34015"/>
    <cellStyle name="40% - Accent1 2 2 4 6" xfId="7098"/>
    <cellStyle name="40% - Accent1 2 2 4 6 2" xfId="20359"/>
    <cellStyle name="40% - Accent1 2 2 4 6 2 2" xfId="28313"/>
    <cellStyle name="40% - Accent1 2 2 4 6 2 2 2" xfId="57272"/>
    <cellStyle name="40% - Accent1 2 2 4 6 2 3" xfId="49331"/>
    <cellStyle name="40% - Accent1 2 2 4 6 3" xfId="13689"/>
    <cellStyle name="40% - Accent1 2 2 4 6 3 2" xfId="42747"/>
    <cellStyle name="40% - Accent1 2 2 4 6 4" xfId="36163"/>
    <cellStyle name="40% - Accent1 2 2 4 7" xfId="14967"/>
    <cellStyle name="40% - Accent1 2 2 4 7 2" xfId="22957"/>
    <cellStyle name="40% - Accent1 2 2 4 7 2 2" xfId="51916"/>
    <cellStyle name="40% - Accent1 2 2 4 7 3" xfId="43975"/>
    <cellStyle name="40% - Accent1 2 2 4 8" xfId="21509"/>
    <cellStyle name="40% - Accent1 2 2 4 8 2" xfId="29457"/>
    <cellStyle name="40% - Accent1 2 2 4 8 2 2" xfId="58416"/>
    <cellStyle name="40% - Accent1 2 2 4 8 3" xfId="50475"/>
    <cellStyle name="40% - Accent1 2 2 4 9" xfId="8249"/>
    <cellStyle name="40% - Accent1 2 2 4 9 2" xfId="37307"/>
    <cellStyle name="40% - Accent1 2 2 5" xfId="1976"/>
    <cellStyle name="40% - Accent1 2 2 5 2" xfId="2984"/>
    <cellStyle name="40% - Accent1 2 2 5 2 2" xfId="6342"/>
    <cellStyle name="40% - Accent1 2 2 5 2 2 2" xfId="19624"/>
    <cellStyle name="40% - Accent1 2 2 5 2 2 2 2" xfId="27578"/>
    <cellStyle name="40% - Accent1 2 2 5 2 2 2 2 2" xfId="56537"/>
    <cellStyle name="40% - Accent1 2 2 5 2 2 2 3" xfId="48596"/>
    <cellStyle name="40% - Accent1 2 2 5 2 2 3" xfId="12954"/>
    <cellStyle name="40% - Accent1 2 2 5 2 2 3 2" xfId="42012"/>
    <cellStyle name="40% - Accent1 2 2 5 2 2 4" xfId="35428"/>
    <cellStyle name="40% - Accent1 2 2 5 2 3" xfId="16472"/>
    <cellStyle name="40% - Accent1 2 2 5 2 3 2" xfId="24426"/>
    <cellStyle name="40% - Accent1 2 2 5 2 3 2 2" xfId="53385"/>
    <cellStyle name="40% - Accent1 2 2 5 2 3 3" xfId="45444"/>
    <cellStyle name="40% - Accent1 2 2 5 2 4" xfId="9662"/>
    <cellStyle name="40% - Accent1 2 2 5 2 4 2" xfId="38720"/>
    <cellStyle name="40% - Accent1 2 2 5 2 5" xfId="32136"/>
    <cellStyle name="40% - Accent1 2 2 5 3" xfId="4182"/>
    <cellStyle name="40% - Accent1 2 2 5 3 2" xfId="17476"/>
    <cellStyle name="40% - Accent1 2 2 5 3 2 2" xfId="25430"/>
    <cellStyle name="40% - Accent1 2 2 5 3 2 2 2" xfId="54389"/>
    <cellStyle name="40% - Accent1 2 2 5 3 2 3" xfId="46448"/>
    <cellStyle name="40% - Accent1 2 2 5 3 3" xfId="10806"/>
    <cellStyle name="40% - Accent1 2 2 5 3 3 2" xfId="39864"/>
    <cellStyle name="40% - Accent1 2 2 5 3 4" xfId="33280"/>
    <cellStyle name="40% - Accent1 2 2 5 4" xfId="5338"/>
    <cellStyle name="40% - Accent1 2 2 5 4 2" xfId="18620"/>
    <cellStyle name="40% - Accent1 2 2 5 4 2 2" xfId="26574"/>
    <cellStyle name="40% - Accent1 2 2 5 4 2 2 2" xfId="55533"/>
    <cellStyle name="40% - Accent1 2 2 5 4 2 3" xfId="47592"/>
    <cellStyle name="40% - Accent1 2 2 5 4 3" xfId="11950"/>
    <cellStyle name="40% - Accent1 2 2 5 4 3 2" xfId="41008"/>
    <cellStyle name="40% - Accent1 2 2 5 4 4" xfId="34424"/>
    <cellStyle name="40% - Accent1 2 2 5 5" xfId="7507"/>
    <cellStyle name="40% - Accent1 2 2 5 5 2" xfId="20768"/>
    <cellStyle name="40% - Accent1 2 2 5 5 2 2" xfId="28722"/>
    <cellStyle name="40% - Accent1 2 2 5 5 2 2 2" xfId="57681"/>
    <cellStyle name="40% - Accent1 2 2 5 5 2 3" xfId="49740"/>
    <cellStyle name="40% - Accent1 2 2 5 5 3" xfId="14098"/>
    <cellStyle name="40% - Accent1 2 2 5 5 3 2" xfId="43156"/>
    <cellStyle name="40% - Accent1 2 2 5 5 4" xfId="36572"/>
    <cellStyle name="40% - Accent1 2 2 5 6" xfId="15377"/>
    <cellStyle name="40% - Accent1 2 2 5 6 2" xfId="23367"/>
    <cellStyle name="40% - Accent1 2 2 5 6 2 2" xfId="52326"/>
    <cellStyle name="40% - Accent1 2 2 5 6 3" xfId="44385"/>
    <cellStyle name="40% - Accent1 2 2 5 7" xfId="21918"/>
    <cellStyle name="40% - Accent1 2 2 5 7 2" xfId="29866"/>
    <cellStyle name="40% - Accent1 2 2 5 7 2 2" xfId="58825"/>
    <cellStyle name="40% - Accent1 2 2 5 7 3" xfId="50884"/>
    <cellStyle name="40% - Accent1 2 2 5 8" xfId="8658"/>
    <cellStyle name="40% - Accent1 2 2 5 8 2" xfId="37716"/>
    <cellStyle name="40% - Accent1 2 2 5 9" xfId="31132"/>
    <cellStyle name="40% - Accent1 2 2 6" xfId="1792"/>
    <cellStyle name="40% - Accent1 2 2 6 2" xfId="2804"/>
    <cellStyle name="40% - Accent1 2 2 6 2 2" xfId="6162"/>
    <cellStyle name="40% - Accent1 2 2 6 2 2 2" xfId="19444"/>
    <cellStyle name="40% - Accent1 2 2 6 2 2 2 2" xfId="27398"/>
    <cellStyle name="40% - Accent1 2 2 6 2 2 2 2 2" xfId="56357"/>
    <cellStyle name="40% - Accent1 2 2 6 2 2 2 3" xfId="48416"/>
    <cellStyle name="40% - Accent1 2 2 6 2 2 3" xfId="12774"/>
    <cellStyle name="40% - Accent1 2 2 6 2 2 3 2" xfId="41832"/>
    <cellStyle name="40% - Accent1 2 2 6 2 2 4" xfId="35248"/>
    <cellStyle name="40% - Accent1 2 2 6 2 3" xfId="16292"/>
    <cellStyle name="40% - Accent1 2 2 6 2 3 2" xfId="24246"/>
    <cellStyle name="40% - Accent1 2 2 6 2 3 2 2" xfId="53205"/>
    <cellStyle name="40% - Accent1 2 2 6 2 3 3" xfId="45264"/>
    <cellStyle name="40% - Accent1 2 2 6 2 4" xfId="9482"/>
    <cellStyle name="40% - Accent1 2 2 6 2 4 2" xfId="38540"/>
    <cellStyle name="40% - Accent1 2 2 6 2 5" xfId="31956"/>
    <cellStyle name="40% - Accent1 2 2 6 3" xfId="4002"/>
    <cellStyle name="40% - Accent1 2 2 6 3 2" xfId="17296"/>
    <cellStyle name="40% - Accent1 2 2 6 3 2 2" xfId="25250"/>
    <cellStyle name="40% - Accent1 2 2 6 3 2 2 2" xfId="54209"/>
    <cellStyle name="40% - Accent1 2 2 6 3 2 3" xfId="46268"/>
    <cellStyle name="40% - Accent1 2 2 6 3 3" xfId="10626"/>
    <cellStyle name="40% - Accent1 2 2 6 3 3 2" xfId="39684"/>
    <cellStyle name="40% - Accent1 2 2 6 3 4" xfId="33100"/>
    <cellStyle name="40% - Accent1 2 2 6 4" xfId="5158"/>
    <cellStyle name="40% - Accent1 2 2 6 4 2" xfId="18440"/>
    <cellStyle name="40% - Accent1 2 2 6 4 2 2" xfId="26394"/>
    <cellStyle name="40% - Accent1 2 2 6 4 2 2 2" xfId="55353"/>
    <cellStyle name="40% - Accent1 2 2 6 4 2 3" xfId="47412"/>
    <cellStyle name="40% - Accent1 2 2 6 4 3" xfId="11770"/>
    <cellStyle name="40% - Accent1 2 2 6 4 3 2" xfId="40828"/>
    <cellStyle name="40% - Accent1 2 2 6 4 4" xfId="34244"/>
    <cellStyle name="40% - Accent1 2 2 6 5" xfId="7327"/>
    <cellStyle name="40% - Accent1 2 2 6 5 2" xfId="20588"/>
    <cellStyle name="40% - Accent1 2 2 6 5 2 2" xfId="28542"/>
    <cellStyle name="40% - Accent1 2 2 6 5 2 2 2" xfId="57501"/>
    <cellStyle name="40% - Accent1 2 2 6 5 2 3" xfId="49560"/>
    <cellStyle name="40% - Accent1 2 2 6 5 3" xfId="13918"/>
    <cellStyle name="40% - Accent1 2 2 6 5 3 2" xfId="42976"/>
    <cellStyle name="40% - Accent1 2 2 6 5 4" xfId="36392"/>
    <cellStyle name="40% - Accent1 2 2 6 6" xfId="15197"/>
    <cellStyle name="40% - Accent1 2 2 6 6 2" xfId="23187"/>
    <cellStyle name="40% - Accent1 2 2 6 6 2 2" xfId="52146"/>
    <cellStyle name="40% - Accent1 2 2 6 6 3" xfId="44205"/>
    <cellStyle name="40% - Accent1 2 2 6 7" xfId="21738"/>
    <cellStyle name="40% - Accent1 2 2 6 7 2" xfId="29686"/>
    <cellStyle name="40% - Accent1 2 2 6 7 2 2" xfId="58645"/>
    <cellStyle name="40% - Accent1 2 2 6 7 3" xfId="50704"/>
    <cellStyle name="40% - Accent1 2 2 6 8" xfId="8478"/>
    <cellStyle name="40% - Accent1 2 2 6 8 2" xfId="37536"/>
    <cellStyle name="40% - Accent1 2 2 6 9" xfId="30952"/>
    <cellStyle name="40% - Accent1 2 2 7" xfId="3402"/>
    <cellStyle name="40% - Accent1 2 2 7 2" xfId="4600"/>
    <cellStyle name="40% - Accent1 2 2 7 2 2" xfId="17894"/>
    <cellStyle name="40% - Accent1 2 2 7 2 2 2" xfId="25848"/>
    <cellStyle name="40% - Accent1 2 2 7 2 2 2 2" xfId="54807"/>
    <cellStyle name="40% - Accent1 2 2 7 2 2 3" xfId="46866"/>
    <cellStyle name="40% - Accent1 2 2 7 2 3" xfId="11224"/>
    <cellStyle name="40% - Accent1 2 2 7 2 3 2" xfId="40282"/>
    <cellStyle name="40% - Accent1 2 2 7 2 4" xfId="33698"/>
    <cellStyle name="40% - Accent1 2 2 7 3" xfId="6760"/>
    <cellStyle name="40% - Accent1 2 2 7 3 2" xfId="20042"/>
    <cellStyle name="40% - Accent1 2 2 7 3 2 2" xfId="27996"/>
    <cellStyle name="40% - Accent1 2 2 7 3 2 2 2" xfId="56955"/>
    <cellStyle name="40% - Accent1 2 2 7 3 2 3" xfId="49014"/>
    <cellStyle name="40% - Accent1 2 2 7 3 3" xfId="13372"/>
    <cellStyle name="40% - Accent1 2 2 7 3 3 2" xfId="42430"/>
    <cellStyle name="40% - Accent1 2 2 7 3 4" xfId="35846"/>
    <cellStyle name="40% - Accent1 2 2 7 4" xfId="7925"/>
    <cellStyle name="40% - Accent1 2 2 7 4 2" xfId="21186"/>
    <cellStyle name="40% - Accent1 2 2 7 4 2 2" xfId="29140"/>
    <cellStyle name="40% - Accent1 2 2 7 4 2 2 2" xfId="58099"/>
    <cellStyle name="40% - Accent1 2 2 7 4 2 3" xfId="50158"/>
    <cellStyle name="40% - Accent1 2 2 7 4 3" xfId="14516"/>
    <cellStyle name="40% - Accent1 2 2 7 4 3 2" xfId="43574"/>
    <cellStyle name="40% - Accent1 2 2 7 4 4" xfId="36990"/>
    <cellStyle name="40% - Accent1 2 2 7 5" xfId="15795"/>
    <cellStyle name="40% - Accent1 2 2 7 5 2" xfId="23785"/>
    <cellStyle name="40% - Accent1 2 2 7 5 2 2" xfId="52744"/>
    <cellStyle name="40% - Accent1 2 2 7 5 3" xfId="44803"/>
    <cellStyle name="40% - Accent1 2 2 7 6" xfId="22336"/>
    <cellStyle name="40% - Accent1 2 2 7 6 2" xfId="30284"/>
    <cellStyle name="40% - Accent1 2 2 7 6 2 2" xfId="59243"/>
    <cellStyle name="40% - Accent1 2 2 7 6 3" xfId="51302"/>
    <cellStyle name="40% - Accent1 2 2 7 7" xfId="10080"/>
    <cellStyle name="40% - Accent1 2 2 7 7 2" xfId="39138"/>
    <cellStyle name="40% - Accent1 2 2 7 8" xfId="32554"/>
    <cellStyle name="40% - Accent1 2 2 8" xfId="2391"/>
    <cellStyle name="40% - Accent1 2 2 8 2" xfId="5750"/>
    <cellStyle name="40% - Accent1 2 2 8 2 2" xfId="19032"/>
    <cellStyle name="40% - Accent1 2 2 8 2 2 2" xfId="26986"/>
    <cellStyle name="40% - Accent1 2 2 8 2 2 2 2" xfId="55945"/>
    <cellStyle name="40% - Accent1 2 2 8 2 2 3" xfId="48004"/>
    <cellStyle name="40% - Accent1 2 2 8 2 3" xfId="12362"/>
    <cellStyle name="40% - Accent1 2 2 8 2 3 2" xfId="41420"/>
    <cellStyle name="40% - Accent1 2 2 8 2 4" xfId="34836"/>
    <cellStyle name="40% - Accent1 2 2 8 3" xfId="15958"/>
    <cellStyle name="40% - Accent1 2 2 8 3 2" xfId="23931"/>
    <cellStyle name="40% - Accent1 2 2 8 3 2 2" xfId="52890"/>
    <cellStyle name="40% - Accent1 2 2 8 3 3" xfId="44949"/>
    <cellStyle name="40% - Accent1 2 2 8 4" xfId="9070"/>
    <cellStyle name="40% - Accent1 2 2 8 4 2" xfId="38128"/>
    <cellStyle name="40% - Accent1 2 2 8 5" xfId="31544"/>
    <cellStyle name="40% - Accent1 2 2 9" xfId="3590"/>
    <cellStyle name="40% - Accent1 2 2 9 2" xfId="16884"/>
    <cellStyle name="40% - Accent1 2 2 9 2 2" xfId="24838"/>
    <cellStyle name="40% - Accent1 2 2 9 2 2 2" xfId="53797"/>
    <cellStyle name="40% - Accent1 2 2 9 2 3" xfId="45856"/>
    <cellStyle name="40% - Accent1 2 2 9 3" xfId="10214"/>
    <cellStyle name="40% - Accent1 2 2 9 3 2" xfId="39272"/>
    <cellStyle name="40% - Accent1 2 2 9 4" xfId="32688"/>
    <cellStyle name="40% - Accent1 2 3" xfId="847"/>
    <cellStyle name="40% - Accent1 2 4" xfId="108"/>
    <cellStyle name="40% - Accent1 2 4 10" xfId="14689"/>
    <cellStyle name="40% - Accent1 2 4 10 2" xfId="22724"/>
    <cellStyle name="40% - Accent1 2 4 10 2 2" xfId="51683"/>
    <cellStyle name="40% - Accent1 2 4 10 3" xfId="43742"/>
    <cellStyle name="40% - Accent1 2 4 11" xfId="21351"/>
    <cellStyle name="40% - Accent1 2 4 11 2" xfId="29303"/>
    <cellStyle name="40% - Accent1 2 4 11 2 2" xfId="58262"/>
    <cellStyle name="40% - Accent1 2 4 11 3" xfId="50321"/>
    <cellStyle name="40% - Accent1 2 4 12" xfId="8093"/>
    <cellStyle name="40% - Accent1 2 4 12 2" xfId="37153"/>
    <cellStyle name="40% - Accent1 2 4 13" xfId="30569"/>
    <cellStyle name="40% - Accent1 2 4 2" xfId="1463"/>
    <cellStyle name="40% - Accent1 2 4 2 10" xfId="21445"/>
    <cellStyle name="40% - Accent1 2 4 2 10 2" xfId="29393"/>
    <cellStyle name="40% - Accent1 2 4 2 10 2 2" xfId="58352"/>
    <cellStyle name="40% - Accent1 2 4 2 10 3" xfId="50411"/>
    <cellStyle name="40% - Accent1 2 4 2 11" xfId="8185"/>
    <cellStyle name="40% - Accent1 2 4 2 11 2" xfId="37243"/>
    <cellStyle name="40% - Accent1 2 4 2 12" xfId="30659"/>
    <cellStyle name="40% - Accent1 2 4 2 2" xfId="1683"/>
    <cellStyle name="40% - Accent1 2 4 2 2 10" xfId="30872"/>
    <cellStyle name="40% - Accent1 2 4 2 2 2" xfId="2308"/>
    <cellStyle name="40% - Accent1 2 4 2 2 2 2" xfId="3316"/>
    <cellStyle name="40% - Accent1 2 4 2 2 2 2 2" xfId="6674"/>
    <cellStyle name="40% - Accent1 2 4 2 2 2 2 2 2" xfId="19956"/>
    <cellStyle name="40% - Accent1 2 4 2 2 2 2 2 2 2" xfId="27910"/>
    <cellStyle name="40% - Accent1 2 4 2 2 2 2 2 2 2 2" xfId="56869"/>
    <cellStyle name="40% - Accent1 2 4 2 2 2 2 2 2 3" xfId="48928"/>
    <cellStyle name="40% - Accent1 2 4 2 2 2 2 2 3" xfId="13286"/>
    <cellStyle name="40% - Accent1 2 4 2 2 2 2 2 3 2" xfId="42344"/>
    <cellStyle name="40% - Accent1 2 4 2 2 2 2 2 4" xfId="35760"/>
    <cellStyle name="40% - Accent1 2 4 2 2 2 2 3" xfId="16804"/>
    <cellStyle name="40% - Accent1 2 4 2 2 2 2 3 2" xfId="24758"/>
    <cellStyle name="40% - Accent1 2 4 2 2 2 2 3 2 2" xfId="53717"/>
    <cellStyle name="40% - Accent1 2 4 2 2 2 2 3 3" xfId="45776"/>
    <cellStyle name="40% - Accent1 2 4 2 2 2 2 4" xfId="9994"/>
    <cellStyle name="40% - Accent1 2 4 2 2 2 2 4 2" xfId="39052"/>
    <cellStyle name="40% - Accent1 2 4 2 2 2 2 5" xfId="32468"/>
    <cellStyle name="40% - Accent1 2 4 2 2 2 3" xfId="4514"/>
    <cellStyle name="40% - Accent1 2 4 2 2 2 3 2" xfId="17808"/>
    <cellStyle name="40% - Accent1 2 4 2 2 2 3 2 2" xfId="25762"/>
    <cellStyle name="40% - Accent1 2 4 2 2 2 3 2 2 2" xfId="54721"/>
    <cellStyle name="40% - Accent1 2 4 2 2 2 3 2 3" xfId="46780"/>
    <cellStyle name="40% - Accent1 2 4 2 2 2 3 3" xfId="11138"/>
    <cellStyle name="40% - Accent1 2 4 2 2 2 3 3 2" xfId="40196"/>
    <cellStyle name="40% - Accent1 2 4 2 2 2 3 4" xfId="33612"/>
    <cellStyle name="40% - Accent1 2 4 2 2 2 4" xfId="5670"/>
    <cellStyle name="40% - Accent1 2 4 2 2 2 4 2" xfId="18952"/>
    <cellStyle name="40% - Accent1 2 4 2 2 2 4 2 2" xfId="26906"/>
    <cellStyle name="40% - Accent1 2 4 2 2 2 4 2 2 2" xfId="55865"/>
    <cellStyle name="40% - Accent1 2 4 2 2 2 4 2 3" xfId="47924"/>
    <cellStyle name="40% - Accent1 2 4 2 2 2 4 3" xfId="12282"/>
    <cellStyle name="40% - Accent1 2 4 2 2 2 4 3 2" xfId="41340"/>
    <cellStyle name="40% - Accent1 2 4 2 2 2 4 4" xfId="34756"/>
    <cellStyle name="40% - Accent1 2 4 2 2 2 5" xfId="7839"/>
    <cellStyle name="40% - Accent1 2 4 2 2 2 5 2" xfId="21100"/>
    <cellStyle name="40% - Accent1 2 4 2 2 2 5 2 2" xfId="29054"/>
    <cellStyle name="40% - Accent1 2 4 2 2 2 5 2 2 2" xfId="58013"/>
    <cellStyle name="40% - Accent1 2 4 2 2 2 5 2 3" xfId="50072"/>
    <cellStyle name="40% - Accent1 2 4 2 2 2 5 3" xfId="14430"/>
    <cellStyle name="40% - Accent1 2 4 2 2 2 5 3 2" xfId="43488"/>
    <cellStyle name="40% - Accent1 2 4 2 2 2 5 4" xfId="36904"/>
    <cellStyle name="40% - Accent1 2 4 2 2 2 6" xfId="15709"/>
    <cellStyle name="40% - Accent1 2 4 2 2 2 6 2" xfId="23699"/>
    <cellStyle name="40% - Accent1 2 4 2 2 2 6 2 2" xfId="52658"/>
    <cellStyle name="40% - Accent1 2 4 2 2 2 6 3" xfId="44717"/>
    <cellStyle name="40% - Accent1 2 4 2 2 2 7" xfId="22250"/>
    <cellStyle name="40% - Accent1 2 4 2 2 2 7 2" xfId="30198"/>
    <cellStyle name="40% - Accent1 2 4 2 2 2 7 2 2" xfId="59157"/>
    <cellStyle name="40% - Accent1 2 4 2 2 2 7 3" xfId="51216"/>
    <cellStyle name="40% - Accent1 2 4 2 2 2 8" xfId="8990"/>
    <cellStyle name="40% - Accent1 2 4 2 2 2 8 2" xfId="38048"/>
    <cellStyle name="40% - Accent1 2 4 2 2 2 9" xfId="31464"/>
    <cellStyle name="40% - Accent1 2 4 2 2 3" xfId="2724"/>
    <cellStyle name="40% - Accent1 2 4 2 2 3 2" xfId="6082"/>
    <cellStyle name="40% - Accent1 2 4 2 2 3 2 2" xfId="19364"/>
    <cellStyle name="40% - Accent1 2 4 2 2 3 2 2 2" xfId="27318"/>
    <cellStyle name="40% - Accent1 2 4 2 2 3 2 2 2 2" xfId="56277"/>
    <cellStyle name="40% - Accent1 2 4 2 2 3 2 2 3" xfId="48336"/>
    <cellStyle name="40% - Accent1 2 4 2 2 3 2 3" xfId="12694"/>
    <cellStyle name="40% - Accent1 2 4 2 2 3 2 3 2" xfId="41752"/>
    <cellStyle name="40% - Accent1 2 4 2 2 3 2 4" xfId="35168"/>
    <cellStyle name="40% - Accent1 2 4 2 2 3 3" xfId="16212"/>
    <cellStyle name="40% - Accent1 2 4 2 2 3 3 2" xfId="24166"/>
    <cellStyle name="40% - Accent1 2 4 2 2 3 3 2 2" xfId="53125"/>
    <cellStyle name="40% - Accent1 2 4 2 2 3 3 3" xfId="45184"/>
    <cellStyle name="40% - Accent1 2 4 2 2 3 4" xfId="9402"/>
    <cellStyle name="40% - Accent1 2 4 2 2 3 4 2" xfId="38460"/>
    <cellStyle name="40% - Accent1 2 4 2 2 3 5" xfId="31876"/>
    <cellStyle name="40% - Accent1 2 4 2 2 4" xfId="3922"/>
    <cellStyle name="40% - Accent1 2 4 2 2 4 2" xfId="17216"/>
    <cellStyle name="40% - Accent1 2 4 2 2 4 2 2" xfId="25170"/>
    <cellStyle name="40% - Accent1 2 4 2 2 4 2 2 2" xfId="54129"/>
    <cellStyle name="40% - Accent1 2 4 2 2 4 2 3" xfId="46188"/>
    <cellStyle name="40% - Accent1 2 4 2 2 4 3" xfId="10546"/>
    <cellStyle name="40% - Accent1 2 4 2 2 4 3 2" xfId="39604"/>
    <cellStyle name="40% - Accent1 2 4 2 2 4 4" xfId="33020"/>
    <cellStyle name="40% - Accent1 2 4 2 2 5" xfId="5078"/>
    <cellStyle name="40% - Accent1 2 4 2 2 5 2" xfId="18360"/>
    <cellStyle name="40% - Accent1 2 4 2 2 5 2 2" xfId="26314"/>
    <cellStyle name="40% - Accent1 2 4 2 2 5 2 2 2" xfId="55273"/>
    <cellStyle name="40% - Accent1 2 4 2 2 5 2 3" xfId="47332"/>
    <cellStyle name="40% - Accent1 2 4 2 2 5 3" xfId="11690"/>
    <cellStyle name="40% - Accent1 2 4 2 2 5 3 2" xfId="40748"/>
    <cellStyle name="40% - Accent1 2 4 2 2 5 4" xfId="34164"/>
    <cellStyle name="40% - Accent1 2 4 2 2 6" xfId="7247"/>
    <cellStyle name="40% - Accent1 2 4 2 2 6 2" xfId="20508"/>
    <cellStyle name="40% - Accent1 2 4 2 2 6 2 2" xfId="28462"/>
    <cellStyle name="40% - Accent1 2 4 2 2 6 2 2 2" xfId="57421"/>
    <cellStyle name="40% - Accent1 2 4 2 2 6 2 3" xfId="49480"/>
    <cellStyle name="40% - Accent1 2 4 2 2 6 3" xfId="13838"/>
    <cellStyle name="40% - Accent1 2 4 2 2 6 3 2" xfId="42896"/>
    <cellStyle name="40% - Accent1 2 4 2 2 6 4" xfId="36312"/>
    <cellStyle name="40% - Accent1 2 4 2 2 7" xfId="15116"/>
    <cellStyle name="40% - Accent1 2 4 2 2 7 2" xfId="23106"/>
    <cellStyle name="40% - Accent1 2 4 2 2 7 2 2" xfId="52065"/>
    <cellStyle name="40% - Accent1 2 4 2 2 7 3" xfId="44124"/>
    <cellStyle name="40% - Accent1 2 4 2 2 8" xfId="21658"/>
    <cellStyle name="40% - Accent1 2 4 2 2 8 2" xfId="29606"/>
    <cellStyle name="40% - Accent1 2 4 2 2 8 2 2" xfId="58565"/>
    <cellStyle name="40% - Accent1 2 4 2 2 8 3" xfId="50624"/>
    <cellStyle name="40% - Accent1 2 4 2 2 9" xfId="8398"/>
    <cellStyle name="40% - Accent1 2 4 2 2 9 2" xfId="37456"/>
    <cellStyle name="40% - Accent1 2 4 2 3" xfId="2095"/>
    <cellStyle name="40% - Accent1 2 4 2 3 2" xfId="3103"/>
    <cellStyle name="40% - Accent1 2 4 2 3 2 2" xfId="6461"/>
    <cellStyle name="40% - Accent1 2 4 2 3 2 2 2" xfId="19743"/>
    <cellStyle name="40% - Accent1 2 4 2 3 2 2 2 2" xfId="27697"/>
    <cellStyle name="40% - Accent1 2 4 2 3 2 2 2 2 2" xfId="56656"/>
    <cellStyle name="40% - Accent1 2 4 2 3 2 2 2 3" xfId="48715"/>
    <cellStyle name="40% - Accent1 2 4 2 3 2 2 3" xfId="13073"/>
    <cellStyle name="40% - Accent1 2 4 2 3 2 2 3 2" xfId="42131"/>
    <cellStyle name="40% - Accent1 2 4 2 3 2 2 4" xfId="35547"/>
    <cellStyle name="40% - Accent1 2 4 2 3 2 3" xfId="16591"/>
    <cellStyle name="40% - Accent1 2 4 2 3 2 3 2" xfId="24545"/>
    <cellStyle name="40% - Accent1 2 4 2 3 2 3 2 2" xfId="53504"/>
    <cellStyle name="40% - Accent1 2 4 2 3 2 3 3" xfId="45563"/>
    <cellStyle name="40% - Accent1 2 4 2 3 2 4" xfId="9781"/>
    <cellStyle name="40% - Accent1 2 4 2 3 2 4 2" xfId="38839"/>
    <cellStyle name="40% - Accent1 2 4 2 3 2 5" xfId="32255"/>
    <cellStyle name="40% - Accent1 2 4 2 3 3" xfId="4301"/>
    <cellStyle name="40% - Accent1 2 4 2 3 3 2" xfId="17595"/>
    <cellStyle name="40% - Accent1 2 4 2 3 3 2 2" xfId="25549"/>
    <cellStyle name="40% - Accent1 2 4 2 3 3 2 2 2" xfId="54508"/>
    <cellStyle name="40% - Accent1 2 4 2 3 3 2 3" xfId="46567"/>
    <cellStyle name="40% - Accent1 2 4 2 3 3 3" xfId="10925"/>
    <cellStyle name="40% - Accent1 2 4 2 3 3 3 2" xfId="39983"/>
    <cellStyle name="40% - Accent1 2 4 2 3 3 4" xfId="33399"/>
    <cellStyle name="40% - Accent1 2 4 2 3 4" xfId="5457"/>
    <cellStyle name="40% - Accent1 2 4 2 3 4 2" xfId="18739"/>
    <cellStyle name="40% - Accent1 2 4 2 3 4 2 2" xfId="26693"/>
    <cellStyle name="40% - Accent1 2 4 2 3 4 2 2 2" xfId="55652"/>
    <cellStyle name="40% - Accent1 2 4 2 3 4 2 3" xfId="47711"/>
    <cellStyle name="40% - Accent1 2 4 2 3 4 3" xfId="12069"/>
    <cellStyle name="40% - Accent1 2 4 2 3 4 3 2" xfId="41127"/>
    <cellStyle name="40% - Accent1 2 4 2 3 4 4" xfId="34543"/>
    <cellStyle name="40% - Accent1 2 4 2 3 5" xfId="7626"/>
    <cellStyle name="40% - Accent1 2 4 2 3 5 2" xfId="20887"/>
    <cellStyle name="40% - Accent1 2 4 2 3 5 2 2" xfId="28841"/>
    <cellStyle name="40% - Accent1 2 4 2 3 5 2 2 2" xfId="57800"/>
    <cellStyle name="40% - Accent1 2 4 2 3 5 2 3" xfId="49859"/>
    <cellStyle name="40% - Accent1 2 4 2 3 5 3" xfId="14217"/>
    <cellStyle name="40% - Accent1 2 4 2 3 5 3 2" xfId="43275"/>
    <cellStyle name="40% - Accent1 2 4 2 3 5 4" xfId="36691"/>
    <cellStyle name="40% - Accent1 2 4 2 3 6" xfId="15496"/>
    <cellStyle name="40% - Accent1 2 4 2 3 6 2" xfId="23486"/>
    <cellStyle name="40% - Accent1 2 4 2 3 6 2 2" xfId="52445"/>
    <cellStyle name="40% - Accent1 2 4 2 3 6 3" xfId="44504"/>
    <cellStyle name="40% - Accent1 2 4 2 3 7" xfId="22037"/>
    <cellStyle name="40% - Accent1 2 4 2 3 7 2" xfId="29985"/>
    <cellStyle name="40% - Accent1 2 4 2 3 7 2 2" xfId="58944"/>
    <cellStyle name="40% - Accent1 2 4 2 3 7 3" xfId="51003"/>
    <cellStyle name="40% - Accent1 2 4 2 3 8" xfId="8777"/>
    <cellStyle name="40% - Accent1 2 4 2 3 8 2" xfId="37835"/>
    <cellStyle name="40% - Accent1 2 4 2 3 9" xfId="31251"/>
    <cellStyle name="40% - Accent1 2 4 2 4" xfId="1913"/>
    <cellStyle name="40% - Accent1 2 4 2 4 2" xfId="2923"/>
    <cellStyle name="40% - Accent1 2 4 2 4 2 2" xfId="6281"/>
    <cellStyle name="40% - Accent1 2 4 2 4 2 2 2" xfId="19563"/>
    <cellStyle name="40% - Accent1 2 4 2 4 2 2 2 2" xfId="27517"/>
    <cellStyle name="40% - Accent1 2 4 2 4 2 2 2 2 2" xfId="56476"/>
    <cellStyle name="40% - Accent1 2 4 2 4 2 2 2 3" xfId="48535"/>
    <cellStyle name="40% - Accent1 2 4 2 4 2 2 3" xfId="12893"/>
    <cellStyle name="40% - Accent1 2 4 2 4 2 2 3 2" xfId="41951"/>
    <cellStyle name="40% - Accent1 2 4 2 4 2 2 4" xfId="35367"/>
    <cellStyle name="40% - Accent1 2 4 2 4 2 3" xfId="16411"/>
    <cellStyle name="40% - Accent1 2 4 2 4 2 3 2" xfId="24365"/>
    <cellStyle name="40% - Accent1 2 4 2 4 2 3 2 2" xfId="53324"/>
    <cellStyle name="40% - Accent1 2 4 2 4 2 3 3" xfId="45383"/>
    <cellStyle name="40% - Accent1 2 4 2 4 2 4" xfId="9601"/>
    <cellStyle name="40% - Accent1 2 4 2 4 2 4 2" xfId="38659"/>
    <cellStyle name="40% - Accent1 2 4 2 4 2 5" xfId="32075"/>
    <cellStyle name="40% - Accent1 2 4 2 4 3" xfId="4121"/>
    <cellStyle name="40% - Accent1 2 4 2 4 3 2" xfId="17415"/>
    <cellStyle name="40% - Accent1 2 4 2 4 3 2 2" xfId="25369"/>
    <cellStyle name="40% - Accent1 2 4 2 4 3 2 2 2" xfId="54328"/>
    <cellStyle name="40% - Accent1 2 4 2 4 3 2 3" xfId="46387"/>
    <cellStyle name="40% - Accent1 2 4 2 4 3 3" xfId="10745"/>
    <cellStyle name="40% - Accent1 2 4 2 4 3 3 2" xfId="39803"/>
    <cellStyle name="40% - Accent1 2 4 2 4 3 4" xfId="33219"/>
    <cellStyle name="40% - Accent1 2 4 2 4 4" xfId="5277"/>
    <cellStyle name="40% - Accent1 2 4 2 4 4 2" xfId="18559"/>
    <cellStyle name="40% - Accent1 2 4 2 4 4 2 2" xfId="26513"/>
    <cellStyle name="40% - Accent1 2 4 2 4 4 2 2 2" xfId="55472"/>
    <cellStyle name="40% - Accent1 2 4 2 4 4 2 3" xfId="47531"/>
    <cellStyle name="40% - Accent1 2 4 2 4 4 3" xfId="11889"/>
    <cellStyle name="40% - Accent1 2 4 2 4 4 3 2" xfId="40947"/>
    <cellStyle name="40% - Accent1 2 4 2 4 4 4" xfId="34363"/>
    <cellStyle name="40% - Accent1 2 4 2 4 5" xfId="7446"/>
    <cellStyle name="40% - Accent1 2 4 2 4 5 2" xfId="20707"/>
    <cellStyle name="40% - Accent1 2 4 2 4 5 2 2" xfId="28661"/>
    <cellStyle name="40% - Accent1 2 4 2 4 5 2 2 2" xfId="57620"/>
    <cellStyle name="40% - Accent1 2 4 2 4 5 2 3" xfId="49679"/>
    <cellStyle name="40% - Accent1 2 4 2 4 5 3" xfId="14037"/>
    <cellStyle name="40% - Accent1 2 4 2 4 5 3 2" xfId="43095"/>
    <cellStyle name="40% - Accent1 2 4 2 4 5 4" xfId="36511"/>
    <cellStyle name="40% - Accent1 2 4 2 4 6" xfId="15316"/>
    <cellStyle name="40% - Accent1 2 4 2 4 6 2" xfId="23306"/>
    <cellStyle name="40% - Accent1 2 4 2 4 6 2 2" xfId="52265"/>
    <cellStyle name="40% - Accent1 2 4 2 4 6 3" xfId="44324"/>
    <cellStyle name="40% - Accent1 2 4 2 4 7" xfId="21857"/>
    <cellStyle name="40% - Accent1 2 4 2 4 7 2" xfId="29805"/>
    <cellStyle name="40% - Accent1 2 4 2 4 7 2 2" xfId="58764"/>
    <cellStyle name="40% - Accent1 2 4 2 4 7 3" xfId="50823"/>
    <cellStyle name="40% - Accent1 2 4 2 4 8" xfId="8597"/>
    <cellStyle name="40% - Accent1 2 4 2 4 8 2" xfId="37655"/>
    <cellStyle name="40% - Accent1 2 4 2 4 9" xfId="31071"/>
    <cellStyle name="40% - Accent1 2 4 2 5" xfId="2511"/>
    <cellStyle name="40% - Accent1 2 4 2 5 2" xfId="5869"/>
    <cellStyle name="40% - Accent1 2 4 2 5 2 2" xfId="19151"/>
    <cellStyle name="40% - Accent1 2 4 2 5 2 2 2" xfId="27105"/>
    <cellStyle name="40% - Accent1 2 4 2 5 2 2 2 2" xfId="56064"/>
    <cellStyle name="40% - Accent1 2 4 2 5 2 2 3" xfId="48123"/>
    <cellStyle name="40% - Accent1 2 4 2 5 2 3" xfId="12481"/>
    <cellStyle name="40% - Accent1 2 4 2 5 2 3 2" xfId="41539"/>
    <cellStyle name="40% - Accent1 2 4 2 5 2 4" xfId="34955"/>
    <cellStyle name="40% - Accent1 2 4 2 5 3" xfId="14802"/>
    <cellStyle name="40% - Accent1 2 4 2 5 3 2" xfId="22803"/>
    <cellStyle name="40% - Accent1 2 4 2 5 3 2 2" xfId="51762"/>
    <cellStyle name="40% - Accent1 2 4 2 5 3 3" xfId="43821"/>
    <cellStyle name="40% - Accent1 2 4 2 5 4" xfId="9189"/>
    <cellStyle name="40% - Accent1 2 4 2 5 4 2" xfId="38247"/>
    <cellStyle name="40% - Accent1 2 4 2 5 5" xfId="31663"/>
    <cellStyle name="40% - Accent1 2 4 2 6" xfId="3709"/>
    <cellStyle name="40% - Accent1 2 4 2 6 2" xfId="17003"/>
    <cellStyle name="40% - Accent1 2 4 2 6 2 2" xfId="24957"/>
    <cellStyle name="40% - Accent1 2 4 2 6 2 2 2" xfId="53916"/>
    <cellStyle name="40% - Accent1 2 4 2 6 2 3" xfId="45975"/>
    <cellStyle name="40% - Accent1 2 4 2 6 3" xfId="10333"/>
    <cellStyle name="40% - Accent1 2 4 2 6 3 2" xfId="39391"/>
    <cellStyle name="40% - Accent1 2 4 2 6 4" xfId="32807"/>
    <cellStyle name="40% - Accent1 2 4 2 7" xfId="4865"/>
    <cellStyle name="40% - Accent1 2 4 2 7 2" xfId="18147"/>
    <cellStyle name="40% - Accent1 2 4 2 7 2 2" xfId="26101"/>
    <cellStyle name="40% - Accent1 2 4 2 7 2 2 2" xfId="55060"/>
    <cellStyle name="40% - Accent1 2 4 2 7 2 3" xfId="47119"/>
    <cellStyle name="40% - Accent1 2 4 2 7 3" xfId="11477"/>
    <cellStyle name="40% - Accent1 2 4 2 7 3 2" xfId="40535"/>
    <cellStyle name="40% - Accent1 2 4 2 7 4" xfId="33951"/>
    <cellStyle name="40% - Accent1 2 4 2 8" xfId="7034"/>
    <cellStyle name="40% - Accent1 2 4 2 8 2" xfId="20295"/>
    <cellStyle name="40% - Accent1 2 4 2 8 2 2" xfId="28249"/>
    <cellStyle name="40% - Accent1 2 4 2 8 2 2 2" xfId="57208"/>
    <cellStyle name="40% - Accent1 2 4 2 8 2 3" xfId="49267"/>
    <cellStyle name="40% - Accent1 2 4 2 8 3" xfId="13625"/>
    <cellStyle name="40% - Accent1 2 4 2 8 3 2" xfId="42683"/>
    <cellStyle name="40% - Accent1 2 4 2 8 4" xfId="36099"/>
    <cellStyle name="40% - Accent1 2 4 2 9" xfId="14903"/>
    <cellStyle name="40% - Accent1 2 4 2 9 2" xfId="22893"/>
    <cellStyle name="40% - Accent1 2 4 2 9 2 2" xfId="51852"/>
    <cellStyle name="40% - Accent1 2 4 2 9 3" xfId="43911"/>
    <cellStyle name="40% - Accent1 2 4 3" xfId="1563"/>
    <cellStyle name="40% - Accent1 2 4 3 10" xfId="30752"/>
    <cellStyle name="40% - Accent1 2 4 3 2" xfId="2188"/>
    <cellStyle name="40% - Accent1 2 4 3 2 2" xfId="3196"/>
    <cellStyle name="40% - Accent1 2 4 3 2 2 2" xfId="6554"/>
    <cellStyle name="40% - Accent1 2 4 3 2 2 2 2" xfId="19836"/>
    <cellStyle name="40% - Accent1 2 4 3 2 2 2 2 2" xfId="27790"/>
    <cellStyle name="40% - Accent1 2 4 3 2 2 2 2 2 2" xfId="56749"/>
    <cellStyle name="40% - Accent1 2 4 3 2 2 2 2 3" xfId="48808"/>
    <cellStyle name="40% - Accent1 2 4 3 2 2 2 3" xfId="13166"/>
    <cellStyle name="40% - Accent1 2 4 3 2 2 2 3 2" xfId="42224"/>
    <cellStyle name="40% - Accent1 2 4 3 2 2 2 4" xfId="35640"/>
    <cellStyle name="40% - Accent1 2 4 3 2 2 3" xfId="16684"/>
    <cellStyle name="40% - Accent1 2 4 3 2 2 3 2" xfId="24638"/>
    <cellStyle name="40% - Accent1 2 4 3 2 2 3 2 2" xfId="53597"/>
    <cellStyle name="40% - Accent1 2 4 3 2 2 3 3" xfId="45656"/>
    <cellStyle name="40% - Accent1 2 4 3 2 2 4" xfId="9874"/>
    <cellStyle name="40% - Accent1 2 4 3 2 2 4 2" xfId="38932"/>
    <cellStyle name="40% - Accent1 2 4 3 2 2 5" xfId="32348"/>
    <cellStyle name="40% - Accent1 2 4 3 2 3" xfId="4394"/>
    <cellStyle name="40% - Accent1 2 4 3 2 3 2" xfId="17688"/>
    <cellStyle name="40% - Accent1 2 4 3 2 3 2 2" xfId="25642"/>
    <cellStyle name="40% - Accent1 2 4 3 2 3 2 2 2" xfId="54601"/>
    <cellStyle name="40% - Accent1 2 4 3 2 3 2 3" xfId="46660"/>
    <cellStyle name="40% - Accent1 2 4 3 2 3 3" xfId="11018"/>
    <cellStyle name="40% - Accent1 2 4 3 2 3 3 2" xfId="40076"/>
    <cellStyle name="40% - Accent1 2 4 3 2 3 4" xfId="33492"/>
    <cellStyle name="40% - Accent1 2 4 3 2 4" xfId="5550"/>
    <cellStyle name="40% - Accent1 2 4 3 2 4 2" xfId="18832"/>
    <cellStyle name="40% - Accent1 2 4 3 2 4 2 2" xfId="26786"/>
    <cellStyle name="40% - Accent1 2 4 3 2 4 2 2 2" xfId="55745"/>
    <cellStyle name="40% - Accent1 2 4 3 2 4 2 3" xfId="47804"/>
    <cellStyle name="40% - Accent1 2 4 3 2 4 3" xfId="12162"/>
    <cellStyle name="40% - Accent1 2 4 3 2 4 3 2" xfId="41220"/>
    <cellStyle name="40% - Accent1 2 4 3 2 4 4" xfId="34636"/>
    <cellStyle name="40% - Accent1 2 4 3 2 5" xfId="7719"/>
    <cellStyle name="40% - Accent1 2 4 3 2 5 2" xfId="20980"/>
    <cellStyle name="40% - Accent1 2 4 3 2 5 2 2" xfId="28934"/>
    <cellStyle name="40% - Accent1 2 4 3 2 5 2 2 2" xfId="57893"/>
    <cellStyle name="40% - Accent1 2 4 3 2 5 2 3" xfId="49952"/>
    <cellStyle name="40% - Accent1 2 4 3 2 5 3" xfId="14310"/>
    <cellStyle name="40% - Accent1 2 4 3 2 5 3 2" xfId="43368"/>
    <cellStyle name="40% - Accent1 2 4 3 2 5 4" xfId="36784"/>
    <cellStyle name="40% - Accent1 2 4 3 2 6" xfId="15589"/>
    <cellStyle name="40% - Accent1 2 4 3 2 6 2" xfId="23579"/>
    <cellStyle name="40% - Accent1 2 4 3 2 6 2 2" xfId="52538"/>
    <cellStyle name="40% - Accent1 2 4 3 2 6 3" xfId="44597"/>
    <cellStyle name="40% - Accent1 2 4 3 2 7" xfId="22130"/>
    <cellStyle name="40% - Accent1 2 4 3 2 7 2" xfId="30078"/>
    <cellStyle name="40% - Accent1 2 4 3 2 7 2 2" xfId="59037"/>
    <cellStyle name="40% - Accent1 2 4 3 2 7 3" xfId="51096"/>
    <cellStyle name="40% - Accent1 2 4 3 2 8" xfId="8870"/>
    <cellStyle name="40% - Accent1 2 4 3 2 8 2" xfId="37928"/>
    <cellStyle name="40% - Accent1 2 4 3 2 9" xfId="31344"/>
    <cellStyle name="40% - Accent1 2 4 3 3" xfId="2604"/>
    <cellStyle name="40% - Accent1 2 4 3 3 2" xfId="5962"/>
    <cellStyle name="40% - Accent1 2 4 3 3 2 2" xfId="19244"/>
    <cellStyle name="40% - Accent1 2 4 3 3 2 2 2" xfId="27198"/>
    <cellStyle name="40% - Accent1 2 4 3 3 2 2 2 2" xfId="56157"/>
    <cellStyle name="40% - Accent1 2 4 3 3 2 2 3" xfId="48216"/>
    <cellStyle name="40% - Accent1 2 4 3 3 2 3" xfId="12574"/>
    <cellStyle name="40% - Accent1 2 4 3 3 2 3 2" xfId="41632"/>
    <cellStyle name="40% - Accent1 2 4 3 3 2 4" xfId="35048"/>
    <cellStyle name="40% - Accent1 2 4 3 3 3" xfId="16092"/>
    <cellStyle name="40% - Accent1 2 4 3 3 3 2" xfId="24046"/>
    <cellStyle name="40% - Accent1 2 4 3 3 3 2 2" xfId="53005"/>
    <cellStyle name="40% - Accent1 2 4 3 3 3 3" xfId="45064"/>
    <cellStyle name="40% - Accent1 2 4 3 3 4" xfId="9282"/>
    <cellStyle name="40% - Accent1 2 4 3 3 4 2" xfId="38340"/>
    <cellStyle name="40% - Accent1 2 4 3 3 5" xfId="31756"/>
    <cellStyle name="40% - Accent1 2 4 3 4" xfId="3802"/>
    <cellStyle name="40% - Accent1 2 4 3 4 2" xfId="17096"/>
    <cellStyle name="40% - Accent1 2 4 3 4 2 2" xfId="25050"/>
    <cellStyle name="40% - Accent1 2 4 3 4 2 2 2" xfId="54009"/>
    <cellStyle name="40% - Accent1 2 4 3 4 2 3" xfId="46068"/>
    <cellStyle name="40% - Accent1 2 4 3 4 3" xfId="10426"/>
    <cellStyle name="40% - Accent1 2 4 3 4 3 2" xfId="39484"/>
    <cellStyle name="40% - Accent1 2 4 3 4 4" xfId="32900"/>
    <cellStyle name="40% - Accent1 2 4 3 5" xfId="4958"/>
    <cellStyle name="40% - Accent1 2 4 3 5 2" xfId="18240"/>
    <cellStyle name="40% - Accent1 2 4 3 5 2 2" xfId="26194"/>
    <cellStyle name="40% - Accent1 2 4 3 5 2 2 2" xfId="55153"/>
    <cellStyle name="40% - Accent1 2 4 3 5 2 3" xfId="47212"/>
    <cellStyle name="40% - Accent1 2 4 3 5 3" xfId="11570"/>
    <cellStyle name="40% - Accent1 2 4 3 5 3 2" xfId="40628"/>
    <cellStyle name="40% - Accent1 2 4 3 5 4" xfId="34044"/>
    <cellStyle name="40% - Accent1 2 4 3 6" xfId="7127"/>
    <cellStyle name="40% - Accent1 2 4 3 6 2" xfId="20388"/>
    <cellStyle name="40% - Accent1 2 4 3 6 2 2" xfId="28342"/>
    <cellStyle name="40% - Accent1 2 4 3 6 2 2 2" xfId="57301"/>
    <cellStyle name="40% - Accent1 2 4 3 6 2 3" xfId="49360"/>
    <cellStyle name="40% - Accent1 2 4 3 6 3" xfId="13718"/>
    <cellStyle name="40% - Accent1 2 4 3 6 3 2" xfId="42776"/>
    <cellStyle name="40% - Accent1 2 4 3 6 4" xfId="36192"/>
    <cellStyle name="40% - Accent1 2 4 3 7" xfId="14996"/>
    <cellStyle name="40% - Accent1 2 4 3 7 2" xfId="22986"/>
    <cellStyle name="40% - Accent1 2 4 3 7 2 2" xfId="51945"/>
    <cellStyle name="40% - Accent1 2 4 3 7 3" xfId="44004"/>
    <cellStyle name="40% - Accent1 2 4 3 8" xfId="21538"/>
    <cellStyle name="40% - Accent1 2 4 3 8 2" xfId="29486"/>
    <cellStyle name="40% - Accent1 2 4 3 8 2 2" xfId="58445"/>
    <cellStyle name="40% - Accent1 2 4 3 8 3" xfId="50504"/>
    <cellStyle name="40% - Accent1 2 4 3 9" xfId="8278"/>
    <cellStyle name="40% - Accent1 2 4 3 9 2" xfId="37336"/>
    <cellStyle name="40% - Accent1 2 4 4" xfId="2005"/>
    <cellStyle name="40% - Accent1 2 4 4 2" xfId="3013"/>
    <cellStyle name="40% - Accent1 2 4 4 2 2" xfId="6371"/>
    <cellStyle name="40% - Accent1 2 4 4 2 2 2" xfId="19653"/>
    <cellStyle name="40% - Accent1 2 4 4 2 2 2 2" xfId="27607"/>
    <cellStyle name="40% - Accent1 2 4 4 2 2 2 2 2" xfId="56566"/>
    <cellStyle name="40% - Accent1 2 4 4 2 2 2 3" xfId="48625"/>
    <cellStyle name="40% - Accent1 2 4 4 2 2 3" xfId="12983"/>
    <cellStyle name="40% - Accent1 2 4 4 2 2 3 2" xfId="42041"/>
    <cellStyle name="40% - Accent1 2 4 4 2 2 4" xfId="35457"/>
    <cellStyle name="40% - Accent1 2 4 4 2 3" xfId="16501"/>
    <cellStyle name="40% - Accent1 2 4 4 2 3 2" xfId="24455"/>
    <cellStyle name="40% - Accent1 2 4 4 2 3 2 2" xfId="53414"/>
    <cellStyle name="40% - Accent1 2 4 4 2 3 3" xfId="45473"/>
    <cellStyle name="40% - Accent1 2 4 4 2 4" xfId="9691"/>
    <cellStyle name="40% - Accent1 2 4 4 2 4 2" xfId="38749"/>
    <cellStyle name="40% - Accent1 2 4 4 2 5" xfId="32165"/>
    <cellStyle name="40% - Accent1 2 4 4 3" xfId="4211"/>
    <cellStyle name="40% - Accent1 2 4 4 3 2" xfId="17505"/>
    <cellStyle name="40% - Accent1 2 4 4 3 2 2" xfId="25459"/>
    <cellStyle name="40% - Accent1 2 4 4 3 2 2 2" xfId="54418"/>
    <cellStyle name="40% - Accent1 2 4 4 3 2 3" xfId="46477"/>
    <cellStyle name="40% - Accent1 2 4 4 3 3" xfId="10835"/>
    <cellStyle name="40% - Accent1 2 4 4 3 3 2" xfId="39893"/>
    <cellStyle name="40% - Accent1 2 4 4 3 4" xfId="33309"/>
    <cellStyle name="40% - Accent1 2 4 4 4" xfId="5367"/>
    <cellStyle name="40% - Accent1 2 4 4 4 2" xfId="18649"/>
    <cellStyle name="40% - Accent1 2 4 4 4 2 2" xfId="26603"/>
    <cellStyle name="40% - Accent1 2 4 4 4 2 2 2" xfId="55562"/>
    <cellStyle name="40% - Accent1 2 4 4 4 2 3" xfId="47621"/>
    <cellStyle name="40% - Accent1 2 4 4 4 3" xfId="11979"/>
    <cellStyle name="40% - Accent1 2 4 4 4 3 2" xfId="41037"/>
    <cellStyle name="40% - Accent1 2 4 4 4 4" xfId="34453"/>
    <cellStyle name="40% - Accent1 2 4 4 5" xfId="7536"/>
    <cellStyle name="40% - Accent1 2 4 4 5 2" xfId="20797"/>
    <cellStyle name="40% - Accent1 2 4 4 5 2 2" xfId="28751"/>
    <cellStyle name="40% - Accent1 2 4 4 5 2 2 2" xfId="57710"/>
    <cellStyle name="40% - Accent1 2 4 4 5 2 3" xfId="49769"/>
    <cellStyle name="40% - Accent1 2 4 4 5 3" xfId="14127"/>
    <cellStyle name="40% - Accent1 2 4 4 5 3 2" xfId="43185"/>
    <cellStyle name="40% - Accent1 2 4 4 5 4" xfId="36601"/>
    <cellStyle name="40% - Accent1 2 4 4 6" xfId="15406"/>
    <cellStyle name="40% - Accent1 2 4 4 6 2" xfId="23396"/>
    <cellStyle name="40% - Accent1 2 4 4 6 2 2" xfId="52355"/>
    <cellStyle name="40% - Accent1 2 4 4 6 3" xfId="44414"/>
    <cellStyle name="40% - Accent1 2 4 4 7" xfId="21947"/>
    <cellStyle name="40% - Accent1 2 4 4 7 2" xfId="29895"/>
    <cellStyle name="40% - Accent1 2 4 4 7 2 2" xfId="58854"/>
    <cellStyle name="40% - Accent1 2 4 4 7 3" xfId="50913"/>
    <cellStyle name="40% - Accent1 2 4 4 8" xfId="8687"/>
    <cellStyle name="40% - Accent1 2 4 4 8 2" xfId="37745"/>
    <cellStyle name="40% - Accent1 2 4 4 9" xfId="31161"/>
    <cellStyle name="40% - Accent1 2 4 5" xfId="1821"/>
    <cellStyle name="40% - Accent1 2 4 5 2" xfId="2833"/>
    <cellStyle name="40% - Accent1 2 4 5 2 2" xfId="6191"/>
    <cellStyle name="40% - Accent1 2 4 5 2 2 2" xfId="19473"/>
    <cellStyle name="40% - Accent1 2 4 5 2 2 2 2" xfId="27427"/>
    <cellStyle name="40% - Accent1 2 4 5 2 2 2 2 2" xfId="56386"/>
    <cellStyle name="40% - Accent1 2 4 5 2 2 2 3" xfId="48445"/>
    <cellStyle name="40% - Accent1 2 4 5 2 2 3" xfId="12803"/>
    <cellStyle name="40% - Accent1 2 4 5 2 2 3 2" xfId="41861"/>
    <cellStyle name="40% - Accent1 2 4 5 2 2 4" xfId="35277"/>
    <cellStyle name="40% - Accent1 2 4 5 2 3" xfId="16321"/>
    <cellStyle name="40% - Accent1 2 4 5 2 3 2" xfId="24275"/>
    <cellStyle name="40% - Accent1 2 4 5 2 3 2 2" xfId="53234"/>
    <cellStyle name="40% - Accent1 2 4 5 2 3 3" xfId="45293"/>
    <cellStyle name="40% - Accent1 2 4 5 2 4" xfId="9511"/>
    <cellStyle name="40% - Accent1 2 4 5 2 4 2" xfId="38569"/>
    <cellStyle name="40% - Accent1 2 4 5 2 5" xfId="31985"/>
    <cellStyle name="40% - Accent1 2 4 5 3" xfId="4031"/>
    <cellStyle name="40% - Accent1 2 4 5 3 2" xfId="17325"/>
    <cellStyle name="40% - Accent1 2 4 5 3 2 2" xfId="25279"/>
    <cellStyle name="40% - Accent1 2 4 5 3 2 2 2" xfId="54238"/>
    <cellStyle name="40% - Accent1 2 4 5 3 2 3" xfId="46297"/>
    <cellStyle name="40% - Accent1 2 4 5 3 3" xfId="10655"/>
    <cellStyle name="40% - Accent1 2 4 5 3 3 2" xfId="39713"/>
    <cellStyle name="40% - Accent1 2 4 5 3 4" xfId="33129"/>
    <cellStyle name="40% - Accent1 2 4 5 4" xfId="5187"/>
    <cellStyle name="40% - Accent1 2 4 5 4 2" xfId="18469"/>
    <cellStyle name="40% - Accent1 2 4 5 4 2 2" xfId="26423"/>
    <cellStyle name="40% - Accent1 2 4 5 4 2 2 2" xfId="55382"/>
    <cellStyle name="40% - Accent1 2 4 5 4 2 3" xfId="47441"/>
    <cellStyle name="40% - Accent1 2 4 5 4 3" xfId="11799"/>
    <cellStyle name="40% - Accent1 2 4 5 4 3 2" xfId="40857"/>
    <cellStyle name="40% - Accent1 2 4 5 4 4" xfId="34273"/>
    <cellStyle name="40% - Accent1 2 4 5 5" xfId="7356"/>
    <cellStyle name="40% - Accent1 2 4 5 5 2" xfId="20617"/>
    <cellStyle name="40% - Accent1 2 4 5 5 2 2" xfId="28571"/>
    <cellStyle name="40% - Accent1 2 4 5 5 2 2 2" xfId="57530"/>
    <cellStyle name="40% - Accent1 2 4 5 5 2 3" xfId="49589"/>
    <cellStyle name="40% - Accent1 2 4 5 5 3" xfId="13947"/>
    <cellStyle name="40% - Accent1 2 4 5 5 3 2" xfId="43005"/>
    <cellStyle name="40% - Accent1 2 4 5 5 4" xfId="36421"/>
    <cellStyle name="40% - Accent1 2 4 5 6" xfId="15226"/>
    <cellStyle name="40% - Accent1 2 4 5 6 2" xfId="23216"/>
    <cellStyle name="40% - Accent1 2 4 5 6 2 2" xfId="52175"/>
    <cellStyle name="40% - Accent1 2 4 5 6 3" xfId="44234"/>
    <cellStyle name="40% - Accent1 2 4 5 7" xfId="21767"/>
    <cellStyle name="40% - Accent1 2 4 5 7 2" xfId="29715"/>
    <cellStyle name="40% - Accent1 2 4 5 7 2 2" xfId="58674"/>
    <cellStyle name="40% - Accent1 2 4 5 7 3" xfId="50733"/>
    <cellStyle name="40% - Accent1 2 4 5 8" xfId="8507"/>
    <cellStyle name="40% - Accent1 2 4 5 8 2" xfId="37565"/>
    <cellStyle name="40% - Accent1 2 4 5 9" xfId="30981"/>
    <cellStyle name="40% - Accent1 2 4 6" xfId="2420"/>
    <cellStyle name="40% - Accent1 2 4 6 2" xfId="5779"/>
    <cellStyle name="40% - Accent1 2 4 6 2 2" xfId="19061"/>
    <cellStyle name="40% - Accent1 2 4 6 2 2 2" xfId="27015"/>
    <cellStyle name="40% - Accent1 2 4 6 2 2 2 2" xfId="55974"/>
    <cellStyle name="40% - Accent1 2 4 6 2 2 3" xfId="48033"/>
    <cellStyle name="40% - Accent1 2 4 6 2 3" xfId="12391"/>
    <cellStyle name="40% - Accent1 2 4 6 2 3 2" xfId="41449"/>
    <cellStyle name="40% - Accent1 2 4 6 2 4" xfId="34865"/>
    <cellStyle name="40% - Accent1 2 4 6 3" xfId="14798"/>
    <cellStyle name="40% - Accent1 2 4 6 3 2" xfId="22800"/>
    <cellStyle name="40% - Accent1 2 4 6 3 2 2" xfId="51759"/>
    <cellStyle name="40% - Accent1 2 4 6 3 3" xfId="43818"/>
    <cellStyle name="40% - Accent1 2 4 6 4" xfId="9099"/>
    <cellStyle name="40% - Accent1 2 4 6 4 2" xfId="38157"/>
    <cellStyle name="40% - Accent1 2 4 6 5" xfId="31573"/>
    <cellStyle name="40% - Accent1 2 4 7" xfId="3619"/>
    <cellStyle name="40% - Accent1 2 4 7 2" xfId="16913"/>
    <cellStyle name="40% - Accent1 2 4 7 2 2" xfId="24867"/>
    <cellStyle name="40% - Accent1 2 4 7 2 2 2" xfId="53826"/>
    <cellStyle name="40% - Accent1 2 4 7 2 3" xfId="45885"/>
    <cellStyle name="40% - Accent1 2 4 7 3" xfId="10243"/>
    <cellStyle name="40% - Accent1 2 4 7 3 2" xfId="39301"/>
    <cellStyle name="40% - Accent1 2 4 7 4" xfId="32717"/>
    <cellStyle name="40% - Accent1 2 4 8" xfId="4773"/>
    <cellStyle name="40% - Accent1 2 4 8 2" xfId="18057"/>
    <cellStyle name="40% - Accent1 2 4 8 2 2" xfId="26011"/>
    <cellStyle name="40% - Accent1 2 4 8 2 2 2" xfId="54970"/>
    <cellStyle name="40% - Accent1 2 4 8 2 3" xfId="47029"/>
    <cellStyle name="40% - Accent1 2 4 8 3" xfId="11387"/>
    <cellStyle name="40% - Accent1 2 4 8 3 2" xfId="40445"/>
    <cellStyle name="40% - Accent1 2 4 8 4" xfId="33861"/>
    <cellStyle name="40% - Accent1 2 4 9" xfId="6934"/>
    <cellStyle name="40% - Accent1 2 4 9 2" xfId="20205"/>
    <cellStyle name="40% - Accent1 2 4 9 2 2" xfId="28159"/>
    <cellStyle name="40% - Accent1 2 4 9 2 2 2" xfId="57118"/>
    <cellStyle name="40% - Accent1 2 4 9 2 3" xfId="49177"/>
    <cellStyle name="40% - Accent1 2 4 9 3" xfId="13535"/>
    <cellStyle name="40% - Accent1 2 4 9 3 2" xfId="42593"/>
    <cellStyle name="40% - Accent1 2 4 9 4" xfId="36009"/>
    <cellStyle name="40% - Accent1 2 5" xfId="1418"/>
    <cellStyle name="40% - Accent1 2 5 10" xfId="21400"/>
    <cellStyle name="40% - Accent1 2 5 10 2" xfId="29348"/>
    <cellStyle name="40% - Accent1 2 5 10 2 2" xfId="58307"/>
    <cellStyle name="40% - Accent1 2 5 10 3" xfId="50366"/>
    <cellStyle name="40% - Accent1 2 5 11" xfId="8140"/>
    <cellStyle name="40% - Accent1 2 5 11 2" xfId="37198"/>
    <cellStyle name="40% - Accent1 2 5 12" xfId="30614"/>
    <cellStyle name="40% - Accent1 2 5 2" xfId="1638"/>
    <cellStyle name="40% - Accent1 2 5 2 10" xfId="30827"/>
    <cellStyle name="40% - Accent1 2 5 2 2" xfId="2263"/>
    <cellStyle name="40% - Accent1 2 5 2 2 2" xfId="3271"/>
    <cellStyle name="40% - Accent1 2 5 2 2 2 2" xfId="6629"/>
    <cellStyle name="40% - Accent1 2 5 2 2 2 2 2" xfId="19911"/>
    <cellStyle name="40% - Accent1 2 5 2 2 2 2 2 2" xfId="27865"/>
    <cellStyle name="40% - Accent1 2 5 2 2 2 2 2 2 2" xfId="56824"/>
    <cellStyle name="40% - Accent1 2 5 2 2 2 2 2 3" xfId="48883"/>
    <cellStyle name="40% - Accent1 2 5 2 2 2 2 3" xfId="13241"/>
    <cellStyle name="40% - Accent1 2 5 2 2 2 2 3 2" xfId="42299"/>
    <cellStyle name="40% - Accent1 2 5 2 2 2 2 4" xfId="35715"/>
    <cellStyle name="40% - Accent1 2 5 2 2 2 3" xfId="16759"/>
    <cellStyle name="40% - Accent1 2 5 2 2 2 3 2" xfId="24713"/>
    <cellStyle name="40% - Accent1 2 5 2 2 2 3 2 2" xfId="53672"/>
    <cellStyle name="40% - Accent1 2 5 2 2 2 3 3" xfId="45731"/>
    <cellStyle name="40% - Accent1 2 5 2 2 2 4" xfId="9949"/>
    <cellStyle name="40% - Accent1 2 5 2 2 2 4 2" xfId="39007"/>
    <cellStyle name="40% - Accent1 2 5 2 2 2 5" xfId="32423"/>
    <cellStyle name="40% - Accent1 2 5 2 2 3" xfId="4469"/>
    <cellStyle name="40% - Accent1 2 5 2 2 3 2" xfId="17763"/>
    <cellStyle name="40% - Accent1 2 5 2 2 3 2 2" xfId="25717"/>
    <cellStyle name="40% - Accent1 2 5 2 2 3 2 2 2" xfId="54676"/>
    <cellStyle name="40% - Accent1 2 5 2 2 3 2 3" xfId="46735"/>
    <cellStyle name="40% - Accent1 2 5 2 2 3 3" xfId="11093"/>
    <cellStyle name="40% - Accent1 2 5 2 2 3 3 2" xfId="40151"/>
    <cellStyle name="40% - Accent1 2 5 2 2 3 4" xfId="33567"/>
    <cellStyle name="40% - Accent1 2 5 2 2 4" xfId="5625"/>
    <cellStyle name="40% - Accent1 2 5 2 2 4 2" xfId="18907"/>
    <cellStyle name="40% - Accent1 2 5 2 2 4 2 2" xfId="26861"/>
    <cellStyle name="40% - Accent1 2 5 2 2 4 2 2 2" xfId="55820"/>
    <cellStyle name="40% - Accent1 2 5 2 2 4 2 3" xfId="47879"/>
    <cellStyle name="40% - Accent1 2 5 2 2 4 3" xfId="12237"/>
    <cellStyle name="40% - Accent1 2 5 2 2 4 3 2" xfId="41295"/>
    <cellStyle name="40% - Accent1 2 5 2 2 4 4" xfId="34711"/>
    <cellStyle name="40% - Accent1 2 5 2 2 5" xfId="7794"/>
    <cellStyle name="40% - Accent1 2 5 2 2 5 2" xfId="21055"/>
    <cellStyle name="40% - Accent1 2 5 2 2 5 2 2" xfId="29009"/>
    <cellStyle name="40% - Accent1 2 5 2 2 5 2 2 2" xfId="57968"/>
    <cellStyle name="40% - Accent1 2 5 2 2 5 2 3" xfId="50027"/>
    <cellStyle name="40% - Accent1 2 5 2 2 5 3" xfId="14385"/>
    <cellStyle name="40% - Accent1 2 5 2 2 5 3 2" xfId="43443"/>
    <cellStyle name="40% - Accent1 2 5 2 2 5 4" xfId="36859"/>
    <cellStyle name="40% - Accent1 2 5 2 2 6" xfId="15664"/>
    <cellStyle name="40% - Accent1 2 5 2 2 6 2" xfId="23654"/>
    <cellStyle name="40% - Accent1 2 5 2 2 6 2 2" xfId="52613"/>
    <cellStyle name="40% - Accent1 2 5 2 2 6 3" xfId="44672"/>
    <cellStyle name="40% - Accent1 2 5 2 2 7" xfId="22205"/>
    <cellStyle name="40% - Accent1 2 5 2 2 7 2" xfId="30153"/>
    <cellStyle name="40% - Accent1 2 5 2 2 7 2 2" xfId="59112"/>
    <cellStyle name="40% - Accent1 2 5 2 2 7 3" xfId="51171"/>
    <cellStyle name="40% - Accent1 2 5 2 2 8" xfId="8945"/>
    <cellStyle name="40% - Accent1 2 5 2 2 8 2" xfId="38003"/>
    <cellStyle name="40% - Accent1 2 5 2 2 9" xfId="31419"/>
    <cellStyle name="40% - Accent1 2 5 2 3" xfId="2679"/>
    <cellStyle name="40% - Accent1 2 5 2 3 2" xfId="6037"/>
    <cellStyle name="40% - Accent1 2 5 2 3 2 2" xfId="19319"/>
    <cellStyle name="40% - Accent1 2 5 2 3 2 2 2" xfId="27273"/>
    <cellStyle name="40% - Accent1 2 5 2 3 2 2 2 2" xfId="56232"/>
    <cellStyle name="40% - Accent1 2 5 2 3 2 2 3" xfId="48291"/>
    <cellStyle name="40% - Accent1 2 5 2 3 2 3" xfId="12649"/>
    <cellStyle name="40% - Accent1 2 5 2 3 2 3 2" xfId="41707"/>
    <cellStyle name="40% - Accent1 2 5 2 3 2 4" xfId="35123"/>
    <cellStyle name="40% - Accent1 2 5 2 3 3" xfId="16167"/>
    <cellStyle name="40% - Accent1 2 5 2 3 3 2" xfId="24121"/>
    <cellStyle name="40% - Accent1 2 5 2 3 3 2 2" xfId="53080"/>
    <cellStyle name="40% - Accent1 2 5 2 3 3 3" xfId="45139"/>
    <cellStyle name="40% - Accent1 2 5 2 3 4" xfId="9357"/>
    <cellStyle name="40% - Accent1 2 5 2 3 4 2" xfId="38415"/>
    <cellStyle name="40% - Accent1 2 5 2 3 5" xfId="31831"/>
    <cellStyle name="40% - Accent1 2 5 2 4" xfId="3877"/>
    <cellStyle name="40% - Accent1 2 5 2 4 2" xfId="17171"/>
    <cellStyle name="40% - Accent1 2 5 2 4 2 2" xfId="25125"/>
    <cellStyle name="40% - Accent1 2 5 2 4 2 2 2" xfId="54084"/>
    <cellStyle name="40% - Accent1 2 5 2 4 2 3" xfId="46143"/>
    <cellStyle name="40% - Accent1 2 5 2 4 3" xfId="10501"/>
    <cellStyle name="40% - Accent1 2 5 2 4 3 2" xfId="39559"/>
    <cellStyle name="40% - Accent1 2 5 2 4 4" xfId="32975"/>
    <cellStyle name="40% - Accent1 2 5 2 5" xfId="5033"/>
    <cellStyle name="40% - Accent1 2 5 2 5 2" xfId="18315"/>
    <cellStyle name="40% - Accent1 2 5 2 5 2 2" xfId="26269"/>
    <cellStyle name="40% - Accent1 2 5 2 5 2 2 2" xfId="55228"/>
    <cellStyle name="40% - Accent1 2 5 2 5 2 3" xfId="47287"/>
    <cellStyle name="40% - Accent1 2 5 2 5 3" xfId="11645"/>
    <cellStyle name="40% - Accent1 2 5 2 5 3 2" xfId="40703"/>
    <cellStyle name="40% - Accent1 2 5 2 5 4" xfId="34119"/>
    <cellStyle name="40% - Accent1 2 5 2 6" xfId="7202"/>
    <cellStyle name="40% - Accent1 2 5 2 6 2" xfId="20463"/>
    <cellStyle name="40% - Accent1 2 5 2 6 2 2" xfId="28417"/>
    <cellStyle name="40% - Accent1 2 5 2 6 2 2 2" xfId="57376"/>
    <cellStyle name="40% - Accent1 2 5 2 6 2 3" xfId="49435"/>
    <cellStyle name="40% - Accent1 2 5 2 6 3" xfId="13793"/>
    <cellStyle name="40% - Accent1 2 5 2 6 3 2" xfId="42851"/>
    <cellStyle name="40% - Accent1 2 5 2 6 4" xfId="36267"/>
    <cellStyle name="40% - Accent1 2 5 2 7" xfId="15071"/>
    <cellStyle name="40% - Accent1 2 5 2 7 2" xfId="23061"/>
    <cellStyle name="40% - Accent1 2 5 2 7 2 2" xfId="52020"/>
    <cellStyle name="40% - Accent1 2 5 2 7 3" xfId="44079"/>
    <cellStyle name="40% - Accent1 2 5 2 8" xfId="21613"/>
    <cellStyle name="40% - Accent1 2 5 2 8 2" xfId="29561"/>
    <cellStyle name="40% - Accent1 2 5 2 8 2 2" xfId="58520"/>
    <cellStyle name="40% - Accent1 2 5 2 8 3" xfId="50579"/>
    <cellStyle name="40% - Accent1 2 5 2 9" xfId="8353"/>
    <cellStyle name="40% - Accent1 2 5 2 9 2" xfId="37411"/>
    <cellStyle name="40% - Accent1 2 5 3" xfId="2050"/>
    <cellStyle name="40% - Accent1 2 5 3 2" xfId="3058"/>
    <cellStyle name="40% - Accent1 2 5 3 2 2" xfId="6416"/>
    <cellStyle name="40% - Accent1 2 5 3 2 2 2" xfId="19698"/>
    <cellStyle name="40% - Accent1 2 5 3 2 2 2 2" xfId="27652"/>
    <cellStyle name="40% - Accent1 2 5 3 2 2 2 2 2" xfId="56611"/>
    <cellStyle name="40% - Accent1 2 5 3 2 2 2 3" xfId="48670"/>
    <cellStyle name="40% - Accent1 2 5 3 2 2 3" xfId="13028"/>
    <cellStyle name="40% - Accent1 2 5 3 2 2 3 2" xfId="42086"/>
    <cellStyle name="40% - Accent1 2 5 3 2 2 4" xfId="35502"/>
    <cellStyle name="40% - Accent1 2 5 3 2 3" xfId="16546"/>
    <cellStyle name="40% - Accent1 2 5 3 2 3 2" xfId="24500"/>
    <cellStyle name="40% - Accent1 2 5 3 2 3 2 2" xfId="53459"/>
    <cellStyle name="40% - Accent1 2 5 3 2 3 3" xfId="45518"/>
    <cellStyle name="40% - Accent1 2 5 3 2 4" xfId="9736"/>
    <cellStyle name="40% - Accent1 2 5 3 2 4 2" xfId="38794"/>
    <cellStyle name="40% - Accent1 2 5 3 2 5" xfId="32210"/>
    <cellStyle name="40% - Accent1 2 5 3 3" xfId="4256"/>
    <cellStyle name="40% - Accent1 2 5 3 3 2" xfId="17550"/>
    <cellStyle name="40% - Accent1 2 5 3 3 2 2" xfId="25504"/>
    <cellStyle name="40% - Accent1 2 5 3 3 2 2 2" xfId="54463"/>
    <cellStyle name="40% - Accent1 2 5 3 3 2 3" xfId="46522"/>
    <cellStyle name="40% - Accent1 2 5 3 3 3" xfId="10880"/>
    <cellStyle name="40% - Accent1 2 5 3 3 3 2" xfId="39938"/>
    <cellStyle name="40% - Accent1 2 5 3 3 4" xfId="33354"/>
    <cellStyle name="40% - Accent1 2 5 3 4" xfId="5412"/>
    <cellStyle name="40% - Accent1 2 5 3 4 2" xfId="18694"/>
    <cellStyle name="40% - Accent1 2 5 3 4 2 2" xfId="26648"/>
    <cellStyle name="40% - Accent1 2 5 3 4 2 2 2" xfId="55607"/>
    <cellStyle name="40% - Accent1 2 5 3 4 2 3" xfId="47666"/>
    <cellStyle name="40% - Accent1 2 5 3 4 3" xfId="12024"/>
    <cellStyle name="40% - Accent1 2 5 3 4 3 2" xfId="41082"/>
    <cellStyle name="40% - Accent1 2 5 3 4 4" xfId="34498"/>
    <cellStyle name="40% - Accent1 2 5 3 5" xfId="7581"/>
    <cellStyle name="40% - Accent1 2 5 3 5 2" xfId="20842"/>
    <cellStyle name="40% - Accent1 2 5 3 5 2 2" xfId="28796"/>
    <cellStyle name="40% - Accent1 2 5 3 5 2 2 2" xfId="57755"/>
    <cellStyle name="40% - Accent1 2 5 3 5 2 3" xfId="49814"/>
    <cellStyle name="40% - Accent1 2 5 3 5 3" xfId="14172"/>
    <cellStyle name="40% - Accent1 2 5 3 5 3 2" xfId="43230"/>
    <cellStyle name="40% - Accent1 2 5 3 5 4" xfId="36646"/>
    <cellStyle name="40% - Accent1 2 5 3 6" xfId="15451"/>
    <cellStyle name="40% - Accent1 2 5 3 6 2" xfId="23441"/>
    <cellStyle name="40% - Accent1 2 5 3 6 2 2" xfId="52400"/>
    <cellStyle name="40% - Accent1 2 5 3 6 3" xfId="44459"/>
    <cellStyle name="40% - Accent1 2 5 3 7" xfId="21992"/>
    <cellStyle name="40% - Accent1 2 5 3 7 2" xfId="29940"/>
    <cellStyle name="40% - Accent1 2 5 3 7 2 2" xfId="58899"/>
    <cellStyle name="40% - Accent1 2 5 3 7 3" xfId="50958"/>
    <cellStyle name="40% - Accent1 2 5 3 8" xfId="8732"/>
    <cellStyle name="40% - Accent1 2 5 3 8 2" xfId="37790"/>
    <cellStyle name="40% - Accent1 2 5 3 9" xfId="31206"/>
    <cellStyle name="40% - Accent1 2 5 4" xfId="1868"/>
    <cellStyle name="40% - Accent1 2 5 4 2" xfId="2878"/>
    <cellStyle name="40% - Accent1 2 5 4 2 2" xfId="6236"/>
    <cellStyle name="40% - Accent1 2 5 4 2 2 2" xfId="19518"/>
    <cellStyle name="40% - Accent1 2 5 4 2 2 2 2" xfId="27472"/>
    <cellStyle name="40% - Accent1 2 5 4 2 2 2 2 2" xfId="56431"/>
    <cellStyle name="40% - Accent1 2 5 4 2 2 2 3" xfId="48490"/>
    <cellStyle name="40% - Accent1 2 5 4 2 2 3" xfId="12848"/>
    <cellStyle name="40% - Accent1 2 5 4 2 2 3 2" xfId="41906"/>
    <cellStyle name="40% - Accent1 2 5 4 2 2 4" xfId="35322"/>
    <cellStyle name="40% - Accent1 2 5 4 2 3" xfId="16366"/>
    <cellStyle name="40% - Accent1 2 5 4 2 3 2" xfId="24320"/>
    <cellStyle name="40% - Accent1 2 5 4 2 3 2 2" xfId="53279"/>
    <cellStyle name="40% - Accent1 2 5 4 2 3 3" xfId="45338"/>
    <cellStyle name="40% - Accent1 2 5 4 2 4" xfId="9556"/>
    <cellStyle name="40% - Accent1 2 5 4 2 4 2" xfId="38614"/>
    <cellStyle name="40% - Accent1 2 5 4 2 5" xfId="32030"/>
    <cellStyle name="40% - Accent1 2 5 4 3" xfId="4076"/>
    <cellStyle name="40% - Accent1 2 5 4 3 2" xfId="17370"/>
    <cellStyle name="40% - Accent1 2 5 4 3 2 2" xfId="25324"/>
    <cellStyle name="40% - Accent1 2 5 4 3 2 2 2" xfId="54283"/>
    <cellStyle name="40% - Accent1 2 5 4 3 2 3" xfId="46342"/>
    <cellStyle name="40% - Accent1 2 5 4 3 3" xfId="10700"/>
    <cellStyle name="40% - Accent1 2 5 4 3 3 2" xfId="39758"/>
    <cellStyle name="40% - Accent1 2 5 4 3 4" xfId="33174"/>
    <cellStyle name="40% - Accent1 2 5 4 4" xfId="5232"/>
    <cellStyle name="40% - Accent1 2 5 4 4 2" xfId="18514"/>
    <cellStyle name="40% - Accent1 2 5 4 4 2 2" xfId="26468"/>
    <cellStyle name="40% - Accent1 2 5 4 4 2 2 2" xfId="55427"/>
    <cellStyle name="40% - Accent1 2 5 4 4 2 3" xfId="47486"/>
    <cellStyle name="40% - Accent1 2 5 4 4 3" xfId="11844"/>
    <cellStyle name="40% - Accent1 2 5 4 4 3 2" xfId="40902"/>
    <cellStyle name="40% - Accent1 2 5 4 4 4" xfId="34318"/>
    <cellStyle name="40% - Accent1 2 5 4 5" xfId="7401"/>
    <cellStyle name="40% - Accent1 2 5 4 5 2" xfId="20662"/>
    <cellStyle name="40% - Accent1 2 5 4 5 2 2" xfId="28616"/>
    <cellStyle name="40% - Accent1 2 5 4 5 2 2 2" xfId="57575"/>
    <cellStyle name="40% - Accent1 2 5 4 5 2 3" xfId="49634"/>
    <cellStyle name="40% - Accent1 2 5 4 5 3" xfId="13992"/>
    <cellStyle name="40% - Accent1 2 5 4 5 3 2" xfId="43050"/>
    <cellStyle name="40% - Accent1 2 5 4 5 4" xfId="36466"/>
    <cellStyle name="40% - Accent1 2 5 4 6" xfId="15271"/>
    <cellStyle name="40% - Accent1 2 5 4 6 2" xfId="23261"/>
    <cellStyle name="40% - Accent1 2 5 4 6 2 2" xfId="52220"/>
    <cellStyle name="40% - Accent1 2 5 4 6 3" xfId="44279"/>
    <cellStyle name="40% - Accent1 2 5 4 7" xfId="21812"/>
    <cellStyle name="40% - Accent1 2 5 4 7 2" xfId="29760"/>
    <cellStyle name="40% - Accent1 2 5 4 7 2 2" xfId="58719"/>
    <cellStyle name="40% - Accent1 2 5 4 7 3" xfId="50778"/>
    <cellStyle name="40% - Accent1 2 5 4 8" xfId="8552"/>
    <cellStyle name="40% - Accent1 2 5 4 8 2" xfId="37610"/>
    <cellStyle name="40% - Accent1 2 5 4 9" xfId="31026"/>
    <cellStyle name="40% - Accent1 2 5 5" xfId="2466"/>
    <cellStyle name="40% - Accent1 2 5 5 2" xfId="5824"/>
    <cellStyle name="40% - Accent1 2 5 5 2 2" xfId="19106"/>
    <cellStyle name="40% - Accent1 2 5 5 2 2 2" xfId="27060"/>
    <cellStyle name="40% - Accent1 2 5 5 2 2 2 2" xfId="56019"/>
    <cellStyle name="40% - Accent1 2 5 5 2 2 3" xfId="48078"/>
    <cellStyle name="40% - Accent1 2 5 5 2 3" xfId="12436"/>
    <cellStyle name="40% - Accent1 2 5 5 2 3 2" xfId="41494"/>
    <cellStyle name="40% - Accent1 2 5 5 2 4" xfId="34910"/>
    <cellStyle name="40% - Accent1 2 5 5 3" xfId="14726"/>
    <cellStyle name="40% - Accent1 2 5 5 3 2" xfId="22752"/>
    <cellStyle name="40% - Accent1 2 5 5 3 2 2" xfId="51711"/>
    <cellStyle name="40% - Accent1 2 5 5 3 3" xfId="43770"/>
    <cellStyle name="40% - Accent1 2 5 5 4" xfId="9144"/>
    <cellStyle name="40% - Accent1 2 5 5 4 2" xfId="38202"/>
    <cellStyle name="40% - Accent1 2 5 5 5" xfId="31618"/>
    <cellStyle name="40% - Accent1 2 5 6" xfId="3664"/>
    <cellStyle name="40% - Accent1 2 5 6 2" xfId="16958"/>
    <cellStyle name="40% - Accent1 2 5 6 2 2" xfId="24912"/>
    <cellStyle name="40% - Accent1 2 5 6 2 2 2" xfId="53871"/>
    <cellStyle name="40% - Accent1 2 5 6 2 3" xfId="45930"/>
    <cellStyle name="40% - Accent1 2 5 6 3" xfId="10288"/>
    <cellStyle name="40% - Accent1 2 5 6 3 2" xfId="39346"/>
    <cellStyle name="40% - Accent1 2 5 6 4" xfId="32762"/>
    <cellStyle name="40% - Accent1 2 5 7" xfId="4820"/>
    <cellStyle name="40% - Accent1 2 5 7 2" xfId="18102"/>
    <cellStyle name="40% - Accent1 2 5 7 2 2" xfId="26056"/>
    <cellStyle name="40% - Accent1 2 5 7 2 2 2" xfId="55015"/>
    <cellStyle name="40% - Accent1 2 5 7 2 3" xfId="47074"/>
    <cellStyle name="40% - Accent1 2 5 7 3" xfId="11432"/>
    <cellStyle name="40% - Accent1 2 5 7 3 2" xfId="40490"/>
    <cellStyle name="40% - Accent1 2 5 7 4" xfId="33906"/>
    <cellStyle name="40% - Accent1 2 5 8" xfId="6989"/>
    <cellStyle name="40% - Accent1 2 5 8 2" xfId="20250"/>
    <cellStyle name="40% - Accent1 2 5 8 2 2" xfId="28204"/>
    <cellStyle name="40% - Accent1 2 5 8 2 2 2" xfId="57163"/>
    <cellStyle name="40% - Accent1 2 5 8 2 3" xfId="49222"/>
    <cellStyle name="40% - Accent1 2 5 8 3" xfId="13580"/>
    <cellStyle name="40% - Accent1 2 5 8 3 2" xfId="42638"/>
    <cellStyle name="40% - Accent1 2 5 8 4" xfId="36054"/>
    <cellStyle name="40% - Accent1 2 5 9" xfId="14858"/>
    <cellStyle name="40% - Accent1 2 5 9 2" xfId="22848"/>
    <cellStyle name="40% - Accent1 2 5 9 2 2" xfId="51807"/>
    <cellStyle name="40% - Accent1 2 5 9 3" xfId="43866"/>
    <cellStyle name="40% - Accent1 2 6" xfId="1526"/>
    <cellStyle name="40% - Accent1 2 6 10" xfId="30719"/>
    <cellStyle name="40% - Accent1 2 6 2" xfId="2155"/>
    <cellStyle name="40% - Accent1 2 6 2 2" xfId="3163"/>
    <cellStyle name="40% - Accent1 2 6 2 2 2" xfId="6521"/>
    <cellStyle name="40% - Accent1 2 6 2 2 2 2" xfId="19803"/>
    <cellStyle name="40% - Accent1 2 6 2 2 2 2 2" xfId="27757"/>
    <cellStyle name="40% - Accent1 2 6 2 2 2 2 2 2" xfId="56716"/>
    <cellStyle name="40% - Accent1 2 6 2 2 2 2 3" xfId="48775"/>
    <cellStyle name="40% - Accent1 2 6 2 2 2 3" xfId="13133"/>
    <cellStyle name="40% - Accent1 2 6 2 2 2 3 2" xfId="42191"/>
    <cellStyle name="40% - Accent1 2 6 2 2 2 4" xfId="35607"/>
    <cellStyle name="40% - Accent1 2 6 2 2 3" xfId="16651"/>
    <cellStyle name="40% - Accent1 2 6 2 2 3 2" xfId="24605"/>
    <cellStyle name="40% - Accent1 2 6 2 2 3 2 2" xfId="53564"/>
    <cellStyle name="40% - Accent1 2 6 2 2 3 3" xfId="45623"/>
    <cellStyle name="40% - Accent1 2 6 2 2 4" xfId="9841"/>
    <cellStyle name="40% - Accent1 2 6 2 2 4 2" xfId="38899"/>
    <cellStyle name="40% - Accent1 2 6 2 2 5" xfId="32315"/>
    <cellStyle name="40% - Accent1 2 6 2 3" xfId="4361"/>
    <cellStyle name="40% - Accent1 2 6 2 3 2" xfId="17655"/>
    <cellStyle name="40% - Accent1 2 6 2 3 2 2" xfId="25609"/>
    <cellStyle name="40% - Accent1 2 6 2 3 2 2 2" xfId="54568"/>
    <cellStyle name="40% - Accent1 2 6 2 3 2 3" xfId="46627"/>
    <cellStyle name="40% - Accent1 2 6 2 3 3" xfId="10985"/>
    <cellStyle name="40% - Accent1 2 6 2 3 3 2" xfId="40043"/>
    <cellStyle name="40% - Accent1 2 6 2 3 4" xfId="33459"/>
    <cellStyle name="40% - Accent1 2 6 2 4" xfId="5517"/>
    <cellStyle name="40% - Accent1 2 6 2 4 2" xfId="18799"/>
    <cellStyle name="40% - Accent1 2 6 2 4 2 2" xfId="26753"/>
    <cellStyle name="40% - Accent1 2 6 2 4 2 2 2" xfId="55712"/>
    <cellStyle name="40% - Accent1 2 6 2 4 2 3" xfId="47771"/>
    <cellStyle name="40% - Accent1 2 6 2 4 3" xfId="12129"/>
    <cellStyle name="40% - Accent1 2 6 2 4 3 2" xfId="41187"/>
    <cellStyle name="40% - Accent1 2 6 2 4 4" xfId="34603"/>
    <cellStyle name="40% - Accent1 2 6 2 5" xfId="7686"/>
    <cellStyle name="40% - Accent1 2 6 2 5 2" xfId="20947"/>
    <cellStyle name="40% - Accent1 2 6 2 5 2 2" xfId="28901"/>
    <cellStyle name="40% - Accent1 2 6 2 5 2 2 2" xfId="57860"/>
    <cellStyle name="40% - Accent1 2 6 2 5 2 3" xfId="49919"/>
    <cellStyle name="40% - Accent1 2 6 2 5 3" xfId="14277"/>
    <cellStyle name="40% - Accent1 2 6 2 5 3 2" xfId="43335"/>
    <cellStyle name="40% - Accent1 2 6 2 5 4" xfId="36751"/>
    <cellStyle name="40% - Accent1 2 6 2 6" xfId="15556"/>
    <cellStyle name="40% - Accent1 2 6 2 6 2" xfId="23546"/>
    <cellStyle name="40% - Accent1 2 6 2 6 2 2" xfId="52505"/>
    <cellStyle name="40% - Accent1 2 6 2 6 3" xfId="44564"/>
    <cellStyle name="40% - Accent1 2 6 2 7" xfId="22097"/>
    <cellStyle name="40% - Accent1 2 6 2 7 2" xfId="30045"/>
    <cellStyle name="40% - Accent1 2 6 2 7 2 2" xfId="59004"/>
    <cellStyle name="40% - Accent1 2 6 2 7 3" xfId="51063"/>
    <cellStyle name="40% - Accent1 2 6 2 8" xfId="8837"/>
    <cellStyle name="40% - Accent1 2 6 2 8 2" xfId="37895"/>
    <cellStyle name="40% - Accent1 2 6 2 9" xfId="31311"/>
    <cellStyle name="40% - Accent1 2 6 3" xfId="2571"/>
    <cellStyle name="40% - Accent1 2 6 3 2" xfId="5929"/>
    <cellStyle name="40% - Accent1 2 6 3 2 2" xfId="19211"/>
    <cellStyle name="40% - Accent1 2 6 3 2 2 2" xfId="27165"/>
    <cellStyle name="40% - Accent1 2 6 3 2 2 2 2" xfId="56124"/>
    <cellStyle name="40% - Accent1 2 6 3 2 2 3" xfId="48183"/>
    <cellStyle name="40% - Accent1 2 6 3 2 3" xfId="12541"/>
    <cellStyle name="40% - Accent1 2 6 3 2 3 2" xfId="41599"/>
    <cellStyle name="40% - Accent1 2 6 3 2 4" xfId="35015"/>
    <cellStyle name="40% - Accent1 2 6 3 3" xfId="16059"/>
    <cellStyle name="40% - Accent1 2 6 3 3 2" xfId="24013"/>
    <cellStyle name="40% - Accent1 2 6 3 3 2 2" xfId="52972"/>
    <cellStyle name="40% - Accent1 2 6 3 3 3" xfId="45031"/>
    <cellStyle name="40% - Accent1 2 6 3 4" xfId="9249"/>
    <cellStyle name="40% - Accent1 2 6 3 4 2" xfId="38307"/>
    <cellStyle name="40% - Accent1 2 6 3 5" xfId="31723"/>
    <cellStyle name="40% - Accent1 2 6 4" xfId="3769"/>
    <cellStyle name="40% - Accent1 2 6 4 2" xfId="17063"/>
    <cellStyle name="40% - Accent1 2 6 4 2 2" xfId="25017"/>
    <cellStyle name="40% - Accent1 2 6 4 2 2 2" xfId="53976"/>
    <cellStyle name="40% - Accent1 2 6 4 2 3" xfId="46035"/>
    <cellStyle name="40% - Accent1 2 6 4 3" xfId="10393"/>
    <cellStyle name="40% - Accent1 2 6 4 3 2" xfId="39451"/>
    <cellStyle name="40% - Accent1 2 6 4 4" xfId="32867"/>
    <cellStyle name="40% - Accent1 2 6 5" xfId="4925"/>
    <cellStyle name="40% - Accent1 2 6 5 2" xfId="18207"/>
    <cellStyle name="40% - Accent1 2 6 5 2 2" xfId="26161"/>
    <cellStyle name="40% - Accent1 2 6 5 2 2 2" xfId="55120"/>
    <cellStyle name="40% - Accent1 2 6 5 2 3" xfId="47179"/>
    <cellStyle name="40% - Accent1 2 6 5 3" xfId="11537"/>
    <cellStyle name="40% - Accent1 2 6 5 3 2" xfId="40595"/>
    <cellStyle name="40% - Accent1 2 6 5 4" xfId="34011"/>
    <cellStyle name="40% - Accent1 2 6 6" xfId="7094"/>
    <cellStyle name="40% - Accent1 2 6 6 2" xfId="20355"/>
    <cellStyle name="40% - Accent1 2 6 6 2 2" xfId="28309"/>
    <cellStyle name="40% - Accent1 2 6 6 2 2 2" xfId="57268"/>
    <cellStyle name="40% - Accent1 2 6 6 2 3" xfId="49327"/>
    <cellStyle name="40% - Accent1 2 6 6 3" xfId="13685"/>
    <cellStyle name="40% - Accent1 2 6 6 3 2" xfId="42743"/>
    <cellStyle name="40% - Accent1 2 6 6 4" xfId="36159"/>
    <cellStyle name="40% - Accent1 2 6 7" xfId="14963"/>
    <cellStyle name="40% - Accent1 2 6 7 2" xfId="22953"/>
    <cellStyle name="40% - Accent1 2 6 7 2 2" xfId="51912"/>
    <cellStyle name="40% - Accent1 2 6 7 3" xfId="43971"/>
    <cellStyle name="40% - Accent1 2 6 8" xfId="21505"/>
    <cellStyle name="40% - Accent1 2 6 8 2" xfId="29453"/>
    <cellStyle name="40% - Accent1 2 6 8 2 2" xfId="58412"/>
    <cellStyle name="40% - Accent1 2 6 8 3" xfId="50471"/>
    <cellStyle name="40% - Accent1 2 6 9" xfId="8245"/>
    <cellStyle name="40% - Accent1 2 6 9 2" xfId="37303"/>
    <cellStyle name="40% - Accent1 2 7" xfId="1960"/>
    <cellStyle name="40% - Accent1 2 7 2" xfId="2968"/>
    <cellStyle name="40% - Accent1 2 7 2 2" xfId="6326"/>
    <cellStyle name="40% - Accent1 2 7 2 2 2" xfId="19608"/>
    <cellStyle name="40% - Accent1 2 7 2 2 2 2" xfId="27562"/>
    <cellStyle name="40% - Accent1 2 7 2 2 2 2 2" xfId="56521"/>
    <cellStyle name="40% - Accent1 2 7 2 2 2 3" xfId="48580"/>
    <cellStyle name="40% - Accent1 2 7 2 2 3" xfId="12938"/>
    <cellStyle name="40% - Accent1 2 7 2 2 3 2" xfId="41996"/>
    <cellStyle name="40% - Accent1 2 7 2 2 4" xfId="35412"/>
    <cellStyle name="40% - Accent1 2 7 2 3" xfId="16456"/>
    <cellStyle name="40% - Accent1 2 7 2 3 2" xfId="24410"/>
    <cellStyle name="40% - Accent1 2 7 2 3 2 2" xfId="53369"/>
    <cellStyle name="40% - Accent1 2 7 2 3 3" xfId="45428"/>
    <cellStyle name="40% - Accent1 2 7 2 4" xfId="9646"/>
    <cellStyle name="40% - Accent1 2 7 2 4 2" xfId="38704"/>
    <cellStyle name="40% - Accent1 2 7 2 5" xfId="32120"/>
    <cellStyle name="40% - Accent1 2 7 3" xfId="4166"/>
    <cellStyle name="40% - Accent1 2 7 3 2" xfId="17460"/>
    <cellStyle name="40% - Accent1 2 7 3 2 2" xfId="25414"/>
    <cellStyle name="40% - Accent1 2 7 3 2 2 2" xfId="54373"/>
    <cellStyle name="40% - Accent1 2 7 3 2 3" xfId="46432"/>
    <cellStyle name="40% - Accent1 2 7 3 3" xfId="10790"/>
    <cellStyle name="40% - Accent1 2 7 3 3 2" xfId="39848"/>
    <cellStyle name="40% - Accent1 2 7 3 4" xfId="33264"/>
    <cellStyle name="40% - Accent1 2 7 4" xfId="5322"/>
    <cellStyle name="40% - Accent1 2 7 4 2" xfId="18604"/>
    <cellStyle name="40% - Accent1 2 7 4 2 2" xfId="26558"/>
    <cellStyle name="40% - Accent1 2 7 4 2 2 2" xfId="55517"/>
    <cellStyle name="40% - Accent1 2 7 4 2 3" xfId="47576"/>
    <cellStyle name="40% - Accent1 2 7 4 3" xfId="11934"/>
    <cellStyle name="40% - Accent1 2 7 4 3 2" xfId="40992"/>
    <cellStyle name="40% - Accent1 2 7 4 4" xfId="34408"/>
    <cellStyle name="40% - Accent1 2 7 5" xfId="7491"/>
    <cellStyle name="40% - Accent1 2 7 5 2" xfId="20752"/>
    <cellStyle name="40% - Accent1 2 7 5 2 2" xfId="28706"/>
    <cellStyle name="40% - Accent1 2 7 5 2 2 2" xfId="57665"/>
    <cellStyle name="40% - Accent1 2 7 5 2 3" xfId="49724"/>
    <cellStyle name="40% - Accent1 2 7 5 3" xfId="14082"/>
    <cellStyle name="40% - Accent1 2 7 5 3 2" xfId="43140"/>
    <cellStyle name="40% - Accent1 2 7 5 4" xfId="36556"/>
    <cellStyle name="40% - Accent1 2 7 6" xfId="15361"/>
    <cellStyle name="40% - Accent1 2 7 6 2" xfId="23351"/>
    <cellStyle name="40% - Accent1 2 7 6 2 2" xfId="52310"/>
    <cellStyle name="40% - Accent1 2 7 6 3" xfId="44369"/>
    <cellStyle name="40% - Accent1 2 7 7" xfId="21902"/>
    <cellStyle name="40% - Accent1 2 7 7 2" xfId="29850"/>
    <cellStyle name="40% - Accent1 2 7 7 2 2" xfId="58809"/>
    <cellStyle name="40% - Accent1 2 7 7 3" xfId="50868"/>
    <cellStyle name="40% - Accent1 2 7 8" xfId="8642"/>
    <cellStyle name="40% - Accent1 2 7 8 2" xfId="37700"/>
    <cellStyle name="40% - Accent1 2 7 9" xfId="31116"/>
    <cellStyle name="40% - Accent1 2 8" xfId="1776"/>
    <cellStyle name="40% - Accent1 2 8 2" xfId="2788"/>
    <cellStyle name="40% - Accent1 2 8 2 2" xfId="6146"/>
    <cellStyle name="40% - Accent1 2 8 2 2 2" xfId="19428"/>
    <cellStyle name="40% - Accent1 2 8 2 2 2 2" xfId="27382"/>
    <cellStyle name="40% - Accent1 2 8 2 2 2 2 2" xfId="56341"/>
    <cellStyle name="40% - Accent1 2 8 2 2 2 3" xfId="48400"/>
    <cellStyle name="40% - Accent1 2 8 2 2 3" xfId="12758"/>
    <cellStyle name="40% - Accent1 2 8 2 2 3 2" xfId="41816"/>
    <cellStyle name="40% - Accent1 2 8 2 2 4" xfId="35232"/>
    <cellStyle name="40% - Accent1 2 8 2 3" xfId="16276"/>
    <cellStyle name="40% - Accent1 2 8 2 3 2" xfId="24230"/>
    <cellStyle name="40% - Accent1 2 8 2 3 2 2" xfId="53189"/>
    <cellStyle name="40% - Accent1 2 8 2 3 3" xfId="45248"/>
    <cellStyle name="40% - Accent1 2 8 2 4" xfId="9466"/>
    <cellStyle name="40% - Accent1 2 8 2 4 2" xfId="38524"/>
    <cellStyle name="40% - Accent1 2 8 2 5" xfId="31940"/>
    <cellStyle name="40% - Accent1 2 8 3" xfId="3986"/>
    <cellStyle name="40% - Accent1 2 8 3 2" xfId="17280"/>
    <cellStyle name="40% - Accent1 2 8 3 2 2" xfId="25234"/>
    <cellStyle name="40% - Accent1 2 8 3 2 2 2" xfId="54193"/>
    <cellStyle name="40% - Accent1 2 8 3 2 3" xfId="46252"/>
    <cellStyle name="40% - Accent1 2 8 3 3" xfId="10610"/>
    <cellStyle name="40% - Accent1 2 8 3 3 2" xfId="39668"/>
    <cellStyle name="40% - Accent1 2 8 3 4" xfId="33084"/>
    <cellStyle name="40% - Accent1 2 8 4" xfId="5142"/>
    <cellStyle name="40% - Accent1 2 8 4 2" xfId="18424"/>
    <cellStyle name="40% - Accent1 2 8 4 2 2" xfId="26378"/>
    <cellStyle name="40% - Accent1 2 8 4 2 2 2" xfId="55337"/>
    <cellStyle name="40% - Accent1 2 8 4 2 3" xfId="47396"/>
    <cellStyle name="40% - Accent1 2 8 4 3" xfId="11754"/>
    <cellStyle name="40% - Accent1 2 8 4 3 2" xfId="40812"/>
    <cellStyle name="40% - Accent1 2 8 4 4" xfId="34228"/>
    <cellStyle name="40% - Accent1 2 8 5" xfId="7311"/>
    <cellStyle name="40% - Accent1 2 8 5 2" xfId="20572"/>
    <cellStyle name="40% - Accent1 2 8 5 2 2" xfId="28526"/>
    <cellStyle name="40% - Accent1 2 8 5 2 2 2" xfId="57485"/>
    <cellStyle name="40% - Accent1 2 8 5 2 3" xfId="49544"/>
    <cellStyle name="40% - Accent1 2 8 5 3" xfId="13902"/>
    <cellStyle name="40% - Accent1 2 8 5 3 2" xfId="42960"/>
    <cellStyle name="40% - Accent1 2 8 5 4" xfId="36376"/>
    <cellStyle name="40% - Accent1 2 8 6" xfId="15181"/>
    <cellStyle name="40% - Accent1 2 8 6 2" xfId="23171"/>
    <cellStyle name="40% - Accent1 2 8 6 2 2" xfId="52130"/>
    <cellStyle name="40% - Accent1 2 8 6 3" xfId="44189"/>
    <cellStyle name="40% - Accent1 2 8 7" xfId="21722"/>
    <cellStyle name="40% - Accent1 2 8 7 2" xfId="29670"/>
    <cellStyle name="40% - Accent1 2 8 7 2 2" xfId="58629"/>
    <cellStyle name="40% - Accent1 2 8 7 3" xfId="50688"/>
    <cellStyle name="40% - Accent1 2 8 8" xfId="8462"/>
    <cellStyle name="40% - Accent1 2 8 8 2" xfId="37520"/>
    <cellStyle name="40% - Accent1 2 8 9" xfId="30936"/>
    <cellStyle name="40% - Accent1 2 9" xfId="3401"/>
    <cellStyle name="40% - Accent1 2 9 2" xfId="4599"/>
    <cellStyle name="40% - Accent1 2 9 2 2" xfId="17893"/>
    <cellStyle name="40% - Accent1 2 9 2 2 2" xfId="25847"/>
    <cellStyle name="40% - Accent1 2 9 2 2 2 2" xfId="54806"/>
    <cellStyle name="40% - Accent1 2 9 2 2 3" xfId="46865"/>
    <cellStyle name="40% - Accent1 2 9 2 3" xfId="11223"/>
    <cellStyle name="40% - Accent1 2 9 2 3 2" xfId="40281"/>
    <cellStyle name="40% - Accent1 2 9 2 4" xfId="33697"/>
    <cellStyle name="40% - Accent1 2 9 3" xfId="6759"/>
    <cellStyle name="40% - Accent1 2 9 3 2" xfId="20041"/>
    <cellStyle name="40% - Accent1 2 9 3 2 2" xfId="27995"/>
    <cellStyle name="40% - Accent1 2 9 3 2 2 2" xfId="56954"/>
    <cellStyle name="40% - Accent1 2 9 3 2 3" xfId="49013"/>
    <cellStyle name="40% - Accent1 2 9 3 3" xfId="13371"/>
    <cellStyle name="40% - Accent1 2 9 3 3 2" xfId="42429"/>
    <cellStyle name="40% - Accent1 2 9 3 4" xfId="35845"/>
    <cellStyle name="40% - Accent1 2 9 4" xfId="7924"/>
    <cellStyle name="40% - Accent1 2 9 4 2" xfId="21185"/>
    <cellStyle name="40% - Accent1 2 9 4 2 2" xfId="29139"/>
    <cellStyle name="40% - Accent1 2 9 4 2 2 2" xfId="58098"/>
    <cellStyle name="40% - Accent1 2 9 4 2 3" xfId="50157"/>
    <cellStyle name="40% - Accent1 2 9 4 3" xfId="14515"/>
    <cellStyle name="40% - Accent1 2 9 4 3 2" xfId="43573"/>
    <cellStyle name="40% - Accent1 2 9 4 4" xfId="36989"/>
    <cellStyle name="40% - Accent1 2 9 5" xfId="15794"/>
    <cellStyle name="40% - Accent1 2 9 5 2" xfId="23784"/>
    <cellStyle name="40% - Accent1 2 9 5 2 2" xfId="52743"/>
    <cellStyle name="40% - Accent1 2 9 5 3" xfId="44802"/>
    <cellStyle name="40% - Accent1 2 9 6" xfId="22335"/>
    <cellStyle name="40% - Accent1 2 9 6 2" xfId="30283"/>
    <cellStyle name="40% - Accent1 2 9 6 2 2" xfId="59242"/>
    <cellStyle name="40% - Accent1 2 9 6 3" xfId="51301"/>
    <cellStyle name="40% - Accent1 2 9 7" xfId="10079"/>
    <cellStyle name="40% - Accent1 2 9 7 2" xfId="39137"/>
    <cellStyle name="40% - Accent1 2 9 8" xfId="32553"/>
    <cellStyle name="40% - Accent1 3" xfId="86"/>
    <cellStyle name="40% - Accent1 3 10" xfId="6917"/>
    <cellStyle name="40% - Accent1 3 10 2" xfId="20188"/>
    <cellStyle name="40% - Accent1 3 10 2 2" xfId="28142"/>
    <cellStyle name="40% - Accent1 3 10 2 2 2" xfId="57101"/>
    <cellStyle name="40% - Accent1 3 10 2 3" xfId="49160"/>
    <cellStyle name="40% - Accent1 3 10 3" xfId="13518"/>
    <cellStyle name="40% - Accent1 3 10 3 2" xfId="42576"/>
    <cellStyle name="40% - Accent1 3 10 4" xfId="35992"/>
    <cellStyle name="40% - Accent1 3 11" xfId="14670"/>
    <cellStyle name="40% - Accent1 3 11 2" xfId="22705"/>
    <cellStyle name="40% - Accent1 3 11 2 2" xfId="51664"/>
    <cellStyle name="40% - Accent1 3 11 3" xfId="43723"/>
    <cellStyle name="40% - Accent1 3 12" xfId="21334"/>
    <cellStyle name="40% - Accent1 3 12 2" xfId="29286"/>
    <cellStyle name="40% - Accent1 3 12 2 2" xfId="58245"/>
    <cellStyle name="40% - Accent1 3 12 3" xfId="50304"/>
    <cellStyle name="40% - Accent1 3 13" xfId="22481"/>
    <cellStyle name="40% - Accent1 3 13 2" xfId="30425"/>
    <cellStyle name="40% - Accent1 3 13 2 2" xfId="59384"/>
    <cellStyle name="40% - Accent1 3 13 3" xfId="51443"/>
    <cellStyle name="40% - Accent1 3 14" xfId="22587"/>
    <cellStyle name="40% - Accent1 3 14 2" xfId="51549"/>
    <cellStyle name="40% - Accent1 3 15" xfId="8076"/>
    <cellStyle name="40% - Accent1 3 15 2" xfId="37136"/>
    <cellStyle name="40% - Accent1 3 16" xfId="30552"/>
    <cellStyle name="40% - Accent1 3 2" xfId="1446"/>
    <cellStyle name="40% - Accent1 3 2 10" xfId="21428"/>
    <cellStyle name="40% - Accent1 3 2 10 2" xfId="29376"/>
    <cellStyle name="40% - Accent1 3 2 10 2 2" xfId="58335"/>
    <cellStyle name="40% - Accent1 3 2 10 3" xfId="50394"/>
    <cellStyle name="40% - Accent1 3 2 11" xfId="8168"/>
    <cellStyle name="40% - Accent1 3 2 11 2" xfId="37226"/>
    <cellStyle name="40% - Accent1 3 2 12" xfId="30642"/>
    <cellStyle name="40% - Accent1 3 2 2" xfId="1666"/>
    <cellStyle name="40% - Accent1 3 2 2 10" xfId="30855"/>
    <cellStyle name="40% - Accent1 3 2 2 2" xfId="2291"/>
    <cellStyle name="40% - Accent1 3 2 2 2 2" xfId="3299"/>
    <cellStyle name="40% - Accent1 3 2 2 2 2 2" xfId="6657"/>
    <cellStyle name="40% - Accent1 3 2 2 2 2 2 2" xfId="19939"/>
    <cellStyle name="40% - Accent1 3 2 2 2 2 2 2 2" xfId="27893"/>
    <cellStyle name="40% - Accent1 3 2 2 2 2 2 2 2 2" xfId="56852"/>
    <cellStyle name="40% - Accent1 3 2 2 2 2 2 2 3" xfId="48911"/>
    <cellStyle name="40% - Accent1 3 2 2 2 2 2 3" xfId="13269"/>
    <cellStyle name="40% - Accent1 3 2 2 2 2 2 3 2" xfId="42327"/>
    <cellStyle name="40% - Accent1 3 2 2 2 2 2 4" xfId="35743"/>
    <cellStyle name="40% - Accent1 3 2 2 2 2 3" xfId="16787"/>
    <cellStyle name="40% - Accent1 3 2 2 2 2 3 2" xfId="24741"/>
    <cellStyle name="40% - Accent1 3 2 2 2 2 3 2 2" xfId="53700"/>
    <cellStyle name="40% - Accent1 3 2 2 2 2 3 3" xfId="45759"/>
    <cellStyle name="40% - Accent1 3 2 2 2 2 4" xfId="9977"/>
    <cellStyle name="40% - Accent1 3 2 2 2 2 4 2" xfId="39035"/>
    <cellStyle name="40% - Accent1 3 2 2 2 2 5" xfId="32451"/>
    <cellStyle name="40% - Accent1 3 2 2 2 3" xfId="4497"/>
    <cellStyle name="40% - Accent1 3 2 2 2 3 2" xfId="17791"/>
    <cellStyle name="40% - Accent1 3 2 2 2 3 2 2" xfId="25745"/>
    <cellStyle name="40% - Accent1 3 2 2 2 3 2 2 2" xfId="54704"/>
    <cellStyle name="40% - Accent1 3 2 2 2 3 2 3" xfId="46763"/>
    <cellStyle name="40% - Accent1 3 2 2 2 3 3" xfId="11121"/>
    <cellStyle name="40% - Accent1 3 2 2 2 3 3 2" xfId="40179"/>
    <cellStyle name="40% - Accent1 3 2 2 2 3 4" xfId="33595"/>
    <cellStyle name="40% - Accent1 3 2 2 2 4" xfId="5653"/>
    <cellStyle name="40% - Accent1 3 2 2 2 4 2" xfId="18935"/>
    <cellStyle name="40% - Accent1 3 2 2 2 4 2 2" xfId="26889"/>
    <cellStyle name="40% - Accent1 3 2 2 2 4 2 2 2" xfId="55848"/>
    <cellStyle name="40% - Accent1 3 2 2 2 4 2 3" xfId="47907"/>
    <cellStyle name="40% - Accent1 3 2 2 2 4 3" xfId="12265"/>
    <cellStyle name="40% - Accent1 3 2 2 2 4 3 2" xfId="41323"/>
    <cellStyle name="40% - Accent1 3 2 2 2 4 4" xfId="34739"/>
    <cellStyle name="40% - Accent1 3 2 2 2 5" xfId="7822"/>
    <cellStyle name="40% - Accent1 3 2 2 2 5 2" xfId="21083"/>
    <cellStyle name="40% - Accent1 3 2 2 2 5 2 2" xfId="29037"/>
    <cellStyle name="40% - Accent1 3 2 2 2 5 2 2 2" xfId="57996"/>
    <cellStyle name="40% - Accent1 3 2 2 2 5 2 3" xfId="50055"/>
    <cellStyle name="40% - Accent1 3 2 2 2 5 3" xfId="14413"/>
    <cellStyle name="40% - Accent1 3 2 2 2 5 3 2" xfId="43471"/>
    <cellStyle name="40% - Accent1 3 2 2 2 5 4" xfId="36887"/>
    <cellStyle name="40% - Accent1 3 2 2 2 6" xfId="15692"/>
    <cellStyle name="40% - Accent1 3 2 2 2 6 2" xfId="23682"/>
    <cellStyle name="40% - Accent1 3 2 2 2 6 2 2" xfId="52641"/>
    <cellStyle name="40% - Accent1 3 2 2 2 6 3" xfId="44700"/>
    <cellStyle name="40% - Accent1 3 2 2 2 7" xfId="22233"/>
    <cellStyle name="40% - Accent1 3 2 2 2 7 2" xfId="30181"/>
    <cellStyle name="40% - Accent1 3 2 2 2 7 2 2" xfId="59140"/>
    <cellStyle name="40% - Accent1 3 2 2 2 7 3" xfId="51199"/>
    <cellStyle name="40% - Accent1 3 2 2 2 8" xfId="8973"/>
    <cellStyle name="40% - Accent1 3 2 2 2 8 2" xfId="38031"/>
    <cellStyle name="40% - Accent1 3 2 2 2 9" xfId="31447"/>
    <cellStyle name="40% - Accent1 3 2 2 3" xfId="2707"/>
    <cellStyle name="40% - Accent1 3 2 2 3 2" xfId="6065"/>
    <cellStyle name="40% - Accent1 3 2 2 3 2 2" xfId="19347"/>
    <cellStyle name="40% - Accent1 3 2 2 3 2 2 2" xfId="27301"/>
    <cellStyle name="40% - Accent1 3 2 2 3 2 2 2 2" xfId="56260"/>
    <cellStyle name="40% - Accent1 3 2 2 3 2 2 3" xfId="48319"/>
    <cellStyle name="40% - Accent1 3 2 2 3 2 3" xfId="12677"/>
    <cellStyle name="40% - Accent1 3 2 2 3 2 3 2" xfId="41735"/>
    <cellStyle name="40% - Accent1 3 2 2 3 2 4" xfId="35151"/>
    <cellStyle name="40% - Accent1 3 2 2 3 3" xfId="16195"/>
    <cellStyle name="40% - Accent1 3 2 2 3 3 2" xfId="24149"/>
    <cellStyle name="40% - Accent1 3 2 2 3 3 2 2" xfId="53108"/>
    <cellStyle name="40% - Accent1 3 2 2 3 3 3" xfId="45167"/>
    <cellStyle name="40% - Accent1 3 2 2 3 4" xfId="9385"/>
    <cellStyle name="40% - Accent1 3 2 2 3 4 2" xfId="38443"/>
    <cellStyle name="40% - Accent1 3 2 2 3 5" xfId="31859"/>
    <cellStyle name="40% - Accent1 3 2 2 4" xfId="3905"/>
    <cellStyle name="40% - Accent1 3 2 2 4 2" xfId="17199"/>
    <cellStyle name="40% - Accent1 3 2 2 4 2 2" xfId="25153"/>
    <cellStyle name="40% - Accent1 3 2 2 4 2 2 2" xfId="54112"/>
    <cellStyle name="40% - Accent1 3 2 2 4 2 3" xfId="46171"/>
    <cellStyle name="40% - Accent1 3 2 2 4 3" xfId="10529"/>
    <cellStyle name="40% - Accent1 3 2 2 4 3 2" xfId="39587"/>
    <cellStyle name="40% - Accent1 3 2 2 4 4" xfId="33003"/>
    <cellStyle name="40% - Accent1 3 2 2 5" xfId="5061"/>
    <cellStyle name="40% - Accent1 3 2 2 5 2" xfId="18343"/>
    <cellStyle name="40% - Accent1 3 2 2 5 2 2" xfId="26297"/>
    <cellStyle name="40% - Accent1 3 2 2 5 2 2 2" xfId="55256"/>
    <cellStyle name="40% - Accent1 3 2 2 5 2 3" xfId="47315"/>
    <cellStyle name="40% - Accent1 3 2 2 5 3" xfId="11673"/>
    <cellStyle name="40% - Accent1 3 2 2 5 3 2" xfId="40731"/>
    <cellStyle name="40% - Accent1 3 2 2 5 4" xfId="34147"/>
    <cellStyle name="40% - Accent1 3 2 2 6" xfId="7230"/>
    <cellStyle name="40% - Accent1 3 2 2 6 2" xfId="20491"/>
    <cellStyle name="40% - Accent1 3 2 2 6 2 2" xfId="28445"/>
    <cellStyle name="40% - Accent1 3 2 2 6 2 2 2" xfId="57404"/>
    <cellStyle name="40% - Accent1 3 2 2 6 2 3" xfId="49463"/>
    <cellStyle name="40% - Accent1 3 2 2 6 3" xfId="13821"/>
    <cellStyle name="40% - Accent1 3 2 2 6 3 2" xfId="42879"/>
    <cellStyle name="40% - Accent1 3 2 2 6 4" xfId="36295"/>
    <cellStyle name="40% - Accent1 3 2 2 7" xfId="15099"/>
    <cellStyle name="40% - Accent1 3 2 2 7 2" xfId="23089"/>
    <cellStyle name="40% - Accent1 3 2 2 7 2 2" xfId="52048"/>
    <cellStyle name="40% - Accent1 3 2 2 7 3" xfId="44107"/>
    <cellStyle name="40% - Accent1 3 2 2 8" xfId="21641"/>
    <cellStyle name="40% - Accent1 3 2 2 8 2" xfId="29589"/>
    <cellStyle name="40% - Accent1 3 2 2 8 2 2" xfId="58548"/>
    <cellStyle name="40% - Accent1 3 2 2 8 3" xfId="50607"/>
    <cellStyle name="40% - Accent1 3 2 2 9" xfId="8381"/>
    <cellStyle name="40% - Accent1 3 2 2 9 2" xfId="37439"/>
    <cellStyle name="40% - Accent1 3 2 3" xfId="2078"/>
    <cellStyle name="40% - Accent1 3 2 3 2" xfId="3086"/>
    <cellStyle name="40% - Accent1 3 2 3 2 2" xfId="6444"/>
    <cellStyle name="40% - Accent1 3 2 3 2 2 2" xfId="19726"/>
    <cellStyle name="40% - Accent1 3 2 3 2 2 2 2" xfId="27680"/>
    <cellStyle name="40% - Accent1 3 2 3 2 2 2 2 2" xfId="56639"/>
    <cellStyle name="40% - Accent1 3 2 3 2 2 2 3" xfId="48698"/>
    <cellStyle name="40% - Accent1 3 2 3 2 2 3" xfId="13056"/>
    <cellStyle name="40% - Accent1 3 2 3 2 2 3 2" xfId="42114"/>
    <cellStyle name="40% - Accent1 3 2 3 2 2 4" xfId="35530"/>
    <cellStyle name="40% - Accent1 3 2 3 2 3" xfId="16574"/>
    <cellStyle name="40% - Accent1 3 2 3 2 3 2" xfId="24528"/>
    <cellStyle name="40% - Accent1 3 2 3 2 3 2 2" xfId="53487"/>
    <cellStyle name="40% - Accent1 3 2 3 2 3 3" xfId="45546"/>
    <cellStyle name="40% - Accent1 3 2 3 2 4" xfId="9764"/>
    <cellStyle name="40% - Accent1 3 2 3 2 4 2" xfId="38822"/>
    <cellStyle name="40% - Accent1 3 2 3 2 5" xfId="32238"/>
    <cellStyle name="40% - Accent1 3 2 3 3" xfId="4284"/>
    <cellStyle name="40% - Accent1 3 2 3 3 2" xfId="17578"/>
    <cellStyle name="40% - Accent1 3 2 3 3 2 2" xfId="25532"/>
    <cellStyle name="40% - Accent1 3 2 3 3 2 2 2" xfId="54491"/>
    <cellStyle name="40% - Accent1 3 2 3 3 2 3" xfId="46550"/>
    <cellStyle name="40% - Accent1 3 2 3 3 3" xfId="10908"/>
    <cellStyle name="40% - Accent1 3 2 3 3 3 2" xfId="39966"/>
    <cellStyle name="40% - Accent1 3 2 3 3 4" xfId="33382"/>
    <cellStyle name="40% - Accent1 3 2 3 4" xfId="5440"/>
    <cellStyle name="40% - Accent1 3 2 3 4 2" xfId="18722"/>
    <cellStyle name="40% - Accent1 3 2 3 4 2 2" xfId="26676"/>
    <cellStyle name="40% - Accent1 3 2 3 4 2 2 2" xfId="55635"/>
    <cellStyle name="40% - Accent1 3 2 3 4 2 3" xfId="47694"/>
    <cellStyle name="40% - Accent1 3 2 3 4 3" xfId="12052"/>
    <cellStyle name="40% - Accent1 3 2 3 4 3 2" xfId="41110"/>
    <cellStyle name="40% - Accent1 3 2 3 4 4" xfId="34526"/>
    <cellStyle name="40% - Accent1 3 2 3 5" xfId="7609"/>
    <cellStyle name="40% - Accent1 3 2 3 5 2" xfId="20870"/>
    <cellStyle name="40% - Accent1 3 2 3 5 2 2" xfId="28824"/>
    <cellStyle name="40% - Accent1 3 2 3 5 2 2 2" xfId="57783"/>
    <cellStyle name="40% - Accent1 3 2 3 5 2 3" xfId="49842"/>
    <cellStyle name="40% - Accent1 3 2 3 5 3" xfId="14200"/>
    <cellStyle name="40% - Accent1 3 2 3 5 3 2" xfId="43258"/>
    <cellStyle name="40% - Accent1 3 2 3 5 4" xfId="36674"/>
    <cellStyle name="40% - Accent1 3 2 3 6" xfId="15479"/>
    <cellStyle name="40% - Accent1 3 2 3 6 2" xfId="23469"/>
    <cellStyle name="40% - Accent1 3 2 3 6 2 2" xfId="52428"/>
    <cellStyle name="40% - Accent1 3 2 3 6 3" xfId="44487"/>
    <cellStyle name="40% - Accent1 3 2 3 7" xfId="22020"/>
    <cellStyle name="40% - Accent1 3 2 3 7 2" xfId="29968"/>
    <cellStyle name="40% - Accent1 3 2 3 7 2 2" xfId="58927"/>
    <cellStyle name="40% - Accent1 3 2 3 7 3" xfId="50986"/>
    <cellStyle name="40% - Accent1 3 2 3 8" xfId="8760"/>
    <cellStyle name="40% - Accent1 3 2 3 8 2" xfId="37818"/>
    <cellStyle name="40% - Accent1 3 2 3 9" xfId="31234"/>
    <cellStyle name="40% - Accent1 3 2 4" xfId="1896"/>
    <cellStyle name="40% - Accent1 3 2 4 2" xfId="2906"/>
    <cellStyle name="40% - Accent1 3 2 4 2 2" xfId="6264"/>
    <cellStyle name="40% - Accent1 3 2 4 2 2 2" xfId="19546"/>
    <cellStyle name="40% - Accent1 3 2 4 2 2 2 2" xfId="27500"/>
    <cellStyle name="40% - Accent1 3 2 4 2 2 2 2 2" xfId="56459"/>
    <cellStyle name="40% - Accent1 3 2 4 2 2 2 3" xfId="48518"/>
    <cellStyle name="40% - Accent1 3 2 4 2 2 3" xfId="12876"/>
    <cellStyle name="40% - Accent1 3 2 4 2 2 3 2" xfId="41934"/>
    <cellStyle name="40% - Accent1 3 2 4 2 2 4" xfId="35350"/>
    <cellStyle name="40% - Accent1 3 2 4 2 3" xfId="16394"/>
    <cellStyle name="40% - Accent1 3 2 4 2 3 2" xfId="24348"/>
    <cellStyle name="40% - Accent1 3 2 4 2 3 2 2" xfId="53307"/>
    <cellStyle name="40% - Accent1 3 2 4 2 3 3" xfId="45366"/>
    <cellStyle name="40% - Accent1 3 2 4 2 4" xfId="9584"/>
    <cellStyle name="40% - Accent1 3 2 4 2 4 2" xfId="38642"/>
    <cellStyle name="40% - Accent1 3 2 4 2 5" xfId="32058"/>
    <cellStyle name="40% - Accent1 3 2 4 3" xfId="4104"/>
    <cellStyle name="40% - Accent1 3 2 4 3 2" xfId="17398"/>
    <cellStyle name="40% - Accent1 3 2 4 3 2 2" xfId="25352"/>
    <cellStyle name="40% - Accent1 3 2 4 3 2 2 2" xfId="54311"/>
    <cellStyle name="40% - Accent1 3 2 4 3 2 3" xfId="46370"/>
    <cellStyle name="40% - Accent1 3 2 4 3 3" xfId="10728"/>
    <cellStyle name="40% - Accent1 3 2 4 3 3 2" xfId="39786"/>
    <cellStyle name="40% - Accent1 3 2 4 3 4" xfId="33202"/>
    <cellStyle name="40% - Accent1 3 2 4 4" xfId="5260"/>
    <cellStyle name="40% - Accent1 3 2 4 4 2" xfId="18542"/>
    <cellStyle name="40% - Accent1 3 2 4 4 2 2" xfId="26496"/>
    <cellStyle name="40% - Accent1 3 2 4 4 2 2 2" xfId="55455"/>
    <cellStyle name="40% - Accent1 3 2 4 4 2 3" xfId="47514"/>
    <cellStyle name="40% - Accent1 3 2 4 4 3" xfId="11872"/>
    <cellStyle name="40% - Accent1 3 2 4 4 3 2" xfId="40930"/>
    <cellStyle name="40% - Accent1 3 2 4 4 4" xfId="34346"/>
    <cellStyle name="40% - Accent1 3 2 4 5" xfId="7429"/>
    <cellStyle name="40% - Accent1 3 2 4 5 2" xfId="20690"/>
    <cellStyle name="40% - Accent1 3 2 4 5 2 2" xfId="28644"/>
    <cellStyle name="40% - Accent1 3 2 4 5 2 2 2" xfId="57603"/>
    <cellStyle name="40% - Accent1 3 2 4 5 2 3" xfId="49662"/>
    <cellStyle name="40% - Accent1 3 2 4 5 3" xfId="14020"/>
    <cellStyle name="40% - Accent1 3 2 4 5 3 2" xfId="43078"/>
    <cellStyle name="40% - Accent1 3 2 4 5 4" xfId="36494"/>
    <cellStyle name="40% - Accent1 3 2 4 6" xfId="15299"/>
    <cellStyle name="40% - Accent1 3 2 4 6 2" xfId="23289"/>
    <cellStyle name="40% - Accent1 3 2 4 6 2 2" xfId="52248"/>
    <cellStyle name="40% - Accent1 3 2 4 6 3" xfId="44307"/>
    <cellStyle name="40% - Accent1 3 2 4 7" xfId="21840"/>
    <cellStyle name="40% - Accent1 3 2 4 7 2" xfId="29788"/>
    <cellStyle name="40% - Accent1 3 2 4 7 2 2" xfId="58747"/>
    <cellStyle name="40% - Accent1 3 2 4 7 3" xfId="50806"/>
    <cellStyle name="40% - Accent1 3 2 4 8" xfId="8580"/>
    <cellStyle name="40% - Accent1 3 2 4 8 2" xfId="37638"/>
    <cellStyle name="40% - Accent1 3 2 4 9" xfId="31054"/>
    <cellStyle name="40% - Accent1 3 2 5" xfId="2494"/>
    <cellStyle name="40% - Accent1 3 2 5 2" xfId="5852"/>
    <cellStyle name="40% - Accent1 3 2 5 2 2" xfId="19134"/>
    <cellStyle name="40% - Accent1 3 2 5 2 2 2" xfId="27088"/>
    <cellStyle name="40% - Accent1 3 2 5 2 2 2 2" xfId="56047"/>
    <cellStyle name="40% - Accent1 3 2 5 2 2 3" xfId="48106"/>
    <cellStyle name="40% - Accent1 3 2 5 2 3" xfId="12464"/>
    <cellStyle name="40% - Accent1 3 2 5 2 3 2" xfId="41522"/>
    <cellStyle name="40% - Accent1 3 2 5 2 4" xfId="34938"/>
    <cellStyle name="40% - Accent1 3 2 5 3" xfId="15938"/>
    <cellStyle name="40% - Accent1 3 2 5 3 2" xfId="23918"/>
    <cellStyle name="40% - Accent1 3 2 5 3 2 2" xfId="52877"/>
    <cellStyle name="40% - Accent1 3 2 5 3 3" xfId="44936"/>
    <cellStyle name="40% - Accent1 3 2 5 4" xfId="9172"/>
    <cellStyle name="40% - Accent1 3 2 5 4 2" xfId="38230"/>
    <cellStyle name="40% - Accent1 3 2 5 5" xfId="31646"/>
    <cellStyle name="40% - Accent1 3 2 6" xfId="3692"/>
    <cellStyle name="40% - Accent1 3 2 6 2" xfId="16986"/>
    <cellStyle name="40% - Accent1 3 2 6 2 2" xfId="24940"/>
    <cellStyle name="40% - Accent1 3 2 6 2 2 2" xfId="53899"/>
    <cellStyle name="40% - Accent1 3 2 6 2 3" xfId="45958"/>
    <cellStyle name="40% - Accent1 3 2 6 3" xfId="10316"/>
    <cellStyle name="40% - Accent1 3 2 6 3 2" xfId="39374"/>
    <cellStyle name="40% - Accent1 3 2 6 4" xfId="32790"/>
    <cellStyle name="40% - Accent1 3 2 7" xfId="4848"/>
    <cellStyle name="40% - Accent1 3 2 7 2" xfId="18130"/>
    <cellStyle name="40% - Accent1 3 2 7 2 2" xfId="26084"/>
    <cellStyle name="40% - Accent1 3 2 7 2 2 2" xfId="55043"/>
    <cellStyle name="40% - Accent1 3 2 7 2 3" xfId="47102"/>
    <cellStyle name="40% - Accent1 3 2 7 3" xfId="11460"/>
    <cellStyle name="40% - Accent1 3 2 7 3 2" xfId="40518"/>
    <cellStyle name="40% - Accent1 3 2 7 4" xfId="33934"/>
    <cellStyle name="40% - Accent1 3 2 8" xfId="7017"/>
    <cellStyle name="40% - Accent1 3 2 8 2" xfId="20278"/>
    <cellStyle name="40% - Accent1 3 2 8 2 2" xfId="28232"/>
    <cellStyle name="40% - Accent1 3 2 8 2 2 2" xfId="57191"/>
    <cellStyle name="40% - Accent1 3 2 8 2 3" xfId="49250"/>
    <cellStyle name="40% - Accent1 3 2 8 3" xfId="13608"/>
    <cellStyle name="40% - Accent1 3 2 8 3 2" xfId="42666"/>
    <cellStyle name="40% - Accent1 3 2 8 4" xfId="36082"/>
    <cellStyle name="40% - Accent1 3 2 9" xfId="14886"/>
    <cellStyle name="40% - Accent1 3 2 9 2" xfId="22876"/>
    <cellStyle name="40% - Accent1 3 2 9 2 2" xfId="51835"/>
    <cellStyle name="40% - Accent1 3 2 9 3" xfId="43894"/>
    <cellStyle name="40% - Accent1 3 3" xfId="1546"/>
    <cellStyle name="40% - Accent1 3 3 10" xfId="30735"/>
    <cellStyle name="40% - Accent1 3 3 2" xfId="2171"/>
    <cellStyle name="40% - Accent1 3 3 2 2" xfId="3179"/>
    <cellStyle name="40% - Accent1 3 3 2 2 2" xfId="6537"/>
    <cellStyle name="40% - Accent1 3 3 2 2 2 2" xfId="19819"/>
    <cellStyle name="40% - Accent1 3 3 2 2 2 2 2" xfId="27773"/>
    <cellStyle name="40% - Accent1 3 3 2 2 2 2 2 2" xfId="56732"/>
    <cellStyle name="40% - Accent1 3 3 2 2 2 2 3" xfId="48791"/>
    <cellStyle name="40% - Accent1 3 3 2 2 2 3" xfId="13149"/>
    <cellStyle name="40% - Accent1 3 3 2 2 2 3 2" xfId="42207"/>
    <cellStyle name="40% - Accent1 3 3 2 2 2 4" xfId="35623"/>
    <cellStyle name="40% - Accent1 3 3 2 2 3" xfId="16667"/>
    <cellStyle name="40% - Accent1 3 3 2 2 3 2" xfId="24621"/>
    <cellStyle name="40% - Accent1 3 3 2 2 3 2 2" xfId="53580"/>
    <cellStyle name="40% - Accent1 3 3 2 2 3 3" xfId="45639"/>
    <cellStyle name="40% - Accent1 3 3 2 2 4" xfId="9857"/>
    <cellStyle name="40% - Accent1 3 3 2 2 4 2" xfId="38915"/>
    <cellStyle name="40% - Accent1 3 3 2 2 5" xfId="32331"/>
    <cellStyle name="40% - Accent1 3 3 2 3" xfId="4377"/>
    <cellStyle name="40% - Accent1 3 3 2 3 2" xfId="17671"/>
    <cellStyle name="40% - Accent1 3 3 2 3 2 2" xfId="25625"/>
    <cellStyle name="40% - Accent1 3 3 2 3 2 2 2" xfId="54584"/>
    <cellStyle name="40% - Accent1 3 3 2 3 2 3" xfId="46643"/>
    <cellStyle name="40% - Accent1 3 3 2 3 3" xfId="11001"/>
    <cellStyle name="40% - Accent1 3 3 2 3 3 2" xfId="40059"/>
    <cellStyle name="40% - Accent1 3 3 2 3 4" xfId="33475"/>
    <cellStyle name="40% - Accent1 3 3 2 4" xfId="5533"/>
    <cellStyle name="40% - Accent1 3 3 2 4 2" xfId="18815"/>
    <cellStyle name="40% - Accent1 3 3 2 4 2 2" xfId="26769"/>
    <cellStyle name="40% - Accent1 3 3 2 4 2 2 2" xfId="55728"/>
    <cellStyle name="40% - Accent1 3 3 2 4 2 3" xfId="47787"/>
    <cellStyle name="40% - Accent1 3 3 2 4 3" xfId="12145"/>
    <cellStyle name="40% - Accent1 3 3 2 4 3 2" xfId="41203"/>
    <cellStyle name="40% - Accent1 3 3 2 4 4" xfId="34619"/>
    <cellStyle name="40% - Accent1 3 3 2 5" xfId="7702"/>
    <cellStyle name="40% - Accent1 3 3 2 5 2" xfId="20963"/>
    <cellStyle name="40% - Accent1 3 3 2 5 2 2" xfId="28917"/>
    <cellStyle name="40% - Accent1 3 3 2 5 2 2 2" xfId="57876"/>
    <cellStyle name="40% - Accent1 3 3 2 5 2 3" xfId="49935"/>
    <cellStyle name="40% - Accent1 3 3 2 5 3" xfId="14293"/>
    <cellStyle name="40% - Accent1 3 3 2 5 3 2" xfId="43351"/>
    <cellStyle name="40% - Accent1 3 3 2 5 4" xfId="36767"/>
    <cellStyle name="40% - Accent1 3 3 2 6" xfId="15572"/>
    <cellStyle name="40% - Accent1 3 3 2 6 2" xfId="23562"/>
    <cellStyle name="40% - Accent1 3 3 2 6 2 2" xfId="52521"/>
    <cellStyle name="40% - Accent1 3 3 2 6 3" xfId="44580"/>
    <cellStyle name="40% - Accent1 3 3 2 7" xfId="22113"/>
    <cellStyle name="40% - Accent1 3 3 2 7 2" xfId="30061"/>
    <cellStyle name="40% - Accent1 3 3 2 7 2 2" xfId="59020"/>
    <cellStyle name="40% - Accent1 3 3 2 7 3" xfId="51079"/>
    <cellStyle name="40% - Accent1 3 3 2 8" xfId="8853"/>
    <cellStyle name="40% - Accent1 3 3 2 8 2" xfId="37911"/>
    <cellStyle name="40% - Accent1 3 3 2 9" xfId="31327"/>
    <cellStyle name="40% - Accent1 3 3 3" xfId="2587"/>
    <cellStyle name="40% - Accent1 3 3 3 2" xfId="5945"/>
    <cellStyle name="40% - Accent1 3 3 3 2 2" xfId="19227"/>
    <cellStyle name="40% - Accent1 3 3 3 2 2 2" xfId="27181"/>
    <cellStyle name="40% - Accent1 3 3 3 2 2 2 2" xfId="56140"/>
    <cellStyle name="40% - Accent1 3 3 3 2 2 3" xfId="48199"/>
    <cellStyle name="40% - Accent1 3 3 3 2 3" xfId="12557"/>
    <cellStyle name="40% - Accent1 3 3 3 2 3 2" xfId="41615"/>
    <cellStyle name="40% - Accent1 3 3 3 2 4" xfId="35031"/>
    <cellStyle name="40% - Accent1 3 3 3 3" xfId="16075"/>
    <cellStyle name="40% - Accent1 3 3 3 3 2" xfId="24029"/>
    <cellStyle name="40% - Accent1 3 3 3 3 2 2" xfId="52988"/>
    <cellStyle name="40% - Accent1 3 3 3 3 3" xfId="45047"/>
    <cellStyle name="40% - Accent1 3 3 3 4" xfId="9265"/>
    <cellStyle name="40% - Accent1 3 3 3 4 2" xfId="38323"/>
    <cellStyle name="40% - Accent1 3 3 3 5" xfId="31739"/>
    <cellStyle name="40% - Accent1 3 3 4" xfId="3785"/>
    <cellStyle name="40% - Accent1 3 3 4 2" xfId="17079"/>
    <cellStyle name="40% - Accent1 3 3 4 2 2" xfId="25033"/>
    <cellStyle name="40% - Accent1 3 3 4 2 2 2" xfId="53992"/>
    <cellStyle name="40% - Accent1 3 3 4 2 3" xfId="46051"/>
    <cellStyle name="40% - Accent1 3 3 4 3" xfId="10409"/>
    <cellStyle name="40% - Accent1 3 3 4 3 2" xfId="39467"/>
    <cellStyle name="40% - Accent1 3 3 4 4" xfId="32883"/>
    <cellStyle name="40% - Accent1 3 3 5" xfId="4941"/>
    <cellStyle name="40% - Accent1 3 3 5 2" xfId="18223"/>
    <cellStyle name="40% - Accent1 3 3 5 2 2" xfId="26177"/>
    <cellStyle name="40% - Accent1 3 3 5 2 2 2" xfId="55136"/>
    <cellStyle name="40% - Accent1 3 3 5 2 3" xfId="47195"/>
    <cellStyle name="40% - Accent1 3 3 5 3" xfId="11553"/>
    <cellStyle name="40% - Accent1 3 3 5 3 2" xfId="40611"/>
    <cellStyle name="40% - Accent1 3 3 5 4" xfId="34027"/>
    <cellStyle name="40% - Accent1 3 3 6" xfId="7110"/>
    <cellStyle name="40% - Accent1 3 3 6 2" xfId="20371"/>
    <cellStyle name="40% - Accent1 3 3 6 2 2" xfId="28325"/>
    <cellStyle name="40% - Accent1 3 3 6 2 2 2" xfId="57284"/>
    <cellStyle name="40% - Accent1 3 3 6 2 3" xfId="49343"/>
    <cellStyle name="40% - Accent1 3 3 6 3" xfId="13701"/>
    <cellStyle name="40% - Accent1 3 3 6 3 2" xfId="42759"/>
    <cellStyle name="40% - Accent1 3 3 6 4" xfId="36175"/>
    <cellStyle name="40% - Accent1 3 3 7" xfId="14979"/>
    <cellStyle name="40% - Accent1 3 3 7 2" xfId="22969"/>
    <cellStyle name="40% - Accent1 3 3 7 2 2" xfId="51928"/>
    <cellStyle name="40% - Accent1 3 3 7 3" xfId="43987"/>
    <cellStyle name="40% - Accent1 3 3 8" xfId="21521"/>
    <cellStyle name="40% - Accent1 3 3 8 2" xfId="29469"/>
    <cellStyle name="40% - Accent1 3 3 8 2 2" xfId="58428"/>
    <cellStyle name="40% - Accent1 3 3 8 3" xfId="50487"/>
    <cellStyle name="40% - Accent1 3 3 9" xfId="8261"/>
    <cellStyle name="40% - Accent1 3 3 9 2" xfId="37319"/>
    <cellStyle name="40% - Accent1 3 4" xfId="1988"/>
    <cellStyle name="40% - Accent1 3 4 2" xfId="2996"/>
    <cellStyle name="40% - Accent1 3 4 2 2" xfId="6354"/>
    <cellStyle name="40% - Accent1 3 4 2 2 2" xfId="19636"/>
    <cellStyle name="40% - Accent1 3 4 2 2 2 2" xfId="27590"/>
    <cellStyle name="40% - Accent1 3 4 2 2 2 2 2" xfId="56549"/>
    <cellStyle name="40% - Accent1 3 4 2 2 2 3" xfId="48608"/>
    <cellStyle name="40% - Accent1 3 4 2 2 3" xfId="12966"/>
    <cellStyle name="40% - Accent1 3 4 2 2 3 2" xfId="42024"/>
    <cellStyle name="40% - Accent1 3 4 2 2 4" xfId="35440"/>
    <cellStyle name="40% - Accent1 3 4 2 3" xfId="16484"/>
    <cellStyle name="40% - Accent1 3 4 2 3 2" xfId="24438"/>
    <cellStyle name="40% - Accent1 3 4 2 3 2 2" xfId="53397"/>
    <cellStyle name="40% - Accent1 3 4 2 3 3" xfId="45456"/>
    <cellStyle name="40% - Accent1 3 4 2 4" xfId="9674"/>
    <cellStyle name="40% - Accent1 3 4 2 4 2" xfId="38732"/>
    <cellStyle name="40% - Accent1 3 4 2 5" xfId="32148"/>
    <cellStyle name="40% - Accent1 3 4 3" xfId="4194"/>
    <cellStyle name="40% - Accent1 3 4 3 2" xfId="17488"/>
    <cellStyle name="40% - Accent1 3 4 3 2 2" xfId="25442"/>
    <cellStyle name="40% - Accent1 3 4 3 2 2 2" xfId="54401"/>
    <cellStyle name="40% - Accent1 3 4 3 2 3" xfId="46460"/>
    <cellStyle name="40% - Accent1 3 4 3 3" xfId="10818"/>
    <cellStyle name="40% - Accent1 3 4 3 3 2" xfId="39876"/>
    <cellStyle name="40% - Accent1 3 4 3 4" xfId="33292"/>
    <cellStyle name="40% - Accent1 3 4 4" xfId="5350"/>
    <cellStyle name="40% - Accent1 3 4 4 2" xfId="18632"/>
    <cellStyle name="40% - Accent1 3 4 4 2 2" xfId="26586"/>
    <cellStyle name="40% - Accent1 3 4 4 2 2 2" xfId="55545"/>
    <cellStyle name="40% - Accent1 3 4 4 2 3" xfId="47604"/>
    <cellStyle name="40% - Accent1 3 4 4 3" xfId="11962"/>
    <cellStyle name="40% - Accent1 3 4 4 3 2" xfId="41020"/>
    <cellStyle name="40% - Accent1 3 4 4 4" xfId="34436"/>
    <cellStyle name="40% - Accent1 3 4 5" xfId="7519"/>
    <cellStyle name="40% - Accent1 3 4 5 2" xfId="20780"/>
    <cellStyle name="40% - Accent1 3 4 5 2 2" xfId="28734"/>
    <cellStyle name="40% - Accent1 3 4 5 2 2 2" xfId="57693"/>
    <cellStyle name="40% - Accent1 3 4 5 2 3" xfId="49752"/>
    <cellStyle name="40% - Accent1 3 4 5 3" xfId="14110"/>
    <cellStyle name="40% - Accent1 3 4 5 3 2" xfId="43168"/>
    <cellStyle name="40% - Accent1 3 4 5 4" xfId="36584"/>
    <cellStyle name="40% - Accent1 3 4 6" xfId="15389"/>
    <cellStyle name="40% - Accent1 3 4 6 2" xfId="23379"/>
    <cellStyle name="40% - Accent1 3 4 6 2 2" xfId="52338"/>
    <cellStyle name="40% - Accent1 3 4 6 3" xfId="44397"/>
    <cellStyle name="40% - Accent1 3 4 7" xfId="21930"/>
    <cellStyle name="40% - Accent1 3 4 7 2" xfId="29878"/>
    <cellStyle name="40% - Accent1 3 4 7 2 2" xfId="58837"/>
    <cellStyle name="40% - Accent1 3 4 7 3" xfId="50896"/>
    <cellStyle name="40% - Accent1 3 4 8" xfId="8670"/>
    <cellStyle name="40% - Accent1 3 4 8 2" xfId="37728"/>
    <cellStyle name="40% - Accent1 3 4 9" xfId="31144"/>
    <cellStyle name="40% - Accent1 3 5" xfId="1804"/>
    <cellStyle name="40% - Accent1 3 5 2" xfId="2816"/>
    <cellStyle name="40% - Accent1 3 5 2 2" xfId="6174"/>
    <cellStyle name="40% - Accent1 3 5 2 2 2" xfId="19456"/>
    <cellStyle name="40% - Accent1 3 5 2 2 2 2" xfId="27410"/>
    <cellStyle name="40% - Accent1 3 5 2 2 2 2 2" xfId="56369"/>
    <cellStyle name="40% - Accent1 3 5 2 2 2 3" xfId="48428"/>
    <cellStyle name="40% - Accent1 3 5 2 2 3" xfId="12786"/>
    <cellStyle name="40% - Accent1 3 5 2 2 3 2" xfId="41844"/>
    <cellStyle name="40% - Accent1 3 5 2 2 4" xfId="35260"/>
    <cellStyle name="40% - Accent1 3 5 2 3" xfId="16304"/>
    <cellStyle name="40% - Accent1 3 5 2 3 2" xfId="24258"/>
    <cellStyle name="40% - Accent1 3 5 2 3 2 2" xfId="53217"/>
    <cellStyle name="40% - Accent1 3 5 2 3 3" xfId="45276"/>
    <cellStyle name="40% - Accent1 3 5 2 4" xfId="9494"/>
    <cellStyle name="40% - Accent1 3 5 2 4 2" xfId="38552"/>
    <cellStyle name="40% - Accent1 3 5 2 5" xfId="31968"/>
    <cellStyle name="40% - Accent1 3 5 3" xfId="4014"/>
    <cellStyle name="40% - Accent1 3 5 3 2" xfId="17308"/>
    <cellStyle name="40% - Accent1 3 5 3 2 2" xfId="25262"/>
    <cellStyle name="40% - Accent1 3 5 3 2 2 2" xfId="54221"/>
    <cellStyle name="40% - Accent1 3 5 3 2 3" xfId="46280"/>
    <cellStyle name="40% - Accent1 3 5 3 3" xfId="10638"/>
    <cellStyle name="40% - Accent1 3 5 3 3 2" xfId="39696"/>
    <cellStyle name="40% - Accent1 3 5 3 4" xfId="33112"/>
    <cellStyle name="40% - Accent1 3 5 4" xfId="5170"/>
    <cellStyle name="40% - Accent1 3 5 4 2" xfId="18452"/>
    <cellStyle name="40% - Accent1 3 5 4 2 2" xfId="26406"/>
    <cellStyle name="40% - Accent1 3 5 4 2 2 2" xfId="55365"/>
    <cellStyle name="40% - Accent1 3 5 4 2 3" xfId="47424"/>
    <cellStyle name="40% - Accent1 3 5 4 3" xfId="11782"/>
    <cellStyle name="40% - Accent1 3 5 4 3 2" xfId="40840"/>
    <cellStyle name="40% - Accent1 3 5 4 4" xfId="34256"/>
    <cellStyle name="40% - Accent1 3 5 5" xfId="7339"/>
    <cellStyle name="40% - Accent1 3 5 5 2" xfId="20600"/>
    <cellStyle name="40% - Accent1 3 5 5 2 2" xfId="28554"/>
    <cellStyle name="40% - Accent1 3 5 5 2 2 2" xfId="57513"/>
    <cellStyle name="40% - Accent1 3 5 5 2 3" xfId="49572"/>
    <cellStyle name="40% - Accent1 3 5 5 3" xfId="13930"/>
    <cellStyle name="40% - Accent1 3 5 5 3 2" xfId="42988"/>
    <cellStyle name="40% - Accent1 3 5 5 4" xfId="36404"/>
    <cellStyle name="40% - Accent1 3 5 6" xfId="15209"/>
    <cellStyle name="40% - Accent1 3 5 6 2" xfId="23199"/>
    <cellStyle name="40% - Accent1 3 5 6 2 2" xfId="52158"/>
    <cellStyle name="40% - Accent1 3 5 6 3" xfId="44217"/>
    <cellStyle name="40% - Accent1 3 5 7" xfId="21750"/>
    <cellStyle name="40% - Accent1 3 5 7 2" xfId="29698"/>
    <cellStyle name="40% - Accent1 3 5 7 2 2" xfId="58657"/>
    <cellStyle name="40% - Accent1 3 5 7 3" xfId="50716"/>
    <cellStyle name="40% - Accent1 3 5 8" xfId="8490"/>
    <cellStyle name="40% - Accent1 3 5 8 2" xfId="37548"/>
    <cellStyle name="40% - Accent1 3 5 9" xfId="30964"/>
    <cellStyle name="40% - Accent1 3 6" xfId="3403"/>
    <cellStyle name="40% - Accent1 3 6 2" xfId="4601"/>
    <cellStyle name="40% - Accent1 3 6 2 2" xfId="17895"/>
    <cellStyle name="40% - Accent1 3 6 2 2 2" xfId="25849"/>
    <cellStyle name="40% - Accent1 3 6 2 2 2 2" xfId="54808"/>
    <cellStyle name="40% - Accent1 3 6 2 2 3" xfId="46867"/>
    <cellStyle name="40% - Accent1 3 6 2 3" xfId="11225"/>
    <cellStyle name="40% - Accent1 3 6 2 3 2" xfId="40283"/>
    <cellStyle name="40% - Accent1 3 6 2 4" xfId="33699"/>
    <cellStyle name="40% - Accent1 3 6 3" xfId="6761"/>
    <cellStyle name="40% - Accent1 3 6 3 2" xfId="20043"/>
    <cellStyle name="40% - Accent1 3 6 3 2 2" xfId="27997"/>
    <cellStyle name="40% - Accent1 3 6 3 2 2 2" xfId="56956"/>
    <cellStyle name="40% - Accent1 3 6 3 2 3" xfId="49015"/>
    <cellStyle name="40% - Accent1 3 6 3 3" xfId="13373"/>
    <cellStyle name="40% - Accent1 3 6 3 3 2" xfId="42431"/>
    <cellStyle name="40% - Accent1 3 6 3 4" xfId="35847"/>
    <cellStyle name="40% - Accent1 3 6 4" xfId="7926"/>
    <cellStyle name="40% - Accent1 3 6 4 2" xfId="21187"/>
    <cellStyle name="40% - Accent1 3 6 4 2 2" xfId="29141"/>
    <cellStyle name="40% - Accent1 3 6 4 2 2 2" xfId="58100"/>
    <cellStyle name="40% - Accent1 3 6 4 2 3" xfId="50159"/>
    <cellStyle name="40% - Accent1 3 6 4 3" xfId="14517"/>
    <cellStyle name="40% - Accent1 3 6 4 3 2" xfId="43575"/>
    <cellStyle name="40% - Accent1 3 6 4 4" xfId="36991"/>
    <cellStyle name="40% - Accent1 3 6 5" xfId="15796"/>
    <cellStyle name="40% - Accent1 3 6 5 2" xfId="23786"/>
    <cellStyle name="40% - Accent1 3 6 5 2 2" xfId="52745"/>
    <cellStyle name="40% - Accent1 3 6 5 3" xfId="44804"/>
    <cellStyle name="40% - Accent1 3 6 6" xfId="22337"/>
    <cellStyle name="40% - Accent1 3 6 6 2" xfId="30285"/>
    <cellStyle name="40% - Accent1 3 6 6 2 2" xfId="59244"/>
    <cellStyle name="40% - Accent1 3 6 6 3" xfId="51303"/>
    <cellStyle name="40% - Accent1 3 6 7" xfId="10081"/>
    <cellStyle name="40% - Accent1 3 6 7 2" xfId="39139"/>
    <cellStyle name="40% - Accent1 3 6 8" xfId="32555"/>
    <cellStyle name="40% - Accent1 3 7" xfId="2403"/>
    <cellStyle name="40% - Accent1 3 7 2" xfId="5762"/>
    <cellStyle name="40% - Accent1 3 7 2 2" xfId="19044"/>
    <cellStyle name="40% - Accent1 3 7 2 2 2" xfId="26998"/>
    <cellStyle name="40% - Accent1 3 7 2 2 2 2" xfId="55957"/>
    <cellStyle name="40% - Accent1 3 7 2 2 3" xfId="48016"/>
    <cellStyle name="40% - Accent1 3 7 2 3" xfId="12374"/>
    <cellStyle name="40% - Accent1 3 7 2 3 2" xfId="41432"/>
    <cellStyle name="40% - Accent1 3 7 2 4" xfId="34848"/>
    <cellStyle name="40% - Accent1 3 7 3" xfId="14751"/>
    <cellStyle name="40% - Accent1 3 7 3 2" xfId="22768"/>
    <cellStyle name="40% - Accent1 3 7 3 2 2" xfId="51727"/>
    <cellStyle name="40% - Accent1 3 7 3 3" xfId="43786"/>
    <cellStyle name="40% - Accent1 3 7 4" xfId="9082"/>
    <cellStyle name="40% - Accent1 3 7 4 2" xfId="38140"/>
    <cellStyle name="40% - Accent1 3 7 5" xfId="31556"/>
    <cellStyle name="40% - Accent1 3 8" xfId="3602"/>
    <cellStyle name="40% - Accent1 3 8 2" xfId="16896"/>
    <cellStyle name="40% - Accent1 3 8 2 2" xfId="24850"/>
    <cellStyle name="40% - Accent1 3 8 2 2 2" xfId="53809"/>
    <cellStyle name="40% - Accent1 3 8 2 3" xfId="45868"/>
    <cellStyle name="40% - Accent1 3 8 3" xfId="10226"/>
    <cellStyle name="40% - Accent1 3 8 3 2" xfId="39284"/>
    <cellStyle name="40% - Accent1 3 8 4" xfId="32700"/>
    <cellStyle name="40% - Accent1 3 9" xfId="4756"/>
    <cellStyle name="40% - Accent1 3 9 2" xfId="18040"/>
    <cellStyle name="40% - Accent1 3 9 2 2" xfId="25994"/>
    <cellStyle name="40% - Accent1 3 9 2 2 2" xfId="54953"/>
    <cellStyle name="40% - Accent1 3 9 2 3" xfId="47012"/>
    <cellStyle name="40% - Accent1 3 9 3" xfId="11370"/>
    <cellStyle name="40% - Accent1 3 9 3 2" xfId="40428"/>
    <cellStyle name="40% - Accent1 3 9 4" xfId="33844"/>
    <cellStyle name="40% - Accent1 4" xfId="1395"/>
    <cellStyle name="40% - Accent1 4 10" xfId="6970"/>
    <cellStyle name="40% - Accent1 4 10 2" xfId="20231"/>
    <cellStyle name="40% - Accent1 4 10 2 2" xfId="28185"/>
    <cellStyle name="40% - Accent1 4 10 2 2 2" xfId="57144"/>
    <cellStyle name="40% - Accent1 4 10 2 3" xfId="49203"/>
    <cellStyle name="40% - Accent1 4 10 3" xfId="13561"/>
    <cellStyle name="40% - Accent1 4 10 3 2" xfId="42619"/>
    <cellStyle name="40% - Accent1 4 10 4" xfId="36035"/>
    <cellStyle name="40% - Accent1 4 11" xfId="14838"/>
    <cellStyle name="40% - Accent1 4 11 2" xfId="22829"/>
    <cellStyle name="40% - Accent1 4 11 2 2" xfId="51788"/>
    <cellStyle name="40% - Accent1 4 11 3" xfId="43847"/>
    <cellStyle name="40% - Accent1 4 12" xfId="21381"/>
    <cellStyle name="40% - Accent1 4 12 2" xfId="29329"/>
    <cellStyle name="40% - Accent1 4 12 2 2" xfId="58288"/>
    <cellStyle name="40% - Accent1 4 12 3" xfId="50347"/>
    <cellStyle name="40% - Accent1 4 13" xfId="22482"/>
    <cellStyle name="40% - Accent1 4 13 2" xfId="30426"/>
    <cellStyle name="40% - Accent1 4 13 2 2" xfId="59385"/>
    <cellStyle name="40% - Accent1 4 13 3" xfId="51444"/>
    <cellStyle name="40% - Accent1 4 14" xfId="22588"/>
    <cellStyle name="40% - Accent1 4 14 2" xfId="51550"/>
    <cellStyle name="40% - Accent1 4 15" xfId="8121"/>
    <cellStyle name="40% - Accent1 4 15 2" xfId="37179"/>
    <cellStyle name="40% - Accent1 4 16" xfId="30595"/>
    <cellStyle name="40% - Accent1 4 2" xfId="1489"/>
    <cellStyle name="40% - Accent1 4 2 10" xfId="21471"/>
    <cellStyle name="40% - Accent1 4 2 10 2" xfId="29419"/>
    <cellStyle name="40% - Accent1 4 2 10 2 2" xfId="58378"/>
    <cellStyle name="40% - Accent1 4 2 10 3" xfId="50437"/>
    <cellStyle name="40% - Accent1 4 2 11" xfId="8211"/>
    <cellStyle name="40% - Accent1 4 2 11 2" xfId="37269"/>
    <cellStyle name="40% - Accent1 4 2 12" xfId="30685"/>
    <cellStyle name="40% - Accent1 4 2 2" xfId="1709"/>
    <cellStyle name="40% - Accent1 4 2 2 10" xfId="30898"/>
    <cellStyle name="40% - Accent1 4 2 2 2" xfId="2334"/>
    <cellStyle name="40% - Accent1 4 2 2 2 2" xfId="3342"/>
    <cellStyle name="40% - Accent1 4 2 2 2 2 2" xfId="6700"/>
    <cellStyle name="40% - Accent1 4 2 2 2 2 2 2" xfId="19982"/>
    <cellStyle name="40% - Accent1 4 2 2 2 2 2 2 2" xfId="27936"/>
    <cellStyle name="40% - Accent1 4 2 2 2 2 2 2 2 2" xfId="56895"/>
    <cellStyle name="40% - Accent1 4 2 2 2 2 2 2 3" xfId="48954"/>
    <cellStyle name="40% - Accent1 4 2 2 2 2 2 3" xfId="13312"/>
    <cellStyle name="40% - Accent1 4 2 2 2 2 2 3 2" xfId="42370"/>
    <cellStyle name="40% - Accent1 4 2 2 2 2 2 4" xfId="35786"/>
    <cellStyle name="40% - Accent1 4 2 2 2 2 3" xfId="16830"/>
    <cellStyle name="40% - Accent1 4 2 2 2 2 3 2" xfId="24784"/>
    <cellStyle name="40% - Accent1 4 2 2 2 2 3 2 2" xfId="53743"/>
    <cellStyle name="40% - Accent1 4 2 2 2 2 3 3" xfId="45802"/>
    <cellStyle name="40% - Accent1 4 2 2 2 2 4" xfId="10020"/>
    <cellStyle name="40% - Accent1 4 2 2 2 2 4 2" xfId="39078"/>
    <cellStyle name="40% - Accent1 4 2 2 2 2 5" xfId="32494"/>
    <cellStyle name="40% - Accent1 4 2 2 2 3" xfId="4540"/>
    <cellStyle name="40% - Accent1 4 2 2 2 3 2" xfId="17834"/>
    <cellStyle name="40% - Accent1 4 2 2 2 3 2 2" xfId="25788"/>
    <cellStyle name="40% - Accent1 4 2 2 2 3 2 2 2" xfId="54747"/>
    <cellStyle name="40% - Accent1 4 2 2 2 3 2 3" xfId="46806"/>
    <cellStyle name="40% - Accent1 4 2 2 2 3 3" xfId="11164"/>
    <cellStyle name="40% - Accent1 4 2 2 2 3 3 2" xfId="40222"/>
    <cellStyle name="40% - Accent1 4 2 2 2 3 4" xfId="33638"/>
    <cellStyle name="40% - Accent1 4 2 2 2 4" xfId="5696"/>
    <cellStyle name="40% - Accent1 4 2 2 2 4 2" xfId="18978"/>
    <cellStyle name="40% - Accent1 4 2 2 2 4 2 2" xfId="26932"/>
    <cellStyle name="40% - Accent1 4 2 2 2 4 2 2 2" xfId="55891"/>
    <cellStyle name="40% - Accent1 4 2 2 2 4 2 3" xfId="47950"/>
    <cellStyle name="40% - Accent1 4 2 2 2 4 3" xfId="12308"/>
    <cellStyle name="40% - Accent1 4 2 2 2 4 3 2" xfId="41366"/>
    <cellStyle name="40% - Accent1 4 2 2 2 4 4" xfId="34782"/>
    <cellStyle name="40% - Accent1 4 2 2 2 5" xfId="7865"/>
    <cellStyle name="40% - Accent1 4 2 2 2 5 2" xfId="21126"/>
    <cellStyle name="40% - Accent1 4 2 2 2 5 2 2" xfId="29080"/>
    <cellStyle name="40% - Accent1 4 2 2 2 5 2 2 2" xfId="58039"/>
    <cellStyle name="40% - Accent1 4 2 2 2 5 2 3" xfId="50098"/>
    <cellStyle name="40% - Accent1 4 2 2 2 5 3" xfId="14456"/>
    <cellStyle name="40% - Accent1 4 2 2 2 5 3 2" xfId="43514"/>
    <cellStyle name="40% - Accent1 4 2 2 2 5 4" xfId="36930"/>
    <cellStyle name="40% - Accent1 4 2 2 2 6" xfId="15735"/>
    <cellStyle name="40% - Accent1 4 2 2 2 6 2" xfId="23725"/>
    <cellStyle name="40% - Accent1 4 2 2 2 6 2 2" xfId="52684"/>
    <cellStyle name="40% - Accent1 4 2 2 2 6 3" xfId="44743"/>
    <cellStyle name="40% - Accent1 4 2 2 2 7" xfId="22276"/>
    <cellStyle name="40% - Accent1 4 2 2 2 7 2" xfId="30224"/>
    <cellStyle name="40% - Accent1 4 2 2 2 7 2 2" xfId="59183"/>
    <cellStyle name="40% - Accent1 4 2 2 2 7 3" xfId="51242"/>
    <cellStyle name="40% - Accent1 4 2 2 2 8" xfId="9016"/>
    <cellStyle name="40% - Accent1 4 2 2 2 8 2" xfId="38074"/>
    <cellStyle name="40% - Accent1 4 2 2 2 9" xfId="31490"/>
    <cellStyle name="40% - Accent1 4 2 2 3" xfId="2750"/>
    <cellStyle name="40% - Accent1 4 2 2 3 2" xfId="6108"/>
    <cellStyle name="40% - Accent1 4 2 2 3 2 2" xfId="19390"/>
    <cellStyle name="40% - Accent1 4 2 2 3 2 2 2" xfId="27344"/>
    <cellStyle name="40% - Accent1 4 2 2 3 2 2 2 2" xfId="56303"/>
    <cellStyle name="40% - Accent1 4 2 2 3 2 2 3" xfId="48362"/>
    <cellStyle name="40% - Accent1 4 2 2 3 2 3" xfId="12720"/>
    <cellStyle name="40% - Accent1 4 2 2 3 2 3 2" xfId="41778"/>
    <cellStyle name="40% - Accent1 4 2 2 3 2 4" xfId="35194"/>
    <cellStyle name="40% - Accent1 4 2 2 3 3" xfId="16238"/>
    <cellStyle name="40% - Accent1 4 2 2 3 3 2" xfId="24192"/>
    <cellStyle name="40% - Accent1 4 2 2 3 3 2 2" xfId="53151"/>
    <cellStyle name="40% - Accent1 4 2 2 3 3 3" xfId="45210"/>
    <cellStyle name="40% - Accent1 4 2 2 3 4" xfId="9428"/>
    <cellStyle name="40% - Accent1 4 2 2 3 4 2" xfId="38486"/>
    <cellStyle name="40% - Accent1 4 2 2 3 5" xfId="31902"/>
    <cellStyle name="40% - Accent1 4 2 2 4" xfId="3948"/>
    <cellStyle name="40% - Accent1 4 2 2 4 2" xfId="17242"/>
    <cellStyle name="40% - Accent1 4 2 2 4 2 2" xfId="25196"/>
    <cellStyle name="40% - Accent1 4 2 2 4 2 2 2" xfId="54155"/>
    <cellStyle name="40% - Accent1 4 2 2 4 2 3" xfId="46214"/>
    <cellStyle name="40% - Accent1 4 2 2 4 3" xfId="10572"/>
    <cellStyle name="40% - Accent1 4 2 2 4 3 2" xfId="39630"/>
    <cellStyle name="40% - Accent1 4 2 2 4 4" xfId="33046"/>
    <cellStyle name="40% - Accent1 4 2 2 5" xfId="5104"/>
    <cellStyle name="40% - Accent1 4 2 2 5 2" xfId="18386"/>
    <cellStyle name="40% - Accent1 4 2 2 5 2 2" xfId="26340"/>
    <cellStyle name="40% - Accent1 4 2 2 5 2 2 2" xfId="55299"/>
    <cellStyle name="40% - Accent1 4 2 2 5 2 3" xfId="47358"/>
    <cellStyle name="40% - Accent1 4 2 2 5 3" xfId="11716"/>
    <cellStyle name="40% - Accent1 4 2 2 5 3 2" xfId="40774"/>
    <cellStyle name="40% - Accent1 4 2 2 5 4" xfId="34190"/>
    <cellStyle name="40% - Accent1 4 2 2 6" xfId="7273"/>
    <cellStyle name="40% - Accent1 4 2 2 6 2" xfId="20534"/>
    <cellStyle name="40% - Accent1 4 2 2 6 2 2" xfId="28488"/>
    <cellStyle name="40% - Accent1 4 2 2 6 2 2 2" xfId="57447"/>
    <cellStyle name="40% - Accent1 4 2 2 6 2 3" xfId="49506"/>
    <cellStyle name="40% - Accent1 4 2 2 6 3" xfId="13864"/>
    <cellStyle name="40% - Accent1 4 2 2 6 3 2" xfId="42922"/>
    <cellStyle name="40% - Accent1 4 2 2 6 4" xfId="36338"/>
    <cellStyle name="40% - Accent1 4 2 2 7" xfId="15142"/>
    <cellStyle name="40% - Accent1 4 2 2 7 2" xfId="23132"/>
    <cellStyle name="40% - Accent1 4 2 2 7 2 2" xfId="52091"/>
    <cellStyle name="40% - Accent1 4 2 2 7 3" xfId="44150"/>
    <cellStyle name="40% - Accent1 4 2 2 8" xfId="21684"/>
    <cellStyle name="40% - Accent1 4 2 2 8 2" xfId="29632"/>
    <cellStyle name="40% - Accent1 4 2 2 8 2 2" xfId="58591"/>
    <cellStyle name="40% - Accent1 4 2 2 8 3" xfId="50650"/>
    <cellStyle name="40% - Accent1 4 2 2 9" xfId="8424"/>
    <cellStyle name="40% - Accent1 4 2 2 9 2" xfId="37482"/>
    <cellStyle name="40% - Accent1 4 2 3" xfId="2121"/>
    <cellStyle name="40% - Accent1 4 2 3 2" xfId="3129"/>
    <cellStyle name="40% - Accent1 4 2 3 2 2" xfId="6487"/>
    <cellStyle name="40% - Accent1 4 2 3 2 2 2" xfId="19769"/>
    <cellStyle name="40% - Accent1 4 2 3 2 2 2 2" xfId="27723"/>
    <cellStyle name="40% - Accent1 4 2 3 2 2 2 2 2" xfId="56682"/>
    <cellStyle name="40% - Accent1 4 2 3 2 2 2 3" xfId="48741"/>
    <cellStyle name="40% - Accent1 4 2 3 2 2 3" xfId="13099"/>
    <cellStyle name="40% - Accent1 4 2 3 2 2 3 2" xfId="42157"/>
    <cellStyle name="40% - Accent1 4 2 3 2 2 4" xfId="35573"/>
    <cellStyle name="40% - Accent1 4 2 3 2 3" xfId="16617"/>
    <cellStyle name="40% - Accent1 4 2 3 2 3 2" xfId="24571"/>
    <cellStyle name="40% - Accent1 4 2 3 2 3 2 2" xfId="53530"/>
    <cellStyle name="40% - Accent1 4 2 3 2 3 3" xfId="45589"/>
    <cellStyle name="40% - Accent1 4 2 3 2 4" xfId="9807"/>
    <cellStyle name="40% - Accent1 4 2 3 2 4 2" xfId="38865"/>
    <cellStyle name="40% - Accent1 4 2 3 2 5" xfId="32281"/>
    <cellStyle name="40% - Accent1 4 2 3 3" xfId="4327"/>
    <cellStyle name="40% - Accent1 4 2 3 3 2" xfId="17621"/>
    <cellStyle name="40% - Accent1 4 2 3 3 2 2" xfId="25575"/>
    <cellStyle name="40% - Accent1 4 2 3 3 2 2 2" xfId="54534"/>
    <cellStyle name="40% - Accent1 4 2 3 3 2 3" xfId="46593"/>
    <cellStyle name="40% - Accent1 4 2 3 3 3" xfId="10951"/>
    <cellStyle name="40% - Accent1 4 2 3 3 3 2" xfId="40009"/>
    <cellStyle name="40% - Accent1 4 2 3 3 4" xfId="33425"/>
    <cellStyle name="40% - Accent1 4 2 3 4" xfId="5483"/>
    <cellStyle name="40% - Accent1 4 2 3 4 2" xfId="18765"/>
    <cellStyle name="40% - Accent1 4 2 3 4 2 2" xfId="26719"/>
    <cellStyle name="40% - Accent1 4 2 3 4 2 2 2" xfId="55678"/>
    <cellStyle name="40% - Accent1 4 2 3 4 2 3" xfId="47737"/>
    <cellStyle name="40% - Accent1 4 2 3 4 3" xfId="12095"/>
    <cellStyle name="40% - Accent1 4 2 3 4 3 2" xfId="41153"/>
    <cellStyle name="40% - Accent1 4 2 3 4 4" xfId="34569"/>
    <cellStyle name="40% - Accent1 4 2 3 5" xfId="7652"/>
    <cellStyle name="40% - Accent1 4 2 3 5 2" xfId="20913"/>
    <cellStyle name="40% - Accent1 4 2 3 5 2 2" xfId="28867"/>
    <cellStyle name="40% - Accent1 4 2 3 5 2 2 2" xfId="57826"/>
    <cellStyle name="40% - Accent1 4 2 3 5 2 3" xfId="49885"/>
    <cellStyle name="40% - Accent1 4 2 3 5 3" xfId="14243"/>
    <cellStyle name="40% - Accent1 4 2 3 5 3 2" xfId="43301"/>
    <cellStyle name="40% - Accent1 4 2 3 5 4" xfId="36717"/>
    <cellStyle name="40% - Accent1 4 2 3 6" xfId="15522"/>
    <cellStyle name="40% - Accent1 4 2 3 6 2" xfId="23512"/>
    <cellStyle name="40% - Accent1 4 2 3 6 2 2" xfId="52471"/>
    <cellStyle name="40% - Accent1 4 2 3 6 3" xfId="44530"/>
    <cellStyle name="40% - Accent1 4 2 3 7" xfId="22063"/>
    <cellStyle name="40% - Accent1 4 2 3 7 2" xfId="30011"/>
    <cellStyle name="40% - Accent1 4 2 3 7 2 2" xfId="58970"/>
    <cellStyle name="40% - Accent1 4 2 3 7 3" xfId="51029"/>
    <cellStyle name="40% - Accent1 4 2 3 8" xfId="8803"/>
    <cellStyle name="40% - Accent1 4 2 3 8 2" xfId="37861"/>
    <cellStyle name="40% - Accent1 4 2 3 9" xfId="31277"/>
    <cellStyle name="40% - Accent1 4 2 4" xfId="1939"/>
    <cellStyle name="40% - Accent1 4 2 4 2" xfId="2949"/>
    <cellStyle name="40% - Accent1 4 2 4 2 2" xfId="6307"/>
    <cellStyle name="40% - Accent1 4 2 4 2 2 2" xfId="19589"/>
    <cellStyle name="40% - Accent1 4 2 4 2 2 2 2" xfId="27543"/>
    <cellStyle name="40% - Accent1 4 2 4 2 2 2 2 2" xfId="56502"/>
    <cellStyle name="40% - Accent1 4 2 4 2 2 2 3" xfId="48561"/>
    <cellStyle name="40% - Accent1 4 2 4 2 2 3" xfId="12919"/>
    <cellStyle name="40% - Accent1 4 2 4 2 2 3 2" xfId="41977"/>
    <cellStyle name="40% - Accent1 4 2 4 2 2 4" xfId="35393"/>
    <cellStyle name="40% - Accent1 4 2 4 2 3" xfId="16437"/>
    <cellStyle name="40% - Accent1 4 2 4 2 3 2" xfId="24391"/>
    <cellStyle name="40% - Accent1 4 2 4 2 3 2 2" xfId="53350"/>
    <cellStyle name="40% - Accent1 4 2 4 2 3 3" xfId="45409"/>
    <cellStyle name="40% - Accent1 4 2 4 2 4" xfId="9627"/>
    <cellStyle name="40% - Accent1 4 2 4 2 4 2" xfId="38685"/>
    <cellStyle name="40% - Accent1 4 2 4 2 5" xfId="32101"/>
    <cellStyle name="40% - Accent1 4 2 4 3" xfId="4147"/>
    <cellStyle name="40% - Accent1 4 2 4 3 2" xfId="17441"/>
    <cellStyle name="40% - Accent1 4 2 4 3 2 2" xfId="25395"/>
    <cellStyle name="40% - Accent1 4 2 4 3 2 2 2" xfId="54354"/>
    <cellStyle name="40% - Accent1 4 2 4 3 2 3" xfId="46413"/>
    <cellStyle name="40% - Accent1 4 2 4 3 3" xfId="10771"/>
    <cellStyle name="40% - Accent1 4 2 4 3 3 2" xfId="39829"/>
    <cellStyle name="40% - Accent1 4 2 4 3 4" xfId="33245"/>
    <cellStyle name="40% - Accent1 4 2 4 4" xfId="5303"/>
    <cellStyle name="40% - Accent1 4 2 4 4 2" xfId="18585"/>
    <cellStyle name="40% - Accent1 4 2 4 4 2 2" xfId="26539"/>
    <cellStyle name="40% - Accent1 4 2 4 4 2 2 2" xfId="55498"/>
    <cellStyle name="40% - Accent1 4 2 4 4 2 3" xfId="47557"/>
    <cellStyle name="40% - Accent1 4 2 4 4 3" xfId="11915"/>
    <cellStyle name="40% - Accent1 4 2 4 4 3 2" xfId="40973"/>
    <cellStyle name="40% - Accent1 4 2 4 4 4" xfId="34389"/>
    <cellStyle name="40% - Accent1 4 2 4 5" xfId="7472"/>
    <cellStyle name="40% - Accent1 4 2 4 5 2" xfId="20733"/>
    <cellStyle name="40% - Accent1 4 2 4 5 2 2" xfId="28687"/>
    <cellStyle name="40% - Accent1 4 2 4 5 2 2 2" xfId="57646"/>
    <cellStyle name="40% - Accent1 4 2 4 5 2 3" xfId="49705"/>
    <cellStyle name="40% - Accent1 4 2 4 5 3" xfId="14063"/>
    <cellStyle name="40% - Accent1 4 2 4 5 3 2" xfId="43121"/>
    <cellStyle name="40% - Accent1 4 2 4 5 4" xfId="36537"/>
    <cellStyle name="40% - Accent1 4 2 4 6" xfId="15342"/>
    <cellStyle name="40% - Accent1 4 2 4 6 2" xfId="23332"/>
    <cellStyle name="40% - Accent1 4 2 4 6 2 2" xfId="52291"/>
    <cellStyle name="40% - Accent1 4 2 4 6 3" xfId="44350"/>
    <cellStyle name="40% - Accent1 4 2 4 7" xfId="21883"/>
    <cellStyle name="40% - Accent1 4 2 4 7 2" xfId="29831"/>
    <cellStyle name="40% - Accent1 4 2 4 7 2 2" xfId="58790"/>
    <cellStyle name="40% - Accent1 4 2 4 7 3" xfId="50849"/>
    <cellStyle name="40% - Accent1 4 2 4 8" xfId="8623"/>
    <cellStyle name="40% - Accent1 4 2 4 8 2" xfId="37681"/>
    <cellStyle name="40% - Accent1 4 2 4 9" xfId="31097"/>
    <cellStyle name="40% - Accent1 4 2 5" xfId="2537"/>
    <cellStyle name="40% - Accent1 4 2 5 2" xfId="5895"/>
    <cellStyle name="40% - Accent1 4 2 5 2 2" xfId="19177"/>
    <cellStyle name="40% - Accent1 4 2 5 2 2 2" xfId="27131"/>
    <cellStyle name="40% - Accent1 4 2 5 2 2 2 2" xfId="56090"/>
    <cellStyle name="40% - Accent1 4 2 5 2 2 3" xfId="48149"/>
    <cellStyle name="40% - Accent1 4 2 5 2 3" xfId="12507"/>
    <cellStyle name="40% - Accent1 4 2 5 2 3 2" xfId="41565"/>
    <cellStyle name="40% - Accent1 4 2 5 2 4" xfId="34981"/>
    <cellStyle name="40% - Accent1 4 2 5 3" xfId="16025"/>
    <cellStyle name="40% - Accent1 4 2 5 3 2" xfId="23979"/>
    <cellStyle name="40% - Accent1 4 2 5 3 2 2" xfId="52938"/>
    <cellStyle name="40% - Accent1 4 2 5 3 3" xfId="44997"/>
    <cellStyle name="40% - Accent1 4 2 5 4" xfId="9215"/>
    <cellStyle name="40% - Accent1 4 2 5 4 2" xfId="38273"/>
    <cellStyle name="40% - Accent1 4 2 5 5" xfId="31689"/>
    <cellStyle name="40% - Accent1 4 2 6" xfId="3735"/>
    <cellStyle name="40% - Accent1 4 2 6 2" xfId="17029"/>
    <cellStyle name="40% - Accent1 4 2 6 2 2" xfId="24983"/>
    <cellStyle name="40% - Accent1 4 2 6 2 2 2" xfId="53942"/>
    <cellStyle name="40% - Accent1 4 2 6 2 3" xfId="46001"/>
    <cellStyle name="40% - Accent1 4 2 6 3" xfId="10359"/>
    <cellStyle name="40% - Accent1 4 2 6 3 2" xfId="39417"/>
    <cellStyle name="40% - Accent1 4 2 6 4" xfId="32833"/>
    <cellStyle name="40% - Accent1 4 2 7" xfId="4891"/>
    <cellStyle name="40% - Accent1 4 2 7 2" xfId="18173"/>
    <cellStyle name="40% - Accent1 4 2 7 2 2" xfId="26127"/>
    <cellStyle name="40% - Accent1 4 2 7 2 2 2" xfId="55086"/>
    <cellStyle name="40% - Accent1 4 2 7 2 3" xfId="47145"/>
    <cellStyle name="40% - Accent1 4 2 7 3" xfId="11503"/>
    <cellStyle name="40% - Accent1 4 2 7 3 2" xfId="40561"/>
    <cellStyle name="40% - Accent1 4 2 7 4" xfId="33977"/>
    <cellStyle name="40% - Accent1 4 2 8" xfId="7060"/>
    <cellStyle name="40% - Accent1 4 2 8 2" xfId="20321"/>
    <cellStyle name="40% - Accent1 4 2 8 2 2" xfId="28275"/>
    <cellStyle name="40% - Accent1 4 2 8 2 2 2" xfId="57234"/>
    <cellStyle name="40% - Accent1 4 2 8 2 3" xfId="49293"/>
    <cellStyle name="40% - Accent1 4 2 8 3" xfId="13651"/>
    <cellStyle name="40% - Accent1 4 2 8 3 2" xfId="42709"/>
    <cellStyle name="40% - Accent1 4 2 8 4" xfId="36125"/>
    <cellStyle name="40% - Accent1 4 2 9" xfId="14929"/>
    <cellStyle name="40% - Accent1 4 2 9 2" xfId="22919"/>
    <cellStyle name="40% - Accent1 4 2 9 2 2" xfId="51878"/>
    <cellStyle name="40% - Accent1 4 2 9 3" xfId="43937"/>
    <cellStyle name="40% - Accent1 4 3" xfId="1619"/>
    <cellStyle name="40% - Accent1 4 3 10" xfId="30808"/>
    <cellStyle name="40% - Accent1 4 3 2" xfId="2244"/>
    <cellStyle name="40% - Accent1 4 3 2 2" xfId="3252"/>
    <cellStyle name="40% - Accent1 4 3 2 2 2" xfId="6610"/>
    <cellStyle name="40% - Accent1 4 3 2 2 2 2" xfId="19892"/>
    <cellStyle name="40% - Accent1 4 3 2 2 2 2 2" xfId="27846"/>
    <cellStyle name="40% - Accent1 4 3 2 2 2 2 2 2" xfId="56805"/>
    <cellStyle name="40% - Accent1 4 3 2 2 2 2 3" xfId="48864"/>
    <cellStyle name="40% - Accent1 4 3 2 2 2 3" xfId="13222"/>
    <cellStyle name="40% - Accent1 4 3 2 2 2 3 2" xfId="42280"/>
    <cellStyle name="40% - Accent1 4 3 2 2 2 4" xfId="35696"/>
    <cellStyle name="40% - Accent1 4 3 2 2 3" xfId="16740"/>
    <cellStyle name="40% - Accent1 4 3 2 2 3 2" xfId="24694"/>
    <cellStyle name="40% - Accent1 4 3 2 2 3 2 2" xfId="53653"/>
    <cellStyle name="40% - Accent1 4 3 2 2 3 3" xfId="45712"/>
    <cellStyle name="40% - Accent1 4 3 2 2 4" xfId="9930"/>
    <cellStyle name="40% - Accent1 4 3 2 2 4 2" xfId="38988"/>
    <cellStyle name="40% - Accent1 4 3 2 2 5" xfId="32404"/>
    <cellStyle name="40% - Accent1 4 3 2 3" xfId="4450"/>
    <cellStyle name="40% - Accent1 4 3 2 3 2" xfId="17744"/>
    <cellStyle name="40% - Accent1 4 3 2 3 2 2" xfId="25698"/>
    <cellStyle name="40% - Accent1 4 3 2 3 2 2 2" xfId="54657"/>
    <cellStyle name="40% - Accent1 4 3 2 3 2 3" xfId="46716"/>
    <cellStyle name="40% - Accent1 4 3 2 3 3" xfId="11074"/>
    <cellStyle name="40% - Accent1 4 3 2 3 3 2" xfId="40132"/>
    <cellStyle name="40% - Accent1 4 3 2 3 4" xfId="33548"/>
    <cellStyle name="40% - Accent1 4 3 2 4" xfId="5606"/>
    <cellStyle name="40% - Accent1 4 3 2 4 2" xfId="18888"/>
    <cellStyle name="40% - Accent1 4 3 2 4 2 2" xfId="26842"/>
    <cellStyle name="40% - Accent1 4 3 2 4 2 2 2" xfId="55801"/>
    <cellStyle name="40% - Accent1 4 3 2 4 2 3" xfId="47860"/>
    <cellStyle name="40% - Accent1 4 3 2 4 3" xfId="12218"/>
    <cellStyle name="40% - Accent1 4 3 2 4 3 2" xfId="41276"/>
    <cellStyle name="40% - Accent1 4 3 2 4 4" xfId="34692"/>
    <cellStyle name="40% - Accent1 4 3 2 5" xfId="7775"/>
    <cellStyle name="40% - Accent1 4 3 2 5 2" xfId="21036"/>
    <cellStyle name="40% - Accent1 4 3 2 5 2 2" xfId="28990"/>
    <cellStyle name="40% - Accent1 4 3 2 5 2 2 2" xfId="57949"/>
    <cellStyle name="40% - Accent1 4 3 2 5 2 3" xfId="50008"/>
    <cellStyle name="40% - Accent1 4 3 2 5 3" xfId="14366"/>
    <cellStyle name="40% - Accent1 4 3 2 5 3 2" xfId="43424"/>
    <cellStyle name="40% - Accent1 4 3 2 5 4" xfId="36840"/>
    <cellStyle name="40% - Accent1 4 3 2 6" xfId="15645"/>
    <cellStyle name="40% - Accent1 4 3 2 6 2" xfId="23635"/>
    <cellStyle name="40% - Accent1 4 3 2 6 2 2" xfId="52594"/>
    <cellStyle name="40% - Accent1 4 3 2 6 3" xfId="44653"/>
    <cellStyle name="40% - Accent1 4 3 2 7" xfId="22186"/>
    <cellStyle name="40% - Accent1 4 3 2 7 2" xfId="30134"/>
    <cellStyle name="40% - Accent1 4 3 2 7 2 2" xfId="59093"/>
    <cellStyle name="40% - Accent1 4 3 2 7 3" xfId="51152"/>
    <cellStyle name="40% - Accent1 4 3 2 8" xfId="8926"/>
    <cellStyle name="40% - Accent1 4 3 2 8 2" xfId="37984"/>
    <cellStyle name="40% - Accent1 4 3 2 9" xfId="31400"/>
    <cellStyle name="40% - Accent1 4 3 3" xfId="2660"/>
    <cellStyle name="40% - Accent1 4 3 3 2" xfId="6018"/>
    <cellStyle name="40% - Accent1 4 3 3 2 2" xfId="19300"/>
    <cellStyle name="40% - Accent1 4 3 3 2 2 2" xfId="27254"/>
    <cellStyle name="40% - Accent1 4 3 3 2 2 2 2" xfId="56213"/>
    <cellStyle name="40% - Accent1 4 3 3 2 2 3" xfId="48272"/>
    <cellStyle name="40% - Accent1 4 3 3 2 3" xfId="12630"/>
    <cellStyle name="40% - Accent1 4 3 3 2 3 2" xfId="41688"/>
    <cellStyle name="40% - Accent1 4 3 3 2 4" xfId="35104"/>
    <cellStyle name="40% - Accent1 4 3 3 3" xfId="16148"/>
    <cellStyle name="40% - Accent1 4 3 3 3 2" xfId="24102"/>
    <cellStyle name="40% - Accent1 4 3 3 3 2 2" xfId="53061"/>
    <cellStyle name="40% - Accent1 4 3 3 3 3" xfId="45120"/>
    <cellStyle name="40% - Accent1 4 3 3 4" xfId="9338"/>
    <cellStyle name="40% - Accent1 4 3 3 4 2" xfId="38396"/>
    <cellStyle name="40% - Accent1 4 3 3 5" xfId="31812"/>
    <cellStyle name="40% - Accent1 4 3 4" xfId="3858"/>
    <cellStyle name="40% - Accent1 4 3 4 2" xfId="17152"/>
    <cellStyle name="40% - Accent1 4 3 4 2 2" xfId="25106"/>
    <cellStyle name="40% - Accent1 4 3 4 2 2 2" xfId="54065"/>
    <cellStyle name="40% - Accent1 4 3 4 2 3" xfId="46124"/>
    <cellStyle name="40% - Accent1 4 3 4 3" xfId="10482"/>
    <cellStyle name="40% - Accent1 4 3 4 3 2" xfId="39540"/>
    <cellStyle name="40% - Accent1 4 3 4 4" xfId="32956"/>
    <cellStyle name="40% - Accent1 4 3 5" xfId="5014"/>
    <cellStyle name="40% - Accent1 4 3 5 2" xfId="18296"/>
    <cellStyle name="40% - Accent1 4 3 5 2 2" xfId="26250"/>
    <cellStyle name="40% - Accent1 4 3 5 2 2 2" xfId="55209"/>
    <cellStyle name="40% - Accent1 4 3 5 2 3" xfId="47268"/>
    <cellStyle name="40% - Accent1 4 3 5 3" xfId="11626"/>
    <cellStyle name="40% - Accent1 4 3 5 3 2" xfId="40684"/>
    <cellStyle name="40% - Accent1 4 3 5 4" xfId="34100"/>
    <cellStyle name="40% - Accent1 4 3 6" xfId="7183"/>
    <cellStyle name="40% - Accent1 4 3 6 2" xfId="20444"/>
    <cellStyle name="40% - Accent1 4 3 6 2 2" xfId="28398"/>
    <cellStyle name="40% - Accent1 4 3 6 2 2 2" xfId="57357"/>
    <cellStyle name="40% - Accent1 4 3 6 2 3" xfId="49416"/>
    <cellStyle name="40% - Accent1 4 3 6 3" xfId="13774"/>
    <cellStyle name="40% - Accent1 4 3 6 3 2" xfId="42832"/>
    <cellStyle name="40% - Accent1 4 3 6 4" xfId="36248"/>
    <cellStyle name="40% - Accent1 4 3 7" xfId="15052"/>
    <cellStyle name="40% - Accent1 4 3 7 2" xfId="23042"/>
    <cellStyle name="40% - Accent1 4 3 7 2 2" xfId="52001"/>
    <cellStyle name="40% - Accent1 4 3 7 3" xfId="44060"/>
    <cellStyle name="40% - Accent1 4 3 8" xfId="21594"/>
    <cellStyle name="40% - Accent1 4 3 8 2" xfId="29542"/>
    <cellStyle name="40% - Accent1 4 3 8 2 2" xfId="58501"/>
    <cellStyle name="40% - Accent1 4 3 8 3" xfId="50560"/>
    <cellStyle name="40% - Accent1 4 3 9" xfId="8334"/>
    <cellStyle name="40% - Accent1 4 3 9 2" xfId="37392"/>
    <cellStyle name="40% - Accent1 4 4" xfId="2031"/>
    <cellStyle name="40% - Accent1 4 4 2" xfId="3039"/>
    <cellStyle name="40% - Accent1 4 4 2 2" xfId="6397"/>
    <cellStyle name="40% - Accent1 4 4 2 2 2" xfId="19679"/>
    <cellStyle name="40% - Accent1 4 4 2 2 2 2" xfId="27633"/>
    <cellStyle name="40% - Accent1 4 4 2 2 2 2 2" xfId="56592"/>
    <cellStyle name="40% - Accent1 4 4 2 2 2 3" xfId="48651"/>
    <cellStyle name="40% - Accent1 4 4 2 2 3" xfId="13009"/>
    <cellStyle name="40% - Accent1 4 4 2 2 3 2" xfId="42067"/>
    <cellStyle name="40% - Accent1 4 4 2 2 4" xfId="35483"/>
    <cellStyle name="40% - Accent1 4 4 2 3" xfId="16527"/>
    <cellStyle name="40% - Accent1 4 4 2 3 2" xfId="24481"/>
    <cellStyle name="40% - Accent1 4 4 2 3 2 2" xfId="53440"/>
    <cellStyle name="40% - Accent1 4 4 2 3 3" xfId="45499"/>
    <cellStyle name="40% - Accent1 4 4 2 4" xfId="9717"/>
    <cellStyle name="40% - Accent1 4 4 2 4 2" xfId="38775"/>
    <cellStyle name="40% - Accent1 4 4 2 5" xfId="32191"/>
    <cellStyle name="40% - Accent1 4 4 3" xfId="4237"/>
    <cellStyle name="40% - Accent1 4 4 3 2" xfId="17531"/>
    <cellStyle name="40% - Accent1 4 4 3 2 2" xfId="25485"/>
    <cellStyle name="40% - Accent1 4 4 3 2 2 2" xfId="54444"/>
    <cellStyle name="40% - Accent1 4 4 3 2 3" xfId="46503"/>
    <cellStyle name="40% - Accent1 4 4 3 3" xfId="10861"/>
    <cellStyle name="40% - Accent1 4 4 3 3 2" xfId="39919"/>
    <cellStyle name="40% - Accent1 4 4 3 4" xfId="33335"/>
    <cellStyle name="40% - Accent1 4 4 4" xfId="5393"/>
    <cellStyle name="40% - Accent1 4 4 4 2" xfId="18675"/>
    <cellStyle name="40% - Accent1 4 4 4 2 2" xfId="26629"/>
    <cellStyle name="40% - Accent1 4 4 4 2 2 2" xfId="55588"/>
    <cellStyle name="40% - Accent1 4 4 4 2 3" xfId="47647"/>
    <cellStyle name="40% - Accent1 4 4 4 3" xfId="12005"/>
    <cellStyle name="40% - Accent1 4 4 4 3 2" xfId="41063"/>
    <cellStyle name="40% - Accent1 4 4 4 4" xfId="34479"/>
    <cellStyle name="40% - Accent1 4 4 5" xfId="7562"/>
    <cellStyle name="40% - Accent1 4 4 5 2" xfId="20823"/>
    <cellStyle name="40% - Accent1 4 4 5 2 2" xfId="28777"/>
    <cellStyle name="40% - Accent1 4 4 5 2 2 2" xfId="57736"/>
    <cellStyle name="40% - Accent1 4 4 5 2 3" xfId="49795"/>
    <cellStyle name="40% - Accent1 4 4 5 3" xfId="14153"/>
    <cellStyle name="40% - Accent1 4 4 5 3 2" xfId="43211"/>
    <cellStyle name="40% - Accent1 4 4 5 4" xfId="36627"/>
    <cellStyle name="40% - Accent1 4 4 6" xfId="15432"/>
    <cellStyle name="40% - Accent1 4 4 6 2" xfId="23422"/>
    <cellStyle name="40% - Accent1 4 4 6 2 2" xfId="52381"/>
    <cellStyle name="40% - Accent1 4 4 6 3" xfId="44440"/>
    <cellStyle name="40% - Accent1 4 4 7" xfId="21973"/>
    <cellStyle name="40% - Accent1 4 4 7 2" xfId="29921"/>
    <cellStyle name="40% - Accent1 4 4 7 2 2" xfId="58880"/>
    <cellStyle name="40% - Accent1 4 4 7 3" xfId="50939"/>
    <cellStyle name="40% - Accent1 4 4 8" xfId="8713"/>
    <cellStyle name="40% - Accent1 4 4 8 2" xfId="37771"/>
    <cellStyle name="40% - Accent1 4 4 9" xfId="31187"/>
    <cellStyle name="40% - Accent1 4 5" xfId="1849"/>
    <cellStyle name="40% - Accent1 4 5 2" xfId="2859"/>
    <cellStyle name="40% - Accent1 4 5 2 2" xfId="6217"/>
    <cellStyle name="40% - Accent1 4 5 2 2 2" xfId="19499"/>
    <cellStyle name="40% - Accent1 4 5 2 2 2 2" xfId="27453"/>
    <cellStyle name="40% - Accent1 4 5 2 2 2 2 2" xfId="56412"/>
    <cellStyle name="40% - Accent1 4 5 2 2 2 3" xfId="48471"/>
    <cellStyle name="40% - Accent1 4 5 2 2 3" xfId="12829"/>
    <cellStyle name="40% - Accent1 4 5 2 2 3 2" xfId="41887"/>
    <cellStyle name="40% - Accent1 4 5 2 2 4" xfId="35303"/>
    <cellStyle name="40% - Accent1 4 5 2 3" xfId="16347"/>
    <cellStyle name="40% - Accent1 4 5 2 3 2" xfId="24301"/>
    <cellStyle name="40% - Accent1 4 5 2 3 2 2" xfId="53260"/>
    <cellStyle name="40% - Accent1 4 5 2 3 3" xfId="45319"/>
    <cellStyle name="40% - Accent1 4 5 2 4" xfId="9537"/>
    <cellStyle name="40% - Accent1 4 5 2 4 2" xfId="38595"/>
    <cellStyle name="40% - Accent1 4 5 2 5" xfId="32011"/>
    <cellStyle name="40% - Accent1 4 5 3" xfId="4057"/>
    <cellStyle name="40% - Accent1 4 5 3 2" xfId="17351"/>
    <cellStyle name="40% - Accent1 4 5 3 2 2" xfId="25305"/>
    <cellStyle name="40% - Accent1 4 5 3 2 2 2" xfId="54264"/>
    <cellStyle name="40% - Accent1 4 5 3 2 3" xfId="46323"/>
    <cellStyle name="40% - Accent1 4 5 3 3" xfId="10681"/>
    <cellStyle name="40% - Accent1 4 5 3 3 2" xfId="39739"/>
    <cellStyle name="40% - Accent1 4 5 3 4" xfId="33155"/>
    <cellStyle name="40% - Accent1 4 5 4" xfId="5213"/>
    <cellStyle name="40% - Accent1 4 5 4 2" xfId="18495"/>
    <cellStyle name="40% - Accent1 4 5 4 2 2" xfId="26449"/>
    <cellStyle name="40% - Accent1 4 5 4 2 2 2" xfId="55408"/>
    <cellStyle name="40% - Accent1 4 5 4 2 3" xfId="47467"/>
    <cellStyle name="40% - Accent1 4 5 4 3" xfId="11825"/>
    <cellStyle name="40% - Accent1 4 5 4 3 2" xfId="40883"/>
    <cellStyle name="40% - Accent1 4 5 4 4" xfId="34299"/>
    <cellStyle name="40% - Accent1 4 5 5" xfId="7382"/>
    <cellStyle name="40% - Accent1 4 5 5 2" xfId="20643"/>
    <cellStyle name="40% - Accent1 4 5 5 2 2" xfId="28597"/>
    <cellStyle name="40% - Accent1 4 5 5 2 2 2" xfId="57556"/>
    <cellStyle name="40% - Accent1 4 5 5 2 3" xfId="49615"/>
    <cellStyle name="40% - Accent1 4 5 5 3" xfId="13973"/>
    <cellStyle name="40% - Accent1 4 5 5 3 2" xfId="43031"/>
    <cellStyle name="40% - Accent1 4 5 5 4" xfId="36447"/>
    <cellStyle name="40% - Accent1 4 5 6" xfId="15252"/>
    <cellStyle name="40% - Accent1 4 5 6 2" xfId="23242"/>
    <cellStyle name="40% - Accent1 4 5 6 2 2" xfId="52201"/>
    <cellStyle name="40% - Accent1 4 5 6 3" xfId="44260"/>
    <cellStyle name="40% - Accent1 4 5 7" xfId="21793"/>
    <cellStyle name="40% - Accent1 4 5 7 2" xfId="29741"/>
    <cellStyle name="40% - Accent1 4 5 7 2 2" xfId="58700"/>
    <cellStyle name="40% - Accent1 4 5 7 3" xfId="50759"/>
    <cellStyle name="40% - Accent1 4 5 8" xfId="8533"/>
    <cellStyle name="40% - Accent1 4 5 8 2" xfId="37591"/>
    <cellStyle name="40% - Accent1 4 5 9" xfId="31007"/>
    <cellStyle name="40% - Accent1 4 6" xfId="3404"/>
    <cellStyle name="40% - Accent1 4 6 2" xfId="4602"/>
    <cellStyle name="40% - Accent1 4 6 2 2" xfId="17896"/>
    <cellStyle name="40% - Accent1 4 6 2 2 2" xfId="25850"/>
    <cellStyle name="40% - Accent1 4 6 2 2 2 2" xfId="54809"/>
    <cellStyle name="40% - Accent1 4 6 2 2 3" xfId="46868"/>
    <cellStyle name="40% - Accent1 4 6 2 3" xfId="11226"/>
    <cellStyle name="40% - Accent1 4 6 2 3 2" xfId="40284"/>
    <cellStyle name="40% - Accent1 4 6 2 4" xfId="33700"/>
    <cellStyle name="40% - Accent1 4 6 3" xfId="6762"/>
    <cellStyle name="40% - Accent1 4 6 3 2" xfId="20044"/>
    <cellStyle name="40% - Accent1 4 6 3 2 2" xfId="27998"/>
    <cellStyle name="40% - Accent1 4 6 3 2 2 2" xfId="56957"/>
    <cellStyle name="40% - Accent1 4 6 3 2 3" xfId="49016"/>
    <cellStyle name="40% - Accent1 4 6 3 3" xfId="13374"/>
    <cellStyle name="40% - Accent1 4 6 3 3 2" xfId="42432"/>
    <cellStyle name="40% - Accent1 4 6 3 4" xfId="35848"/>
    <cellStyle name="40% - Accent1 4 6 4" xfId="7927"/>
    <cellStyle name="40% - Accent1 4 6 4 2" xfId="21188"/>
    <cellStyle name="40% - Accent1 4 6 4 2 2" xfId="29142"/>
    <cellStyle name="40% - Accent1 4 6 4 2 2 2" xfId="58101"/>
    <cellStyle name="40% - Accent1 4 6 4 2 3" xfId="50160"/>
    <cellStyle name="40% - Accent1 4 6 4 3" xfId="14518"/>
    <cellStyle name="40% - Accent1 4 6 4 3 2" xfId="43576"/>
    <cellStyle name="40% - Accent1 4 6 4 4" xfId="36992"/>
    <cellStyle name="40% - Accent1 4 6 5" xfId="15797"/>
    <cellStyle name="40% - Accent1 4 6 5 2" xfId="23787"/>
    <cellStyle name="40% - Accent1 4 6 5 2 2" xfId="52746"/>
    <cellStyle name="40% - Accent1 4 6 5 3" xfId="44805"/>
    <cellStyle name="40% - Accent1 4 6 6" xfId="22338"/>
    <cellStyle name="40% - Accent1 4 6 6 2" xfId="30286"/>
    <cellStyle name="40% - Accent1 4 6 6 2 2" xfId="59245"/>
    <cellStyle name="40% - Accent1 4 6 6 3" xfId="51304"/>
    <cellStyle name="40% - Accent1 4 6 7" xfId="10082"/>
    <cellStyle name="40% - Accent1 4 6 7 2" xfId="39140"/>
    <cellStyle name="40% - Accent1 4 6 8" xfId="32556"/>
    <cellStyle name="40% - Accent1 4 7" xfId="2447"/>
    <cellStyle name="40% - Accent1 4 7 2" xfId="5805"/>
    <cellStyle name="40% - Accent1 4 7 2 2" xfId="19087"/>
    <cellStyle name="40% - Accent1 4 7 2 2 2" xfId="27041"/>
    <cellStyle name="40% - Accent1 4 7 2 2 2 2" xfId="56000"/>
    <cellStyle name="40% - Accent1 4 7 2 2 3" xfId="48059"/>
    <cellStyle name="40% - Accent1 4 7 2 3" xfId="12417"/>
    <cellStyle name="40% - Accent1 4 7 2 3 2" xfId="41475"/>
    <cellStyle name="40% - Accent1 4 7 2 4" xfId="34891"/>
    <cellStyle name="40% - Accent1 4 7 3" xfId="16015"/>
    <cellStyle name="40% - Accent1 4 7 3 2" xfId="23969"/>
    <cellStyle name="40% - Accent1 4 7 3 2 2" xfId="52928"/>
    <cellStyle name="40% - Accent1 4 7 3 3" xfId="44987"/>
    <cellStyle name="40% - Accent1 4 7 4" xfId="9125"/>
    <cellStyle name="40% - Accent1 4 7 4 2" xfId="38183"/>
    <cellStyle name="40% - Accent1 4 7 5" xfId="31599"/>
    <cellStyle name="40% - Accent1 4 8" xfId="3645"/>
    <cellStyle name="40% - Accent1 4 8 2" xfId="16939"/>
    <cellStyle name="40% - Accent1 4 8 2 2" xfId="24893"/>
    <cellStyle name="40% - Accent1 4 8 2 2 2" xfId="53852"/>
    <cellStyle name="40% - Accent1 4 8 2 3" xfId="45911"/>
    <cellStyle name="40% - Accent1 4 8 3" xfId="10269"/>
    <cellStyle name="40% - Accent1 4 8 3 2" xfId="39327"/>
    <cellStyle name="40% - Accent1 4 8 4" xfId="32743"/>
    <cellStyle name="40% - Accent1 4 9" xfId="4801"/>
    <cellStyle name="40% - Accent1 4 9 2" xfId="18083"/>
    <cellStyle name="40% - Accent1 4 9 2 2" xfId="26037"/>
    <cellStyle name="40% - Accent1 4 9 2 2 2" xfId="54996"/>
    <cellStyle name="40% - Accent1 4 9 2 3" xfId="47055"/>
    <cellStyle name="40% - Accent1 4 9 3" xfId="11413"/>
    <cellStyle name="40% - Accent1 4 9 3 2" xfId="40471"/>
    <cellStyle name="40% - Accent1 4 9 4" xfId="33887"/>
    <cellStyle name="40% - Accent1 5" xfId="1420"/>
    <cellStyle name="40% - Accent1 5 10" xfId="21402"/>
    <cellStyle name="40% - Accent1 5 10 2" xfId="29350"/>
    <cellStyle name="40% - Accent1 5 10 2 2" xfId="58309"/>
    <cellStyle name="40% - Accent1 5 10 3" xfId="50368"/>
    <cellStyle name="40% - Accent1 5 11" xfId="8142"/>
    <cellStyle name="40% - Accent1 5 11 2" xfId="37200"/>
    <cellStyle name="40% - Accent1 5 12" xfId="30616"/>
    <cellStyle name="40% - Accent1 5 2" xfId="1640"/>
    <cellStyle name="40% - Accent1 5 2 10" xfId="30829"/>
    <cellStyle name="40% - Accent1 5 2 2" xfId="2265"/>
    <cellStyle name="40% - Accent1 5 2 2 2" xfId="3273"/>
    <cellStyle name="40% - Accent1 5 2 2 2 2" xfId="6631"/>
    <cellStyle name="40% - Accent1 5 2 2 2 2 2" xfId="19913"/>
    <cellStyle name="40% - Accent1 5 2 2 2 2 2 2" xfId="27867"/>
    <cellStyle name="40% - Accent1 5 2 2 2 2 2 2 2" xfId="56826"/>
    <cellStyle name="40% - Accent1 5 2 2 2 2 2 3" xfId="48885"/>
    <cellStyle name="40% - Accent1 5 2 2 2 2 3" xfId="13243"/>
    <cellStyle name="40% - Accent1 5 2 2 2 2 3 2" xfId="42301"/>
    <cellStyle name="40% - Accent1 5 2 2 2 2 4" xfId="35717"/>
    <cellStyle name="40% - Accent1 5 2 2 2 3" xfId="16761"/>
    <cellStyle name="40% - Accent1 5 2 2 2 3 2" xfId="24715"/>
    <cellStyle name="40% - Accent1 5 2 2 2 3 2 2" xfId="53674"/>
    <cellStyle name="40% - Accent1 5 2 2 2 3 3" xfId="45733"/>
    <cellStyle name="40% - Accent1 5 2 2 2 4" xfId="9951"/>
    <cellStyle name="40% - Accent1 5 2 2 2 4 2" xfId="39009"/>
    <cellStyle name="40% - Accent1 5 2 2 2 5" xfId="32425"/>
    <cellStyle name="40% - Accent1 5 2 2 3" xfId="4471"/>
    <cellStyle name="40% - Accent1 5 2 2 3 2" xfId="17765"/>
    <cellStyle name="40% - Accent1 5 2 2 3 2 2" xfId="25719"/>
    <cellStyle name="40% - Accent1 5 2 2 3 2 2 2" xfId="54678"/>
    <cellStyle name="40% - Accent1 5 2 2 3 2 3" xfId="46737"/>
    <cellStyle name="40% - Accent1 5 2 2 3 3" xfId="11095"/>
    <cellStyle name="40% - Accent1 5 2 2 3 3 2" xfId="40153"/>
    <cellStyle name="40% - Accent1 5 2 2 3 4" xfId="33569"/>
    <cellStyle name="40% - Accent1 5 2 2 4" xfId="5627"/>
    <cellStyle name="40% - Accent1 5 2 2 4 2" xfId="18909"/>
    <cellStyle name="40% - Accent1 5 2 2 4 2 2" xfId="26863"/>
    <cellStyle name="40% - Accent1 5 2 2 4 2 2 2" xfId="55822"/>
    <cellStyle name="40% - Accent1 5 2 2 4 2 3" xfId="47881"/>
    <cellStyle name="40% - Accent1 5 2 2 4 3" xfId="12239"/>
    <cellStyle name="40% - Accent1 5 2 2 4 3 2" xfId="41297"/>
    <cellStyle name="40% - Accent1 5 2 2 4 4" xfId="34713"/>
    <cellStyle name="40% - Accent1 5 2 2 5" xfId="7796"/>
    <cellStyle name="40% - Accent1 5 2 2 5 2" xfId="21057"/>
    <cellStyle name="40% - Accent1 5 2 2 5 2 2" xfId="29011"/>
    <cellStyle name="40% - Accent1 5 2 2 5 2 2 2" xfId="57970"/>
    <cellStyle name="40% - Accent1 5 2 2 5 2 3" xfId="50029"/>
    <cellStyle name="40% - Accent1 5 2 2 5 3" xfId="14387"/>
    <cellStyle name="40% - Accent1 5 2 2 5 3 2" xfId="43445"/>
    <cellStyle name="40% - Accent1 5 2 2 5 4" xfId="36861"/>
    <cellStyle name="40% - Accent1 5 2 2 6" xfId="15666"/>
    <cellStyle name="40% - Accent1 5 2 2 6 2" xfId="23656"/>
    <cellStyle name="40% - Accent1 5 2 2 6 2 2" xfId="52615"/>
    <cellStyle name="40% - Accent1 5 2 2 6 3" xfId="44674"/>
    <cellStyle name="40% - Accent1 5 2 2 7" xfId="22207"/>
    <cellStyle name="40% - Accent1 5 2 2 7 2" xfId="30155"/>
    <cellStyle name="40% - Accent1 5 2 2 7 2 2" xfId="59114"/>
    <cellStyle name="40% - Accent1 5 2 2 7 3" xfId="51173"/>
    <cellStyle name="40% - Accent1 5 2 2 8" xfId="8947"/>
    <cellStyle name="40% - Accent1 5 2 2 8 2" xfId="38005"/>
    <cellStyle name="40% - Accent1 5 2 2 9" xfId="31421"/>
    <cellStyle name="40% - Accent1 5 2 3" xfId="2681"/>
    <cellStyle name="40% - Accent1 5 2 3 2" xfId="6039"/>
    <cellStyle name="40% - Accent1 5 2 3 2 2" xfId="19321"/>
    <cellStyle name="40% - Accent1 5 2 3 2 2 2" xfId="27275"/>
    <cellStyle name="40% - Accent1 5 2 3 2 2 2 2" xfId="56234"/>
    <cellStyle name="40% - Accent1 5 2 3 2 2 3" xfId="48293"/>
    <cellStyle name="40% - Accent1 5 2 3 2 3" xfId="12651"/>
    <cellStyle name="40% - Accent1 5 2 3 2 3 2" xfId="41709"/>
    <cellStyle name="40% - Accent1 5 2 3 2 4" xfId="35125"/>
    <cellStyle name="40% - Accent1 5 2 3 3" xfId="16169"/>
    <cellStyle name="40% - Accent1 5 2 3 3 2" xfId="24123"/>
    <cellStyle name="40% - Accent1 5 2 3 3 2 2" xfId="53082"/>
    <cellStyle name="40% - Accent1 5 2 3 3 3" xfId="45141"/>
    <cellStyle name="40% - Accent1 5 2 3 4" xfId="9359"/>
    <cellStyle name="40% - Accent1 5 2 3 4 2" xfId="38417"/>
    <cellStyle name="40% - Accent1 5 2 3 5" xfId="31833"/>
    <cellStyle name="40% - Accent1 5 2 4" xfId="3879"/>
    <cellStyle name="40% - Accent1 5 2 4 2" xfId="17173"/>
    <cellStyle name="40% - Accent1 5 2 4 2 2" xfId="25127"/>
    <cellStyle name="40% - Accent1 5 2 4 2 2 2" xfId="54086"/>
    <cellStyle name="40% - Accent1 5 2 4 2 3" xfId="46145"/>
    <cellStyle name="40% - Accent1 5 2 4 3" xfId="10503"/>
    <cellStyle name="40% - Accent1 5 2 4 3 2" xfId="39561"/>
    <cellStyle name="40% - Accent1 5 2 4 4" xfId="32977"/>
    <cellStyle name="40% - Accent1 5 2 5" xfId="5035"/>
    <cellStyle name="40% - Accent1 5 2 5 2" xfId="18317"/>
    <cellStyle name="40% - Accent1 5 2 5 2 2" xfId="26271"/>
    <cellStyle name="40% - Accent1 5 2 5 2 2 2" xfId="55230"/>
    <cellStyle name="40% - Accent1 5 2 5 2 3" xfId="47289"/>
    <cellStyle name="40% - Accent1 5 2 5 3" xfId="11647"/>
    <cellStyle name="40% - Accent1 5 2 5 3 2" xfId="40705"/>
    <cellStyle name="40% - Accent1 5 2 5 4" xfId="34121"/>
    <cellStyle name="40% - Accent1 5 2 6" xfId="7204"/>
    <cellStyle name="40% - Accent1 5 2 6 2" xfId="20465"/>
    <cellStyle name="40% - Accent1 5 2 6 2 2" xfId="28419"/>
    <cellStyle name="40% - Accent1 5 2 6 2 2 2" xfId="57378"/>
    <cellStyle name="40% - Accent1 5 2 6 2 3" xfId="49437"/>
    <cellStyle name="40% - Accent1 5 2 6 3" xfId="13795"/>
    <cellStyle name="40% - Accent1 5 2 6 3 2" xfId="42853"/>
    <cellStyle name="40% - Accent1 5 2 6 4" xfId="36269"/>
    <cellStyle name="40% - Accent1 5 2 7" xfId="15073"/>
    <cellStyle name="40% - Accent1 5 2 7 2" xfId="23063"/>
    <cellStyle name="40% - Accent1 5 2 7 2 2" xfId="52022"/>
    <cellStyle name="40% - Accent1 5 2 7 3" xfId="44081"/>
    <cellStyle name="40% - Accent1 5 2 8" xfId="21615"/>
    <cellStyle name="40% - Accent1 5 2 8 2" xfId="29563"/>
    <cellStyle name="40% - Accent1 5 2 8 2 2" xfId="58522"/>
    <cellStyle name="40% - Accent1 5 2 8 3" xfId="50581"/>
    <cellStyle name="40% - Accent1 5 2 9" xfId="8355"/>
    <cellStyle name="40% - Accent1 5 2 9 2" xfId="37413"/>
    <cellStyle name="40% - Accent1 5 3" xfId="2052"/>
    <cellStyle name="40% - Accent1 5 3 2" xfId="3060"/>
    <cellStyle name="40% - Accent1 5 3 2 2" xfId="6418"/>
    <cellStyle name="40% - Accent1 5 3 2 2 2" xfId="19700"/>
    <cellStyle name="40% - Accent1 5 3 2 2 2 2" xfId="27654"/>
    <cellStyle name="40% - Accent1 5 3 2 2 2 2 2" xfId="56613"/>
    <cellStyle name="40% - Accent1 5 3 2 2 2 3" xfId="48672"/>
    <cellStyle name="40% - Accent1 5 3 2 2 3" xfId="13030"/>
    <cellStyle name="40% - Accent1 5 3 2 2 3 2" xfId="42088"/>
    <cellStyle name="40% - Accent1 5 3 2 2 4" xfId="35504"/>
    <cellStyle name="40% - Accent1 5 3 2 3" xfId="16548"/>
    <cellStyle name="40% - Accent1 5 3 2 3 2" xfId="24502"/>
    <cellStyle name="40% - Accent1 5 3 2 3 2 2" xfId="53461"/>
    <cellStyle name="40% - Accent1 5 3 2 3 3" xfId="45520"/>
    <cellStyle name="40% - Accent1 5 3 2 4" xfId="9738"/>
    <cellStyle name="40% - Accent1 5 3 2 4 2" xfId="38796"/>
    <cellStyle name="40% - Accent1 5 3 2 5" xfId="32212"/>
    <cellStyle name="40% - Accent1 5 3 3" xfId="4258"/>
    <cellStyle name="40% - Accent1 5 3 3 2" xfId="17552"/>
    <cellStyle name="40% - Accent1 5 3 3 2 2" xfId="25506"/>
    <cellStyle name="40% - Accent1 5 3 3 2 2 2" xfId="54465"/>
    <cellStyle name="40% - Accent1 5 3 3 2 3" xfId="46524"/>
    <cellStyle name="40% - Accent1 5 3 3 3" xfId="10882"/>
    <cellStyle name="40% - Accent1 5 3 3 3 2" xfId="39940"/>
    <cellStyle name="40% - Accent1 5 3 3 4" xfId="33356"/>
    <cellStyle name="40% - Accent1 5 3 4" xfId="5414"/>
    <cellStyle name="40% - Accent1 5 3 4 2" xfId="18696"/>
    <cellStyle name="40% - Accent1 5 3 4 2 2" xfId="26650"/>
    <cellStyle name="40% - Accent1 5 3 4 2 2 2" xfId="55609"/>
    <cellStyle name="40% - Accent1 5 3 4 2 3" xfId="47668"/>
    <cellStyle name="40% - Accent1 5 3 4 3" xfId="12026"/>
    <cellStyle name="40% - Accent1 5 3 4 3 2" xfId="41084"/>
    <cellStyle name="40% - Accent1 5 3 4 4" xfId="34500"/>
    <cellStyle name="40% - Accent1 5 3 5" xfId="7583"/>
    <cellStyle name="40% - Accent1 5 3 5 2" xfId="20844"/>
    <cellStyle name="40% - Accent1 5 3 5 2 2" xfId="28798"/>
    <cellStyle name="40% - Accent1 5 3 5 2 2 2" xfId="57757"/>
    <cellStyle name="40% - Accent1 5 3 5 2 3" xfId="49816"/>
    <cellStyle name="40% - Accent1 5 3 5 3" xfId="14174"/>
    <cellStyle name="40% - Accent1 5 3 5 3 2" xfId="43232"/>
    <cellStyle name="40% - Accent1 5 3 5 4" xfId="36648"/>
    <cellStyle name="40% - Accent1 5 3 6" xfId="15453"/>
    <cellStyle name="40% - Accent1 5 3 6 2" xfId="23443"/>
    <cellStyle name="40% - Accent1 5 3 6 2 2" xfId="52402"/>
    <cellStyle name="40% - Accent1 5 3 6 3" xfId="44461"/>
    <cellStyle name="40% - Accent1 5 3 7" xfId="21994"/>
    <cellStyle name="40% - Accent1 5 3 7 2" xfId="29942"/>
    <cellStyle name="40% - Accent1 5 3 7 2 2" xfId="58901"/>
    <cellStyle name="40% - Accent1 5 3 7 3" xfId="50960"/>
    <cellStyle name="40% - Accent1 5 3 8" xfId="8734"/>
    <cellStyle name="40% - Accent1 5 3 8 2" xfId="37792"/>
    <cellStyle name="40% - Accent1 5 3 9" xfId="31208"/>
    <cellStyle name="40% - Accent1 5 4" xfId="1870"/>
    <cellStyle name="40% - Accent1 5 4 2" xfId="2880"/>
    <cellStyle name="40% - Accent1 5 4 2 2" xfId="6238"/>
    <cellStyle name="40% - Accent1 5 4 2 2 2" xfId="19520"/>
    <cellStyle name="40% - Accent1 5 4 2 2 2 2" xfId="27474"/>
    <cellStyle name="40% - Accent1 5 4 2 2 2 2 2" xfId="56433"/>
    <cellStyle name="40% - Accent1 5 4 2 2 2 3" xfId="48492"/>
    <cellStyle name="40% - Accent1 5 4 2 2 3" xfId="12850"/>
    <cellStyle name="40% - Accent1 5 4 2 2 3 2" xfId="41908"/>
    <cellStyle name="40% - Accent1 5 4 2 2 4" xfId="35324"/>
    <cellStyle name="40% - Accent1 5 4 2 3" xfId="16368"/>
    <cellStyle name="40% - Accent1 5 4 2 3 2" xfId="24322"/>
    <cellStyle name="40% - Accent1 5 4 2 3 2 2" xfId="53281"/>
    <cellStyle name="40% - Accent1 5 4 2 3 3" xfId="45340"/>
    <cellStyle name="40% - Accent1 5 4 2 4" xfId="9558"/>
    <cellStyle name="40% - Accent1 5 4 2 4 2" xfId="38616"/>
    <cellStyle name="40% - Accent1 5 4 2 5" xfId="32032"/>
    <cellStyle name="40% - Accent1 5 4 3" xfId="4078"/>
    <cellStyle name="40% - Accent1 5 4 3 2" xfId="17372"/>
    <cellStyle name="40% - Accent1 5 4 3 2 2" xfId="25326"/>
    <cellStyle name="40% - Accent1 5 4 3 2 2 2" xfId="54285"/>
    <cellStyle name="40% - Accent1 5 4 3 2 3" xfId="46344"/>
    <cellStyle name="40% - Accent1 5 4 3 3" xfId="10702"/>
    <cellStyle name="40% - Accent1 5 4 3 3 2" xfId="39760"/>
    <cellStyle name="40% - Accent1 5 4 3 4" xfId="33176"/>
    <cellStyle name="40% - Accent1 5 4 4" xfId="5234"/>
    <cellStyle name="40% - Accent1 5 4 4 2" xfId="18516"/>
    <cellStyle name="40% - Accent1 5 4 4 2 2" xfId="26470"/>
    <cellStyle name="40% - Accent1 5 4 4 2 2 2" xfId="55429"/>
    <cellStyle name="40% - Accent1 5 4 4 2 3" xfId="47488"/>
    <cellStyle name="40% - Accent1 5 4 4 3" xfId="11846"/>
    <cellStyle name="40% - Accent1 5 4 4 3 2" xfId="40904"/>
    <cellStyle name="40% - Accent1 5 4 4 4" xfId="34320"/>
    <cellStyle name="40% - Accent1 5 4 5" xfId="7403"/>
    <cellStyle name="40% - Accent1 5 4 5 2" xfId="20664"/>
    <cellStyle name="40% - Accent1 5 4 5 2 2" xfId="28618"/>
    <cellStyle name="40% - Accent1 5 4 5 2 2 2" xfId="57577"/>
    <cellStyle name="40% - Accent1 5 4 5 2 3" xfId="49636"/>
    <cellStyle name="40% - Accent1 5 4 5 3" xfId="13994"/>
    <cellStyle name="40% - Accent1 5 4 5 3 2" xfId="43052"/>
    <cellStyle name="40% - Accent1 5 4 5 4" xfId="36468"/>
    <cellStyle name="40% - Accent1 5 4 6" xfId="15273"/>
    <cellStyle name="40% - Accent1 5 4 6 2" xfId="23263"/>
    <cellStyle name="40% - Accent1 5 4 6 2 2" xfId="52222"/>
    <cellStyle name="40% - Accent1 5 4 6 3" xfId="44281"/>
    <cellStyle name="40% - Accent1 5 4 7" xfId="21814"/>
    <cellStyle name="40% - Accent1 5 4 7 2" xfId="29762"/>
    <cellStyle name="40% - Accent1 5 4 7 2 2" xfId="58721"/>
    <cellStyle name="40% - Accent1 5 4 7 3" xfId="50780"/>
    <cellStyle name="40% - Accent1 5 4 8" xfId="8554"/>
    <cellStyle name="40% - Accent1 5 4 8 2" xfId="37612"/>
    <cellStyle name="40% - Accent1 5 4 9" xfId="31028"/>
    <cellStyle name="40% - Accent1 5 5" xfId="2468"/>
    <cellStyle name="40% - Accent1 5 5 2" xfId="5826"/>
    <cellStyle name="40% - Accent1 5 5 2 2" xfId="19108"/>
    <cellStyle name="40% - Accent1 5 5 2 2 2" xfId="27062"/>
    <cellStyle name="40% - Accent1 5 5 2 2 2 2" xfId="56021"/>
    <cellStyle name="40% - Accent1 5 5 2 2 3" xfId="48080"/>
    <cellStyle name="40% - Accent1 5 5 2 3" xfId="12438"/>
    <cellStyle name="40% - Accent1 5 5 2 3 2" xfId="41496"/>
    <cellStyle name="40% - Accent1 5 5 2 4" xfId="34912"/>
    <cellStyle name="40% - Accent1 5 5 3" xfId="15913"/>
    <cellStyle name="40% - Accent1 5 5 3 2" xfId="23902"/>
    <cellStyle name="40% - Accent1 5 5 3 2 2" xfId="52861"/>
    <cellStyle name="40% - Accent1 5 5 3 3" xfId="44920"/>
    <cellStyle name="40% - Accent1 5 5 4" xfId="9146"/>
    <cellStyle name="40% - Accent1 5 5 4 2" xfId="38204"/>
    <cellStyle name="40% - Accent1 5 5 5" xfId="31620"/>
    <cellStyle name="40% - Accent1 5 6" xfId="3666"/>
    <cellStyle name="40% - Accent1 5 6 2" xfId="16960"/>
    <cellStyle name="40% - Accent1 5 6 2 2" xfId="24914"/>
    <cellStyle name="40% - Accent1 5 6 2 2 2" xfId="53873"/>
    <cellStyle name="40% - Accent1 5 6 2 3" xfId="45932"/>
    <cellStyle name="40% - Accent1 5 6 3" xfId="10290"/>
    <cellStyle name="40% - Accent1 5 6 3 2" xfId="39348"/>
    <cellStyle name="40% - Accent1 5 6 4" xfId="32764"/>
    <cellStyle name="40% - Accent1 5 7" xfId="4822"/>
    <cellStyle name="40% - Accent1 5 7 2" xfId="18104"/>
    <cellStyle name="40% - Accent1 5 7 2 2" xfId="26058"/>
    <cellStyle name="40% - Accent1 5 7 2 2 2" xfId="55017"/>
    <cellStyle name="40% - Accent1 5 7 2 3" xfId="47076"/>
    <cellStyle name="40% - Accent1 5 7 3" xfId="11434"/>
    <cellStyle name="40% - Accent1 5 7 3 2" xfId="40492"/>
    <cellStyle name="40% - Accent1 5 7 4" xfId="33908"/>
    <cellStyle name="40% - Accent1 5 8" xfId="6991"/>
    <cellStyle name="40% - Accent1 5 8 2" xfId="20252"/>
    <cellStyle name="40% - Accent1 5 8 2 2" xfId="28206"/>
    <cellStyle name="40% - Accent1 5 8 2 2 2" xfId="57165"/>
    <cellStyle name="40% - Accent1 5 8 2 3" xfId="49224"/>
    <cellStyle name="40% - Accent1 5 8 3" xfId="13582"/>
    <cellStyle name="40% - Accent1 5 8 3 2" xfId="42640"/>
    <cellStyle name="40% - Accent1 5 8 4" xfId="36056"/>
    <cellStyle name="40% - Accent1 5 9" xfId="14860"/>
    <cellStyle name="40% - Accent1 5 9 2" xfId="22850"/>
    <cellStyle name="40% - Accent1 5 9 2 2" xfId="51809"/>
    <cellStyle name="40% - Accent1 5 9 3" xfId="43868"/>
    <cellStyle name="40% - Accent1 6" xfId="1506"/>
    <cellStyle name="40% - Accent1 6 10" xfId="30702"/>
    <cellStyle name="40% - Accent1 6 2" xfId="2138"/>
    <cellStyle name="40% - Accent1 6 2 2" xfId="3146"/>
    <cellStyle name="40% - Accent1 6 2 2 2" xfId="6504"/>
    <cellStyle name="40% - Accent1 6 2 2 2 2" xfId="19786"/>
    <cellStyle name="40% - Accent1 6 2 2 2 2 2" xfId="27740"/>
    <cellStyle name="40% - Accent1 6 2 2 2 2 2 2" xfId="56699"/>
    <cellStyle name="40% - Accent1 6 2 2 2 2 3" xfId="48758"/>
    <cellStyle name="40% - Accent1 6 2 2 2 3" xfId="13116"/>
    <cellStyle name="40% - Accent1 6 2 2 2 3 2" xfId="42174"/>
    <cellStyle name="40% - Accent1 6 2 2 2 4" xfId="35590"/>
    <cellStyle name="40% - Accent1 6 2 2 3" xfId="16634"/>
    <cellStyle name="40% - Accent1 6 2 2 3 2" xfId="24588"/>
    <cellStyle name="40% - Accent1 6 2 2 3 2 2" xfId="53547"/>
    <cellStyle name="40% - Accent1 6 2 2 3 3" xfId="45606"/>
    <cellStyle name="40% - Accent1 6 2 2 4" xfId="9824"/>
    <cellStyle name="40% - Accent1 6 2 2 4 2" xfId="38882"/>
    <cellStyle name="40% - Accent1 6 2 2 5" xfId="32298"/>
    <cellStyle name="40% - Accent1 6 2 3" xfId="4344"/>
    <cellStyle name="40% - Accent1 6 2 3 2" xfId="17638"/>
    <cellStyle name="40% - Accent1 6 2 3 2 2" xfId="25592"/>
    <cellStyle name="40% - Accent1 6 2 3 2 2 2" xfId="54551"/>
    <cellStyle name="40% - Accent1 6 2 3 2 3" xfId="46610"/>
    <cellStyle name="40% - Accent1 6 2 3 3" xfId="10968"/>
    <cellStyle name="40% - Accent1 6 2 3 3 2" xfId="40026"/>
    <cellStyle name="40% - Accent1 6 2 3 4" xfId="33442"/>
    <cellStyle name="40% - Accent1 6 2 4" xfId="5500"/>
    <cellStyle name="40% - Accent1 6 2 4 2" xfId="18782"/>
    <cellStyle name="40% - Accent1 6 2 4 2 2" xfId="26736"/>
    <cellStyle name="40% - Accent1 6 2 4 2 2 2" xfId="55695"/>
    <cellStyle name="40% - Accent1 6 2 4 2 3" xfId="47754"/>
    <cellStyle name="40% - Accent1 6 2 4 3" xfId="12112"/>
    <cellStyle name="40% - Accent1 6 2 4 3 2" xfId="41170"/>
    <cellStyle name="40% - Accent1 6 2 4 4" xfId="34586"/>
    <cellStyle name="40% - Accent1 6 2 5" xfId="7669"/>
    <cellStyle name="40% - Accent1 6 2 5 2" xfId="20930"/>
    <cellStyle name="40% - Accent1 6 2 5 2 2" xfId="28884"/>
    <cellStyle name="40% - Accent1 6 2 5 2 2 2" xfId="57843"/>
    <cellStyle name="40% - Accent1 6 2 5 2 3" xfId="49902"/>
    <cellStyle name="40% - Accent1 6 2 5 3" xfId="14260"/>
    <cellStyle name="40% - Accent1 6 2 5 3 2" xfId="43318"/>
    <cellStyle name="40% - Accent1 6 2 5 4" xfId="36734"/>
    <cellStyle name="40% - Accent1 6 2 6" xfId="15539"/>
    <cellStyle name="40% - Accent1 6 2 6 2" xfId="23529"/>
    <cellStyle name="40% - Accent1 6 2 6 2 2" xfId="52488"/>
    <cellStyle name="40% - Accent1 6 2 6 3" xfId="44547"/>
    <cellStyle name="40% - Accent1 6 2 7" xfId="22080"/>
    <cellStyle name="40% - Accent1 6 2 7 2" xfId="30028"/>
    <cellStyle name="40% - Accent1 6 2 7 2 2" xfId="58987"/>
    <cellStyle name="40% - Accent1 6 2 7 3" xfId="51046"/>
    <cellStyle name="40% - Accent1 6 2 8" xfId="8820"/>
    <cellStyle name="40% - Accent1 6 2 8 2" xfId="37878"/>
    <cellStyle name="40% - Accent1 6 2 9" xfId="31294"/>
    <cellStyle name="40% - Accent1 6 3" xfId="2554"/>
    <cellStyle name="40% - Accent1 6 3 2" xfId="5912"/>
    <cellStyle name="40% - Accent1 6 3 2 2" xfId="19194"/>
    <cellStyle name="40% - Accent1 6 3 2 2 2" xfId="27148"/>
    <cellStyle name="40% - Accent1 6 3 2 2 2 2" xfId="56107"/>
    <cellStyle name="40% - Accent1 6 3 2 2 3" xfId="48166"/>
    <cellStyle name="40% - Accent1 6 3 2 3" xfId="12524"/>
    <cellStyle name="40% - Accent1 6 3 2 3 2" xfId="41582"/>
    <cellStyle name="40% - Accent1 6 3 2 4" xfId="34998"/>
    <cellStyle name="40% - Accent1 6 3 3" xfId="16042"/>
    <cellStyle name="40% - Accent1 6 3 3 2" xfId="23996"/>
    <cellStyle name="40% - Accent1 6 3 3 2 2" xfId="52955"/>
    <cellStyle name="40% - Accent1 6 3 3 3" xfId="45014"/>
    <cellStyle name="40% - Accent1 6 3 4" xfId="9232"/>
    <cellStyle name="40% - Accent1 6 3 4 2" xfId="38290"/>
    <cellStyle name="40% - Accent1 6 3 5" xfId="31706"/>
    <cellStyle name="40% - Accent1 6 4" xfId="3752"/>
    <cellStyle name="40% - Accent1 6 4 2" xfId="17046"/>
    <cellStyle name="40% - Accent1 6 4 2 2" xfId="25000"/>
    <cellStyle name="40% - Accent1 6 4 2 2 2" xfId="53959"/>
    <cellStyle name="40% - Accent1 6 4 2 3" xfId="46018"/>
    <cellStyle name="40% - Accent1 6 4 3" xfId="10376"/>
    <cellStyle name="40% - Accent1 6 4 3 2" xfId="39434"/>
    <cellStyle name="40% - Accent1 6 4 4" xfId="32850"/>
    <cellStyle name="40% - Accent1 6 5" xfId="4908"/>
    <cellStyle name="40% - Accent1 6 5 2" xfId="18190"/>
    <cellStyle name="40% - Accent1 6 5 2 2" xfId="26144"/>
    <cellStyle name="40% - Accent1 6 5 2 2 2" xfId="55103"/>
    <cellStyle name="40% - Accent1 6 5 2 3" xfId="47162"/>
    <cellStyle name="40% - Accent1 6 5 3" xfId="11520"/>
    <cellStyle name="40% - Accent1 6 5 3 2" xfId="40578"/>
    <cellStyle name="40% - Accent1 6 5 4" xfId="33994"/>
    <cellStyle name="40% - Accent1 6 6" xfId="7077"/>
    <cellStyle name="40% - Accent1 6 6 2" xfId="20338"/>
    <cellStyle name="40% - Accent1 6 6 2 2" xfId="28292"/>
    <cellStyle name="40% - Accent1 6 6 2 2 2" xfId="57251"/>
    <cellStyle name="40% - Accent1 6 6 2 3" xfId="49310"/>
    <cellStyle name="40% - Accent1 6 6 3" xfId="13668"/>
    <cellStyle name="40% - Accent1 6 6 3 2" xfId="42726"/>
    <cellStyle name="40% - Accent1 6 6 4" xfId="36142"/>
    <cellStyle name="40% - Accent1 6 7" xfId="14946"/>
    <cellStyle name="40% - Accent1 6 7 2" xfId="22936"/>
    <cellStyle name="40% - Accent1 6 7 2 2" xfId="51895"/>
    <cellStyle name="40% - Accent1 6 7 3" xfId="43954"/>
    <cellStyle name="40% - Accent1 6 8" xfId="21488"/>
    <cellStyle name="40% - Accent1 6 8 2" xfId="29436"/>
    <cellStyle name="40% - Accent1 6 8 2 2" xfId="58395"/>
    <cellStyle name="40% - Accent1 6 8 3" xfId="50454"/>
    <cellStyle name="40% - Accent1 6 9" xfId="8228"/>
    <cellStyle name="40% - Accent1 6 9 2" xfId="37286"/>
    <cellStyle name="40% - Accent1 7" xfId="1962"/>
    <cellStyle name="40% - Accent1 7 2" xfId="2970"/>
    <cellStyle name="40% - Accent1 7 2 2" xfId="6328"/>
    <cellStyle name="40% - Accent1 7 2 2 2" xfId="19610"/>
    <cellStyle name="40% - Accent1 7 2 2 2 2" xfId="27564"/>
    <cellStyle name="40% - Accent1 7 2 2 2 2 2" xfId="56523"/>
    <cellStyle name="40% - Accent1 7 2 2 2 3" xfId="48582"/>
    <cellStyle name="40% - Accent1 7 2 2 3" xfId="12940"/>
    <cellStyle name="40% - Accent1 7 2 2 3 2" xfId="41998"/>
    <cellStyle name="40% - Accent1 7 2 2 4" xfId="35414"/>
    <cellStyle name="40% - Accent1 7 2 3" xfId="16458"/>
    <cellStyle name="40% - Accent1 7 2 3 2" xfId="24412"/>
    <cellStyle name="40% - Accent1 7 2 3 2 2" xfId="53371"/>
    <cellStyle name="40% - Accent1 7 2 3 3" xfId="45430"/>
    <cellStyle name="40% - Accent1 7 2 4" xfId="9648"/>
    <cellStyle name="40% - Accent1 7 2 4 2" xfId="38706"/>
    <cellStyle name="40% - Accent1 7 2 5" xfId="32122"/>
    <cellStyle name="40% - Accent1 7 3" xfId="4168"/>
    <cellStyle name="40% - Accent1 7 3 2" xfId="17462"/>
    <cellStyle name="40% - Accent1 7 3 2 2" xfId="25416"/>
    <cellStyle name="40% - Accent1 7 3 2 2 2" xfId="54375"/>
    <cellStyle name="40% - Accent1 7 3 2 3" xfId="46434"/>
    <cellStyle name="40% - Accent1 7 3 3" xfId="10792"/>
    <cellStyle name="40% - Accent1 7 3 3 2" xfId="39850"/>
    <cellStyle name="40% - Accent1 7 3 4" xfId="33266"/>
    <cellStyle name="40% - Accent1 7 4" xfId="5324"/>
    <cellStyle name="40% - Accent1 7 4 2" xfId="18606"/>
    <cellStyle name="40% - Accent1 7 4 2 2" xfId="26560"/>
    <cellStyle name="40% - Accent1 7 4 2 2 2" xfId="55519"/>
    <cellStyle name="40% - Accent1 7 4 2 3" xfId="47578"/>
    <cellStyle name="40% - Accent1 7 4 3" xfId="11936"/>
    <cellStyle name="40% - Accent1 7 4 3 2" xfId="40994"/>
    <cellStyle name="40% - Accent1 7 4 4" xfId="34410"/>
    <cellStyle name="40% - Accent1 7 5" xfId="7493"/>
    <cellStyle name="40% - Accent1 7 5 2" xfId="20754"/>
    <cellStyle name="40% - Accent1 7 5 2 2" xfId="28708"/>
    <cellStyle name="40% - Accent1 7 5 2 2 2" xfId="57667"/>
    <cellStyle name="40% - Accent1 7 5 2 3" xfId="49726"/>
    <cellStyle name="40% - Accent1 7 5 3" xfId="14084"/>
    <cellStyle name="40% - Accent1 7 5 3 2" xfId="43142"/>
    <cellStyle name="40% - Accent1 7 5 4" xfId="36558"/>
    <cellStyle name="40% - Accent1 7 6" xfId="15363"/>
    <cellStyle name="40% - Accent1 7 6 2" xfId="23353"/>
    <cellStyle name="40% - Accent1 7 6 2 2" xfId="52312"/>
    <cellStyle name="40% - Accent1 7 6 3" xfId="44371"/>
    <cellStyle name="40% - Accent1 7 7" xfId="21904"/>
    <cellStyle name="40% - Accent1 7 7 2" xfId="29852"/>
    <cellStyle name="40% - Accent1 7 7 2 2" xfId="58811"/>
    <cellStyle name="40% - Accent1 7 7 3" xfId="50870"/>
    <cellStyle name="40% - Accent1 7 8" xfId="8644"/>
    <cellStyle name="40% - Accent1 7 8 2" xfId="37702"/>
    <cellStyle name="40% - Accent1 7 9" xfId="31118"/>
    <cellStyle name="40% - Accent1 8" xfId="1778"/>
    <cellStyle name="40% - Accent1 8 2" xfId="2790"/>
    <cellStyle name="40% - Accent1 8 2 2" xfId="6148"/>
    <cellStyle name="40% - Accent1 8 2 2 2" xfId="19430"/>
    <cellStyle name="40% - Accent1 8 2 2 2 2" xfId="27384"/>
    <cellStyle name="40% - Accent1 8 2 2 2 2 2" xfId="56343"/>
    <cellStyle name="40% - Accent1 8 2 2 2 3" xfId="48402"/>
    <cellStyle name="40% - Accent1 8 2 2 3" xfId="12760"/>
    <cellStyle name="40% - Accent1 8 2 2 3 2" xfId="41818"/>
    <cellStyle name="40% - Accent1 8 2 2 4" xfId="35234"/>
    <cellStyle name="40% - Accent1 8 2 3" xfId="16278"/>
    <cellStyle name="40% - Accent1 8 2 3 2" xfId="24232"/>
    <cellStyle name="40% - Accent1 8 2 3 2 2" xfId="53191"/>
    <cellStyle name="40% - Accent1 8 2 3 3" xfId="45250"/>
    <cellStyle name="40% - Accent1 8 2 4" xfId="9468"/>
    <cellStyle name="40% - Accent1 8 2 4 2" xfId="38526"/>
    <cellStyle name="40% - Accent1 8 2 5" xfId="31942"/>
    <cellStyle name="40% - Accent1 8 3" xfId="3988"/>
    <cellStyle name="40% - Accent1 8 3 2" xfId="17282"/>
    <cellStyle name="40% - Accent1 8 3 2 2" xfId="25236"/>
    <cellStyle name="40% - Accent1 8 3 2 2 2" xfId="54195"/>
    <cellStyle name="40% - Accent1 8 3 2 3" xfId="46254"/>
    <cellStyle name="40% - Accent1 8 3 3" xfId="10612"/>
    <cellStyle name="40% - Accent1 8 3 3 2" xfId="39670"/>
    <cellStyle name="40% - Accent1 8 3 4" xfId="33086"/>
    <cellStyle name="40% - Accent1 8 4" xfId="5144"/>
    <cellStyle name="40% - Accent1 8 4 2" xfId="18426"/>
    <cellStyle name="40% - Accent1 8 4 2 2" xfId="26380"/>
    <cellStyle name="40% - Accent1 8 4 2 2 2" xfId="55339"/>
    <cellStyle name="40% - Accent1 8 4 2 3" xfId="47398"/>
    <cellStyle name="40% - Accent1 8 4 3" xfId="11756"/>
    <cellStyle name="40% - Accent1 8 4 3 2" xfId="40814"/>
    <cellStyle name="40% - Accent1 8 4 4" xfId="34230"/>
    <cellStyle name="40% - Accent1 8 5" xfId="7313"/>
    <cellStyle name="40% - Accent1 8 5 2" xfId="20574"/>
    <cellStyle name="40% - Accent1 8 5 2 2" xfId="28528"/>
    <cellStyle name="40% - Accent1 8 5 2 2 2" xfId="57487"/>
    <cellStyle name="40% - Accent1 8 5 2 3" xfId="49546"/>
    <cellStyle name="40% - Accent1 8 5 3" xfId="13904"/>
    <cellStyle name="40% - Accent1 8 5 3 2" xfId="42962"/>
    <cellStyle name="40% - Accent1 8 5 4" xfId="36378"/>
    <cellStyle name="40% - Accent1 8 6" xfId="15183"/>
    <cellStyle name="40% - Accent1 8 6 2" xfId="23173"/>
    <cellStyle name="40% - Accent1 8 6 2 2" xfId="52132"/>
    <cellStyle name="40% - Accent1 8 6 3" xfId="44191"/>
    <cellStyle name="40% - Accent1 8 7" xfId="21724"/>
    <cellStyle name="40% - Accent1 8 7 2" xfId="29672"/>
    <cellStyle name="40% - Accent1 8 7 2 2" xfId="58631"/>
    <cellStyle name="40% - Accent1 8 7 3" xfId="50690"/>
    <cellStyle name="40% - Accent1 8 8" xfId="8464"/>
    <cellStyle name="40% - Accent1 8 8 2" xfId="37522"/>
    <cellStyle name="40% - Accent1 8 9" xfId="30938"/>
    <cellStyle name="40% - Accent1 9" xfId="2377"/>
    <cellStyle name="40% - Accent1 9 2" xfId="5736"/>
    <cellStyle name="40% - Accent1 9 2 2" xfId="19018"/>
    <cellStyle name="40% - Accent1 9 2 2 2" xfId="26972"/>
    <cellStyle name="40% - Accent1 9 2 2 2 2" xfId="55931"/>
    <cellStyle name="40% - Accent1 9 2 2 3" xfId="47990"/>
    <cellStyle name="40% - Accent1 9 2 3" xfId="12348"/>
    <cellStyle name="40% - Accent1 9 2 3 2" xfId="41406"/>
    <cellStyle name="40% - Accent1 9 2 4" xfId="34822"/>
    <cellStyle name="40% - Accent1 9 3" xfId="15950"/>
    <cellStyle name="40% - Accent1 9 3 2" xfId="23927"/>
    <cellStyle name="40% - Accent1 9 3 2 2" xfId="52886"/>
    <cellStyle name="40% - Accent1 9 3 3" xfId="44945"/>
    <cellStyle name="40% - Accent1 9 4" xfId="9056"/>
    <cellStyle name="40% - Accent1 9 4 2" xfId="38114"/>
    <cellStyle name="40% - Accent1 9 5" xfId="31530"/>
    <cellStyle name="40% - Accent2 10" xfId="3578"/>
    <cellStyle name="40% - Accent2 10 2" xfId="16872"/>
    <cellStyle name="40% - Accent2 10 2 2" xfId="24826"/>
    <cellStyle name="40% - Accent2 10 2 2 2" xfId="53785"/>
    <cellStyle name="40% - Accent2 10 2 3" xfId="45844"/>
    <cellStyle name="40% - Accent2 10 3" xfId="10202"/>
    <cellStyle name="40% - Accent2 10 3 2" xfId="39260"/>
    <cellStyle name="40% - Accent2 10 4" xfId="32676"/>
    <cellStyle name="40% - Accent2 11" xfId="4732"/>
    <cellStyle name="40% - Accent2 11 2" xfId="18016"/>
    <cellStyle name="40% - Accent2 11 2 2" xfId="25970"/>
    <cellStyle name="40% - Accent2 11 2 2 2" xfId="54929"/>
    <cellStyle name="40% - Accent2 11 2 3" xfId="46988"/>
    <cellStyle name="40% - Accent2 11 3" xfId="11346"/>
    <cellStyle name="40% - Accent2 11 3 2" xfId="40404"/>
    <cellStyle name="40% - Accent2 11 4" xfId="33820"/>
    <cellStyle name="40% - Accent2 12" xfId="6893"/>
    <cellStyle name="40% - Accent2 12 2" xfId="20164"/>
    <cellStyle name="40% - Accent2 12 2 2" xfId="28118"/>
    <cellStyle name="40% - Accent2 12 2 2 2" xfId="57077"/>
    <cellStyle name="40% - Accent2 12 2 3" xfId="49136"/>
    <cellStyle name="40% - Accent2 12 3" xfId="13494"/>
    <cellStyle name="40% - Accent2 12 3 2" xfId="42552"/>
    <cellStyle name="40% - Accent2 12 4" xfId="35968"/>
    <cellStyle name="40% - Accent2 13" xfId="14644"/>
    <cellStyle name="40% - Accent2 13 2" xfId="22681"/>
    <cellStyle name="40% - Accent2 13 2 2" xfId="51640"/>
    <cellStyle name="40% - Accent2 13 3" xfId="43699"/>
    <cellStyle name="40% - Accent2 14" xfId="21310"/>
    <cellStyle name="40% - Accent2 14 2" xfId="29262"/>
    <cellStyle name="40% - Accent2 14 2 2" xfId="58221"/>
    <cellStyle name="40% - Accent2 14 3" xfId="50280"/>
    <cellStyle name="40% - Accent2 15" xfId="8052"/>
    <cellStyle name="40% - Accent2 15 2" xfId="37112"/>
    <cellStyle name="40% - Accent2 16" xfId="30517"/>
    <cellStyle name="40% - Accent2 2" xfId="848"/>
    <cellStyle name="40% - Accent2 2 2" xfId="3406"/>
    <cellStyle name="40% - Accent2 2 2 10" xfId="32558"/>
    <cellStyle name="40% - Accent2 2 2 2" xfId="4604"/>
    <cellStyle name="40% - Accent2 2 2 2 2" xfId="17898"/>
    <cellStyle name="40% - Accent2 2 2 2 2 2" xfId="25852"/>
    <cellStyle name="40% - Accent2 2 2 2 2 2 2" xfId="54811"/>
    <cellStyle name="40% - Accent2 2 2 2 2 3" xfId="46870"/>
    <cellStyle name="40% - Accent2 2 2 2 3" xfId="11228"/>
    <cellStyle name="40% - Accent2 2 2 2 3 2" xfId="40286"/>
    <cellStyle name="40% - Accent2 2 2 2 4" xfId="33702"/>
    <cellStyle name="40% - Accent2 2 2 3" xfId="6764"/>
    <cellStyle name="40% - Accent2 2 2 3 2" xfId="20046"/>
    <cellStyle name="40% - Accent2 2 2 3 2 2" xfId="28000"/>
    <cellStyle name="40% - Accent2 2 2 3 2 2 2" xfId="56959"/>
    <cellStyle name="40% - Accent2 2 2 3 2 3" xfId="49018"/>
    <cellStyle name="40% - Accent2 2 2 3 3" xfId="13376"/>
    <cellStyle name="40% - Accent2 2 2 3 3 2" xfId="42434"/>
    <cellStyle name="40% - Accent2 2 2 3 4" xfId="35850"/>
    <cellStyle name="40% - Accent2 2 2 4" xfId="7929"/>
    <cellStyle name="40% - Accent2 2 2 4 2" xfId="21190"/>
    <cellStyle name="40% - Accent2 2 2 4 2 2" xfId="29144"/>
    <cellStyle name="40% - Accent2 2 2 4 2 2 2" xfId="58103"/>
    <cellStyle name="40% - Accent2 2 2 4 2 3" xfId="50162"/>
    <cellStyle name="40% - Accent2 2 2 4 3" xfId="14520"/>
    <cellStyle name="40% - Accent2 2 2 4 3 2" xfId="43578"/>
    <cellStyle name="40% - Accent2 2 2 4 4" xfId="36994"/>
    <cellStyle name="40% - Accent2 2 2 5" xfId="15799"/>
    <cellStyle name="40% - Accent2 2 2 5 2" xfId="23789"/>
    <cellStyle name="40% - Accent2 2 2 5 2 2" xfId="52748"/>
    <cellStyle name="40% - Accent2 2 2 5 3" xfId="44807"/>
    <cellStyle name="40% - Accent2 2 2 6" xfId="22340"/>
    <cellStyle name="40% - Accent2 2 2 6 2" xfId="30288"/>
    <cellStyle name="40% - Accent2 2 2 6 2 2" xfId="59247"/>
    <cellStyle name="40% - Accent2 2 2 6 3" xfId="51306"/>
    <cellStyle name="40% - Accent2 2 2 7" xfId="22484"/>
    <cellStyle name="40% - Accent2 2 2 7 2" xfId="30428"/>
    <cellStyle name="40% - Accent2 2 2 7 2 2" xfId="59387"/>
    <cellStyle name="40% - Accent2 2 2 7 3" xfId="51446"/>
    <cellStyle name="40% - Accent2 2 2 8" xfId="22590"/>
    <cellStyle name="40% - Accent2 2 2 8 2" xfId="51552"/>
    <cellStyle name="40% - Accent2 2 2 9" xfId="10084"/>
    <cellStyle name="40% - Accent2 2 2 9 2" xfId="39142"/>
    <cellStyle name="40% - Accent2 2 3" xfId="3405"/>
    <cellStyle name="40% - Accent2 2 3 2" xfId="4603"/>
    <cellStyle name="40% - Accent2 2 3 2 2" xfId="17897"/>
    <cellStyle name="40% - Accent2 2 3 2 2 2" xfId="25851"/>
    <cellStyle name="40% - Accent2 2 3 2 2 2 2" xfId="54810"/>
    <cellStyle name="40% - Accent2 2 3 2 2 3" xfId="46869"/>
    <cellStyle name="40% - Accent2 2 3 2 3" xfId="11227"/>
    <cellStyle name="40% - Accent2 2 3 2 3 2" xfId="40285"/>
    <cellStyle name="40% - Accent2 2 3 2 4" xfId="33701"/>
    <cellStyle name="40% - Accent2 2 3 3" xfId="6763"/>
    <cellStyle name="40% - Accent2 2 3 3 2" xfId="20045"/>
    <cellStyle name="40% - Accent2 2 3 3 2 2" xfId="27999"/>
    <cellStyle name="40% - Accent2 2 3 3 2 2 2" xfId="56958"/>
    <cellStyle name="40% - Accent2 2 3 3 2 3" xfId="49017"/>
    <cellStyle name="40% - Accent2 2 3 3 3" xfId="13375"/>
    <cellStyle name="40% - Accent2 2 3 3 3 2" xfId="42433"/>
    <cellStyle name="40% - Accent2 2 3 3 4" xfId="35849"/>
    <cellStyle name="40% - Accent2 2 3 4" xfId="7928"/>
    <cellStyle name="40% - Accent2 2 3 4 2" xfId="21189"/>
    <cellStyle name="40% - Accent2 2 3 4 2 2" xfId="29143"/>
    <cellStyle name="40% - Accent2 2 3 4 2 2 2" xfId="58102"/>
    <cellStyle name="40% - Accent2 2 3 4 2 3" xfId="50161"/>
    <cellStyle name="40% - Accent2 2 3 4 3" xfId="14519"/>
    <cellStyle name="40% - Accent2 2 3 4 3 2" xfId="43577"/>
    <cellStyle name="40% - Accent2 2 3 4 4" xfId="36993"/>
    <cellStyle name="40% - Accent2 2 3 5" xfId="15798"/>
    <cellStyle name="40% - Accent2 2 3 5 2" xfId="23788"/>
    <cellStyle name="40% - Accent2 2 3 5 2 2" xfId="52747"/>
    <cellStyle name="40% - Accent2 2 3 5 3" xfId="44806"/>
    <cellStyle name="40% - Accent2 2 3 6" xfId="22339"/>
    <cellStyle name="40% - Accent2 2 3 6 2" xfId="30287"/>
    <cellStyle name="40% - Accent2 2 3 6 2 2" xfId="59246"/>
    <cellStyle name="40% - Accent2 2 3 6 3" xfId="51305"/>
    <cellStyle name="40% - Accent2 2 3 7" xfId="10083"/>
    <cellStyle name="40% - Accent2 2 3 7 2" xfId="39141"/>
    <cellStyle name="40% - Accent2 2 3 8" xfId="32557"/>
    <cellStyle name="40% - Accent2 2 4" xfId="22483"/>
    <cellStyle name="40% - Accent2 2 4 2" xfId="30427"/>
    <cellStyle name="40% - Accent2 2 4 2 2" xfId="59386"/>
    <cellStyle name="40% - Accent2 2 4 3" xfId="51445"/>
    <cellStyle name="40% - Accent2 2 5" xfId="22589"/>
    <cellStyle name="40% - Accent2 2 5 2" xfId="51551"/>
    <cellStyle name="40% - Accent2 3" xfId="88"/>
    <cellStyle name="40% - Accent2 3 10" xfId="6919"/>
    <cellStyle name="40% - Accent2 3 10 2" xfId="20190"/>
    <cellStyle name="40% - Accent2 3 10 2 2" xfId="28144"/>
    <cellStyle name="40% - Accent2 3 10 2 2 2" xfId="57103"/>
    <cellStyle name="40% - Accent2 3 10 2 3" xfId="49162"/>
    <cellStyle name="40% - Accent2 3 10 3" xfId="13520"/>
    <cellStyle name="40% - Accent2 3 10 3 2" xfId="42578"/>
    <cellStyle name="40% - Accent2 3 10 4" xfId="35994"/>
    <cellStyle name="40% - Accent2 3 11" xfId="14672"/>
    <cellStyle name="40% - Accent2 3 11 2" xfId="22707"/>
    <cellStyle name="40% - Accent2 3 11 2 2" xfId="51666"/>
    <cellStyle name="40% - Accent2 3 11 3" xfId="43725"/>
    <cellStyle name="40% - Accent2 3 12" xfId="21336"/>
    <cellStyle name="40% - Accent2 3 12 2" xfId="29288"/>
    <cellStyle name="40% - Accent2 3 12 2 2" xfId="58247"/>
    <cellStyle name="40% - Accent2 3 12 3" xfId="50306"/>
    <cellStyle name="40% - Accent2 3 13" xfId="22485"/>
    <cellStyle name="40% - Accent2 3 13 2" xfId="30429"/>
    <cellStyle name="40% - Accent2 3 13 2 2" xfId="59388"/>
    <cellStyle name="40% - Accent2 3 13 3" xfId="51447"/>
    <cellStyle name="40% - Accent2 3 14" xfId="22591"/>
    <cellStyle name="40% - Accent2 3 14 2" xfId="51553"/>
    <cellStyle name="40% - Accent2 3 15" xfId="8078"/>
    <cellStyle name="40% - Accent2 3 15 2" xfId="37138"/>
    <cellStyle name="40% - Accent2 3 16" xfId="30554"/>
    <cellStyle name="40% - Accent2 3 2" xfId="1448"/>
    <cellStyle name="40% - Accent2 3 2 10" xfId="21430"/>
    <cellStyle name="40% - Accent2 3 2 10 2" xfId="29378"/>
    <cellStyle name="40% - Accent2 3 2 10 2 2" xfId="58337"/>
    <cellStyle name="40% - Accent2 3 2 10 3" xfId="50396"/>
    <cellStyle name="40% - Accent2 3 2 11" xfId="8170"/>
    <cellStyle name="40% - Accent2 3 2 11 2" xfId="37228"/>
    <cellStyle name="40% - Accent2 3 2 12" xfId="30644"/>
    <cellStyle name="40% - Accent2 3 2 2" xfId="1668"/>
    <cellStyle name="40% - Accent2 3 2 2 10" xfId="30857"/>
    <cellStyle name="40% - Accent2 3 2 2 2" xfId="2293"/>
    <cellStyle name="40% - Accent2 3 2 2 2 2" xfId="3301"/>
    <cellStyle name="40% - Accent2 3 2 2 2 2 2" xfId="6659"/>
    <cellStyle name="40% - Accent2 3 2 2 2 2 2 2" xfId="19941"/>
    <cellStyle name="40% - Accent2 3 2 2 2 2 2 2 2" xfId="27895"/>
    <cellStyle name="40% - Accent2 3 2 2 2 2 2 2 2 2" xfId="56854"/>
    <cellStyle name="40% - Accent2 3 2 2 2 2 2 2 3" xfId="48913"/>
    <cellStyle name="40% - Accent2 3 2 2 2 2 2 3" xfId="13271"/>
    <cellStyle name="40% - Accent2 3 2 2 2 2 2 3 2" xfId="42329"/>
    <cellStyle name="40% - Accent2 3 2 2 2 2 2 4" xfId="35745"/>
    <cellStyle name="40% - Accent2 3 2 2 2 2 3" xfId="16789"/>
    <cellStyle name="40% - Accent2 3 2 2 2 2 3 2" xfId="24743"/>
    <cellStyle name="40% - Accent2 3 2 2 2 2 3 2 2" xfId="53702"/>
    <cellStyle name="40% - Accent2 3 2 2 2 2 3 3" xfId="45761"/>
    <cellStyle name="40% - Accent2 3 2 2 2 2 4" xfId="9979"/>
    <cellStyle name="40% - Accent2 3 2 2 2 2 4 2" xfId="39037"/>
    <cellStyle name="40% - Accent2 3 2 2 2 2 5" xfId="32453"/>
    <cellStyle name="40% - Accent2 3 2 2 2 3" xfId="4499"/>
    <cellStyle name="40% - Accent2 3 2 2 2 3 2" xfId="17793"/>
    <cellStyle name="40% - Accent2 3 2 2 2 3 2 2" xfId="25747"/>
    <cellStyle name="40% - Accent2 3 2 2 2 3 2 2 2" xfId="54706"/>
    <cellStyle name="40% - Accent2 3 2 2 2 3 2 3" xfId="46765"/>
    <cellStyle name="40% - Accent2 3 2 2 2 3 3" xfId="11123"/>
    <cellStyle name="40% - Accent2 3 2 2 2 3 3 2" xfId="40181"/>
    <cellStyle name="40% - Accent2 3 2 2 2 3 4" xfId="33597"/>
    <cellStyle name="40% - Accent2 3 2 2 2 4" xfId="5655"/>
    <cellStyle name="40% - Accent2 3 2 2 2 4 2" xfId="18937"/>
    <cellStyle name="40% - Accent2 3 2 2 2 4 2 2" xfId="26891"/>
    <cellStyle name="40% - Accent2 3 2 2 2 4 2 2 2" xfId="55850"/>
    <cellStyle name="40% - Accent2 3 2 2 2 4 2 3" xfId="47909"/>
    <cellStyle name="40% - Accent2 3 2 2 2 4 3" xfId="12267"/>
    <cellStyle name="40% - Accent2 3 2 2 2 4 3 2" xfId="41325"/>
    <cellStyle name="40% - Accent2 3 2 2 2 4 4" xfId="34741"/>
    <cellStyle name="40% - Accent2 3 2 2 2 5" xfId="7824"/>
    <cellStyle name="40% - Accent2 3 2 2 2 5 2" xfId="21085"/>
    <cellStyle name="40% - Accent2 3 2 2 2 5 2 2" xfId="29039"/>
    <cellStyle name="40% - Accent2 3 2 2 2 5 2 2 2" xfId="57998"/>
    <cellStyle name="40% - Accent2 3 2 2 2 5 2 3" xfId="50057"/>
    <cellStyle name="40% - Accent2 3 2 2 2 5 3" xfId="14415"/>
    <cellStyle name="40% - Accent2 3 2 2 2 5 3 2" xfId="43473"/>
    <cellStyle name="40% - Accent2 3 2 2 2 5 4" xfId="36889"/>
    <cellStyle name="40% - Accent2 3 2 2 2 6" xfId="15694"/>
    <cellStyle name="40% - Accent2 3 2 2 2 6 2" xfId="23684"/>
    <cellStyle name="40% - Accent2 3 2 2 2 6 2 2" xfId="52643"/>
    <cellStyle name="40% - Accent2 3 2 2 2 6 3" xfId="44702"/>
    <cellStyle name="40% - Accent2 3 2 2 2 7" xfId="22235"/>
    <cellStyle name="40% - Accent2 3 2 2 2 7 2" xfId="30183"/>
    <cellStyle name="40% - Accent2 3 2 2 2 7 2 2" xfId="59142"/>
    <cellStyle name="40% - Accent2 3 2 2 2 7 3" xfId="51201"/>
    <cellStyle name="40% - Accent2 3 2 2 2 8" xfId="8975"/>
    <cellStyle name="40% - Accent2 3 2 2 2 8 2" xfId="38033"/>
    <cellStyle name="40% - Accent2 3 2 2 2 9" xfId="31449"/>
    <cellStyle name="40% - Accent2 3 2 2 3" xfId="2709"/>
    <cellStyle name="40% - Accent2 3 2 2 3 2" xfId="6067"/>
    <cellStyle name="40% - Accent2 3 2 2 3 2 2" xfId="19349"/>
    <cellStyle name="40% - Accent2 3 2 2 3 2 2 2" xfId="27303"/>
    <cellStyle name="40% - Accent2 3 2 2 3 2 2 2 2" xfId="56262"/>
    <cellStyle name="40% - Accent2 3 2 2 3 2 2 3" xfId="48321"/>
    <cellStyle name="40% - Accent2 3 2 2 3 2 3" xfId="12679"/>
    <cellStyle name="40% - Accent2 3 2 2 3 2 3 2" xfId="41737"/>
    <cellStyle name="40% - Accent2 3 2 2 3 2 4" xfId="35153"/>
    <cellStyle name="40% - Accent2 3 2 2 3 3" xfId="16197"/>
    <cellStyle name="40% - Accent2 3 2 2 3 3 2" xfId="24151"/>
    <cellStyle name="40% - Accent2 3 2 2 3 3 2 2" xfId="53110"/>
    <cellStyle name="40% - Accent2 3 2 2 3 3 3" xfId="45169"/>
    <cellStyle name="40% - Accent2 3 2 2 3 4" xfId="9387"/>
    <cellStyle name="40% - Accent2 3 2 2 3 4 2" xfId="38445"/>
    <cellStyle name="40% - Accent2 3 2 2 3 5" xfId="31861"/>
    <cellStyle name="40% - Accent2 3 2 2 4" xfId="3907"/>
    <cellStyle name="40% - Accent2 3 2 2 4 2" xfId="17201"/>
    <cellStyle name="40% - Accent2 3 2 2 4 2 2" xfId="25155"/>
    <cellStyle name="40% - Accent2 3 2 2 4 2 2 2" xfId="54114"/>
    <cellStyle name="40% - Accent2 3 2 2 4 2 3" xfId="46173"/>
    <cellStyle name="40% - Accent2 3 2 2 4 3" xfId="10531"/>
    <cellStyle name="40% - Accent2 3 2 2 4 3 2" xfId="39589"/>
    <cellStyle name="40% - Accent2 3 2 2 4 4" xfId="33005"/>
    <cellStyle name="40% - Accent2 3 2 2 5" xfId="5063"/>
    <cellStyle name="40% - Accent2 3 2 2 5 2" xfId="18345"/>
    <cellStyle name="40% - Accent2 3 2 2 5 2 2" xfId="26299"/>
    <cellStyle name="40% - Accent2 3 2 2 5 2 2 2" xfId="55258"/>
    <cellStyle name="40% - Accent2 3 2 2 5 2 3" xfId="47317"/>
    <cellStyle name="40% - Accent2 3 2 2 5 3" xfId="11675"/>
    <cellStyle name="40% - Accent2 3 2 2 5 3 2" xfId="40733"/>
    <cellStyle name="40% - Accent2 3 2 2 5 4" xfId="34149"/>
    <cellStyle name="40% - Accent2 3 2 2 6" xfId="7232"/>
    <cellStyle name="40% - Accent2 3 2 2 6 2" xfId="20493"/>
    <cellStyle name="40% - Accent2 3 2 2 6 2 2" xfId="28447"/>
    <cellStyle name="40% - Accent2 3 2 2 6 2 2 2" xfId="57406"/>
    <cellStyle name="40% - Accent2 3 2 2 6 2 3" xfId="49465"/>
    <cellStyle name="40% - Accent2 3 2 2 6 3" xfId="13823"/>
    <cellStyle name="40% - Accent2 3 2 2 6 3 2" xfId="42881"/>
    <cellStyle name="40% - Accent2 3 2 2 6 4" xfId="36297"/>
    <cellStyle name="40% - Accent2 3 2 2 7" xfId="15101"/>
    <cellStyle name="40% - Accent2 3 2 2 7 2" xfId="23091"/>
    <cellStyle name="40% - Accent2 3 2 2 7 2 2" xfId="52050"/>
    <cellStyle name="40% - Accent2 3 2 2 7 3" xfId="44109"/>
    <cellStyle name="40% - Accent2 3 2 2 8" xfId="21643"/>
    <cellStyle name="40% - Accent2 3 2 2 8 2" xfId="29591"/>
    <cellStyle name="40% - Accent2 3 2 2 8 2 2" xfId="58550"/>
    <cellStyle name="40% - Accent2 3 2 2 8 3" xfId="50609"/>
    <cellStyle name="40% - Accent2 3 2 2 9" xfId="8383"/>
    <cellStyle name="40% - Accent2 3 2 2 9 2" xfId="37441"/>
    <cellStyle name="40% - Accent2 3 2 3" xfId="2080"/>
    <cellStyle name="40% - Accent2 3 2 3 2" xfId="3088"/>
    <cellStyle name="40% - Accent2 3 2 3 2 2" xfId="6446"/>
    <cellStyle name="40% - Accent2 3 2 3 2 2 2" xfId="19728"/>
    <cellStyle name="40% - Accent2 3 2 3 2 2 2 2" xfId="27682"/>
    <cellStyle name="40% - Accent2 3 2 3 2 2 2 2 2" xfId="56641"/>
    <cellStyle name="40% - Accent2 3 2 3 2 2 2 3" xfId="48700"/>
    <cellStyle name="40% - Accent2 3 2 3 2 2 3" xfId="13058"/>
    <cellStyle name="40% - Accent2 3 2 3 2 2 3 2" xfId="42116"/>
    <cellStyle name="40% - Accent2 3 2 3 2 2 4" xfId="35532"/>
    <cellStyle name="40% - Accent2 3 2 3 2 3" xfId="16576"/>
    <cellStyle name="40% - Accent2 3 2 3 2 3 2" xfId="24530"/>
    <cellStyle name="40% - Accent2 3 2 3 2 3 2 2" xfId="53489"/>
    <cellStyle name="40% - Accent2 3 2 3 2 3 3" xfId="45548"/>
    <cellStyle name="40% - Accent2 3 2 3 2 4" xfId="9766"/>
    <cellStyle name="40% - Accent2 3 2 3 2 4 2" xfId="38824"/>
    <cellStyle name="40% - Accent2 3 2 3 2 5" xfId="32240"/>
    <cellStyle name="40% - Accent2 3 2 3 3" xfId="4286"/>
    <cellStyle name="40% - Accent2 3 2 3 3 2" xfId="17580"/>
    <cellStyle name="40% - Accent2 3 2 3 3 2 2" xfId="25534"/>
    <cellStyle name="40% - Accent2 3 2 3 3 2 2 2" xfId="54493"/>
    <cellStyle name="40% - Accent2 3 2 3 3 2 3" xfId="46552"/>
    <cellStyle name="40% - Accent2 3 2 3 3 3" xfId="10910"/>
    <cellStyle name="40% - Accent2 3 2 3 3 3 2" xfId="39968"/>
    <cellStyle name="40% - Accent2 3 2 3 3 4" xfId="33384"/>
    <cellStyle name="40% - Accent2 3 2 3 4" xfId="5442"/>
    <cellStyle name="40% - Accent2 3 2 3 4 2" xfId="18724"/>
    <cellStyle name="40% - Accent2 3 2 3 4 2 2" xfId="26678"/>
    <cellStyle name="40% - Accent2 3 2 3 4 2 2 2" xfId="55637"/>
    <cellStyle name="40% - Accent2 3 2 3 4 2 3" xfId="47696"/>
    <cellStyle name="40% - Accent2 3 2 3 4 3" xfId="12054"/>
    <cellStyle name="40% - Accent2 3 2 3 4 3 2" xfId="41112"/>
    <cellStyle name="40% - Accent2 3 2 3 4 4" xfId="34528"/>
    <cellStyle name="40% - Accent2 3 2 3 5" xfId="7611"/>
    <cellStyle name="40% - Accent2 3 2 3 5 2" xfId="20872"/>
    <cellStyle name="40% - Accent2 3 2 3 5 2 2" xfId="28826"/>
    <cellStyle name="40% - Accent2 3 2 3 5 2 2 2" xfId="57785"/>
    <cellStyle name="40% - Accent2 3 2 3 5 2 3" xfId="49844"/>
    <cellStyle name="40% - Accent2 3 2 3 5 3" xfId="14202"/>
    <cellStyle name="40% - Accent2 3 2 3 5 3 2" xfId="43260"/>
    <cellStyle name="40% - Accent2 3 2 3 5 4" xfId="36676"/>
    <cellStyle name="40% - Accent2 3 2 3 6" xfId="15481"/>
    <cellStyle name="40% - Accent2 3 2 3 6 2" xfId="23471"/>
    <cellStyle name="40% - Accent2 3 2 3 6 2 2" xfId="52430"/>
    <cellStyle name="40% - Accent2 3 2 3 6 3" xfId="44489"/>
    <cellStyle name="40% - Accent2 3 2 3 7" xfId="22022"/>
    <cellStyle name="40% - Accent2 3 2 3 7 2" xfId="29970"/>
    <cellStyle name="40% - Accent2 3 2 3 7 2 2" xfId="58929"/>
    <cellStyle name="40% - Accent2 3 2 3 7 3" xfId="50988"/>
    <cellStyle name="40% - Accent2 3 2 3 8" xfId="8762"/>
    <cellStyle name="40% - Accent2 3 2 3 8 2" xfId="37820"/>
    <cellStyle name="40% - Accent2 3 2 3 9" xfId="31236"/>
    <cellStyle name="40% - Accent2 3 2 4" xfId="1898"/>
    <cellStyle name="40% - Accent2 3 2 4 2" xfId="2908"/>
    <cellStyle name="40% - Accent2 3 2 4 2 2" xfId="6266"/>
    <cellStyle name="40% - Accent2 3 2 4 2 2 2" xfId="19548"/>
    <cellStyle name="40% - Accent2 3 2 4 2 2 2 2" xfId="27502"/>
    <cellStyle name="40% - Accent2 3 2 4 2 2 2 2 2" xfId="56461"/>
    <cellStyle name="40% - Accent2 3 2 4 2 2 2 3" xfId="48520"/>
    <cellStyle name="40% - Accent2 3 2 4 2 2 3" xfId="12878"/>
    <cellStyle name="40% - Accent2 3 2 4 2 2 3 2" xfId="41936"/>
    <cellStyle name="40% - Accent2 3 2 4 2 2 4" xfId="35352"/>
    <cellStyle name="40% - Accent2 3 2 4 2 3" xfId="16396"/>
    <cellStyle name="40% - Accent2 3 2 4 2 3 2" xfId="24350"/>
    <cellStyle name="40% - Accent2 3 2 4 2 3 2 2" xfId="53309"/>
    <cellStyle name="40% - Accent2 3 2 4 2 3 3" xfId="45368"/>
    <cellStyle name="40% - Accent2 3 2 4 2 4" xfId="9586"/>
    <cellStyle name="40% - Accent2 3 2 4 2 4 2" xfId="38644"/>
    <cellStyle name="40% - Accent2 3 2 4 2 5" xfId="32060"/>
    <cellStyle name="40% - Accent2 3 2 4 3" xfId="4106"/>
    <cellStyle name="40% - Accent2 3 2 4 3 2" xfId="17400"/>
    <cellStyle name="40% - Accent2 3 2 4 3 2 2" xfId="25354"/>
    <cellStyle name="40% - Accent2 3 2 4 3 2 2 2" xfId="54313"/>
    <cellStyle name="40% - Accent2 3 2 4 3 2 3" xfId="46372"/>
    <cellStyle name="40% - Accent2 3 2 4 3 3" xfId="10730"/>
    <cellStyle name="40% - Accent2 3 2 4 3 3 2" xfId="39788"/>
    <cellStyle name="40% - Accent2 3 2 4 3 4" xfId="33204"/>
    <cellStyle name="40% - Accent2 3 2 4 4" xfId="5262"/>
    <cellStyle name="40% - Accent2 3 2 4 4 2" xfId="18544"/>
    <cellStyle name="40% - Accent2 3 2 4 4 2 2" xfId="26498"/>
    <cellStyle name="40% - Accent2 3 2 4 4 2 2 2" xfId="55457"/>
    <cellStyle name="40% - Accent2 3 2 4 4 2 3" xfId="47516"/>
    <cellStyle name="40% - Accent2 3 2 4 4 3" xfId="11874"/>
    <cellStyle name="40% - Accent2 3 2 4 4 3 2" xfId="40932"/>
    <cellStyle name="40% - Accent2 3 2 4 4 4" xfId="34348"/>
    <cellStyle name="40% - Accent2 3 2 4 5" xfId="7431"/>
    <cellStyle name="40% - Accent2 3 2 4 5 2" xfId="20692"/>
    <cellStyle name="40% - Accent2 3 2 4 5 2 2" xfId="28646"/>
    <cellStyle name="40% - Accent2 3 2 4 5 2 2 2" xfId="57605"/>
    <cellStyle name="40% - Accent2 3 2 4 5 2 3" xfId="49664"/>
    <cellStyle name="40% - Accent2 3 2 4 5 3" xfId="14022"/>
    <cellStyle name="40% - Accent2 3 2 4 5 3 2" xfId="43080"/>
    <cellStyle name="40% - Accent2 3 2 4 5 4" xfId="36496"/>
    <cellStyle name="40% - Accent2 3 2 4 6" xfId="15301"/>
    <cellStyle name="40% - Accent2 3 2 4 6 2" xfId="23291"/>
    <cellStyle name="40% - Accent2 3 2 4 6 2 2" xfId="52250"/>
    <cellStyle name="40% - Accent2 3 2 4 6 3" xfId="44309"/>
    <cellStyle name="40% - Accent2 3 2 4 7" xfId="21842"/>
    <cellStyle name="40% - Accent2 3 2 4 7 2" xfId="29790"/>
    <cellStyle name="40% - Accent2 3 2 4 7 2 2" xfId="58749"/>
    <cellStyle name="40% - Accent2 3 2 4 7 3" xfId="50808"/>
    <cellStyle name="40% - Accent2 3 2 4 8" xfId="8582"/>
    <cellStyle name="40% - Accent2 3 2 4 8 2" xfId="37640"/>
    <cellStyle name="40% - Accent2 3 2 4 9" xfId="31056"/>
    <cellStyle name="40% - Accent2 3 2 5" xfId="2496"/>
    <cellStyle name="40% - Accent2 3 2 5 2" xfId="5854"/>
    <cellStyle name="40% - Accent2 3 2 5 2 2" xfId="19136"/>
    <cellStyle name="40% - Accent2 3 2 5 2 2 2" xfId="27090"/>
    <cellStyle name="40% - Accent2 3 2 5 2 2 2 2" xfId="56049"/>
    <cellStyle name="40% - Accent2 3 2 5 2 2 3" xfId="48108"/>
    <cellStyle name="40% - Accent2 3 2 5 2 3" xfId="12466"/>
    <cellStyle name="40% - Accent2 3 2 5 2 3 2" xfId="41524"/>
    <cellStyle name="40% - Accent2 3 2 5 2 4" xfId="34940"/>
    <cellStyle name="40% - Accent2 3 2 5 3" xfId="14818"/>
    <cellStyle name="40% - Accent2 3 2 5 3 2" xfId="22812"/>
    <cellStyle name="40% - Accent2 3 2 5 3 2 2" xfId="51771"/>
    <cellStyle name="40% - Accent2 3 2 5 3 3" xfId="43830"/>
    <cellStyle name="40% - Accent2 3 2 5 4" xfId="9174"/>
    <cellStyle name="40% - Accent2 3 2 5 4 2" xfId="38232"/>
    <cellStyle name="40% - Accent2 3 2 5 5" xfId="31648"/>
    <cellStyle name="40% - Accent2 3 2 6" xfId="3694"/>
    <cellStyle name="40% - Accent2 3 2 6 2" xfId="16988"/>
    <cellStyle name="40% - Accent2 3 2 6 2 2" xfId="24942"/>
    <cellStyle name="40% - Accent2 3 2 6 2 2 2" xfId="53901"/>
    <cellStyle name="40% - Accent2 3 2 6 2 3" xfId="45960"/>
    <cellStyle name="40% - Accent2 3 2 6 3" xfId="10318"/>
    <cellStyle name="40% - Accent2 3 2 6 3 2" xfId="39376"/>
    <cellStyle name="40% - Accent2 3 2 6 4" xfId="32792"/>
    <cellStyle name="40% - Accent2 3 2 7" xfId="4850"/>
    <cellStyle name="40% - Accent2 3 2 7 2" xfId="18132"/>
    <cellStyle name="40% - Accent2 3 2 7 2 2" xfId="26086"/>
    <cellStyle name="40% - Accent2 3 2 7 2 2 2" xfId="55045"/>
    <cellStyle name="40% - Accent2 3 2 7 2 3" xfId="47104"/>
    <cellStyle name="40% - Accent2 3 2 7 3" xfId="11462"/>
    <cellStyle name="40% - Accent2 3 2 7 3 2" xfId="40520"/>
    <cellStyle name="40% - Accent2 3 2 7 4" xfId="33936"/>
    <cellStyle name="40% - Accent2 3 2 8" xfId="7019"/>
    <cellStyle name="40% - Accent2 3 2 8 2" xfId="20280"/>
    <cellStyle name="40% - Accent2 3 2 8 2 2" xfId="28234"/>
    <cellStyle name="40% - Accent2 3 2 8 2 2 2" xfId="57193"/>
    <cellStyle name="40% - Accent2 3 2 8 2 3" xfId="49252"/>
    <cellStyle name="40% - Accent2 3 2 8 3" xfId="13610"/>
    <cellStyle name="40% - Accent2 3 2 8 3 2" xfId="42668"/>
    <cellStyle name="40% - Accent2 3 2 8 4" xfId="36084"/>
    <cellStyle name="40% - Accent2 3 2 9" xfId="14888"/>
    <cellStyle name="40% - Accent2 3 2 9 2" xfId="22878"/>
    <cellStyle name="40% - Accent2 3 2 9 2 2" xfId="51837"/>
    <cellStyle name="40% - Accent2 3 2 9 3" xfId="43896"/>
    <cellStyle name="40% - Accent2 3 3" xfId="1548"/>
    <cellStyle name="40% - Accent2 3 3 10" xfId="30737"/>
    <cellStyle name="40% - Accent2 3 3 2" xfId="2173"/>
    <cellStyle name="40% - Accent2 3 3 2 2" xfId="3181"/>
    <cellStyle name="40% - Accent2 3 3 2 2 2" xfId="6539"/>
    <cellStyle name="40% - Accent2 3 3 2 2 2 2" xfId="19821"/>
    <cellStyle name="40% - Accent2 3 3 2 2 2 2 2" xfId="27775"/>
    <cellStyle name="40% - Accent2 3 3 2 2 2 2 2 2" xfId="56734"/>
    <cellStyle name="40% - Accent2 3 3 2 2 2 2 3" xfId="48793"/>
    <cellStyle name="40% - Accent2 3 3 2 2 2 3" xfId="13151"/>
    <cellStyle name="40% - Accent2 3 3 2 2 2 3 2" xfId="42209"/>
    <cellStyle name="40% - Accent2 3 3 2 2 2 4" xfId="35625"/>
    <cellStyle name="40% - Accent2 3 3 2 2 3" xfId="16669"/>
    <cellStyle name="40% - Accent2 3 3 2 2 3 2" xfId="24623"/>
    <cellStyle name="40% - Accent2 3 3 2 2 3 2 2" xfId="53582"/>
    <cellStyle name="40% - Accent2 3 3 2 2 3 3" xfId="45641"/>
    <cellStyle name="40% - Accent2 3 3 2 2 4" xfId="9859"/>
    <cellStyle name="40% - Accent2 3 3 2 2 4 2" xfId="38917"/>
    <cellStyle name="40% - Accent2 3 3 2 2 5" xfId="32333"/>
    <cellStyle name="40% - Accent2 3 3 2 3" xfId="4379"/>
    <cellStyle name="40% - Accent2 3 3 2 3 2" xfId="17673"/>
    <cellStyle name="40% - Accent2 3 3 2 3 2 2" xfId="25627"/>
    <cellStyle name="40% - Accent2 3 3 2 3 2 2 2" xfId="54586"/>
    <cellStyle name="40% - Accent2 3 3 2 3 2 3" xfId="46645"/>
    <cellStyle name="40% - Accent2 3 3 2 3 3" xfId="11003"/>
    <cellStyle name="40% - Accent2 3 3 2 3 3 2" xfId="40061"/>
    <cellStyle name="40% - Accent2 3 3 2 3 4" xfId="33477"/>
    <cellStyle name="40% - Accent2 3 3 2 4" xfId="5535"/>
    <cellStyle name="40% - Accent2 3 3 2 4 2" xfId="18817"/>
    <cellStyle name="40% - Accent2 3 3 2 4 2 2" xfId="26771"/>
    <cellStyle name="40% - Accent2 3 3 2 4 2 2 2" xfId="55730"/>
    <cellStyle name="40% - Accent2 3 3 2 4 2 3" xfId="47789"/>
    <cellStyle name="40% - Accent2 3 3 2 4 3" xfId="12147"/>
    <cellStyle name="40% - Accent2 3 3 2 4 3 2" xfId="41205"/>
    <cellStyle name="40% - Accent2 3 3 2 4 4" xfId="34621"/>
    <cellStyle name="40% - Accent2 3 3 2 5" xfId="7704"/>
    <cellStyle name="40% - Accent2 3 3 2 5 2" xfId="20965"/>
    <cellStyle name="40% - Accent2 3 3 2 5 2 2" xfId="28919"/>
    <cellStyle name="40% - Accent2 3 3 2 5 2 2 2" xfId="57878"/>
    <cellStyle name="40% - Accent2 3 3 2 5 2 3" xfId="49937"/>
    <cellStyle name="40% - Accent2 3 3 2 5 3" xfId="14295"/>
    <cellStyle name="40% - Accent2 3 3 2 5 3 2" xfId="43353"/>
    <cellStyle name="40% - Accent2 3 3 2 5 4" xfId="36769"/>
    <cellStyle name="40% - Accent2 3 3 2 6" xfId="15574"/>
    <cellStyle name="40% - Accent2 3 3 2 6 2" xfId="23564"/>
    <cellStyle name="40% - Accent2 3 3 2 6 2 2" xfId="52523"/>
    <cellStyle name="40% - Accent2 3 3 2 6 3" xfId="44582"/>
    <cellStyle name="40% - Accent2 3 3 2 7" xfId="22115"/>
    <cellStyle name="40% - Accent2 3 3 2 7 2" xfId="30063"/>
    <cellStyle name="40% - Accent2 3 3 2 7 2 2" xfId="59022"/>
    <cellStyle name="40% - Accent2 3 3 2 7 3" xfId="51081"/>
    <cellStyle name="40% - Accent2 3 3 2 8" xfId="8855"/>
    <cellStyle name="40% - Accent2 3 3 2 8 2" xfId="37913"/>
    <cellStyle name="40% - Accent2 3 3 2 9" xfId="31329"/>
    <cellStyle name="40% - Accent2 3 3 3" xfId="2589"/>
    <cellStyle name="40% - Accent2 3 3 3 2" xfId="5947"/>
    <cellStyle name="40% - Accent2 3 3 3 2 2" xfId="19229"/>
    <cellStyle name="40% - Accent2 3 3 3 2 2 2" xfId="27183"/>
    <cellStyle name="40% - Accent2 3 3 3 2 2 2 2" xfId="56142"/>
    <cellStyle name="40% - Accent2 3 3 3 2 2 3" xfId="48201"/>
    <cellStyle name="40% - Accent2 3 3 3 2 3" xfId="12559"/>
    <cellStyle name="40% - Accent2 3 3 3 2 3 2" xfId="41617"/>
    <cellStyle name="40% - Accent2 3 3 3 2 4" xfId="35033"/>
    <cellStyle name="40% - Accent2 3 3 3 3" xfId="16077"/>
    <cellStyle name="40% - Accent2 3 3 3 3 2" xfId="24031"/>
    <cellStyle name="40% - Accent2 3 3 3 3 2 2" xfId="52990"/>
    <cellStyle name="40% - Accent2 3 3 3 3 3" xfId="45049"/>
    <cellStyle name="40% - Accent2 3 3 3 4" xfId="9267"/>
    <cellStyle name="40% - Accent2 3 3 3 4 2" xfId="38325"/>
    <cellStyle name="40% - Accent2 3 3 3 5" xfId="31741"/>
    <cellStyle name="40% - Accent2 3 3 4" xfId="3787"/>
    <cellStyle name="40% - Accent2 3 3 4 2" xfId="17081"/>
    <cellStyle name="40% - Accent2 3 3 4 2 2" xfId="25035"/>
    <cellStyle name="40% - Accent2 3 3 4 2 2 2" xfId="53994"/>
    <cellStyle name="40% - Accent2 3 3 4 2 3" xfId="46053"/>
    <cellStyle name="40% - Accent2 3 3 4 3" xfId="10411"/>
    <cellStyle name="40% - Accent2 3 3 4 3 2" xfId="39469"/>
    <cellStyle name="40% - Accent2 3 3 4 4" xfId="32885"/>
    <cellStyle name="40% - Accent2 3 3 5" xfId="4943"/>
    <cellStyle name="40% - Accent2 3 3 5 2" xfId="18225"/>
    <cellStyle name="40% - Accent2 3 3 5 2 2" xfId="26179"/>
    <cellStyle name="40% - Accent2 3 3 5 2 2 2" xfId="55138"/>
    <cellStyle name="40% - Accent2 3 3 5 2 3" xfId="47197"/>
    <cellStyle name="40% - Accent2 3 3 5 3" xfId="11555"/>
    <cellStyle name="40% - Accent2 3 3 5 3 2" xfId="40613"/>
    <cellStyle name="40% - Accent2 3 3 5 4" xfId="34029"/>
    <cellStyle name="40% - Accent2 3 3 6" xfId="7112"/>
    <cellStyle name="40% - Accent2 3 3 6 2" xfId="20373"/>
    <cellStyle name="40% - Accent2 3 3 6 2 2" xfId="28327"/>
    <cellStyle name="40% - Accent2 3 3 6 2 2 2" xfId="57286"/>
    <cellStyle name="40% - Accent2 3 3 6 2 3" xfId="49345"/>
    <cellStyle name="40% - Accent2 3 3 6 3" xfId="13703"/>
    <cellStyle name="40% - Accent2 3 3 6 3 2" xfId="42761"/>
    <cellStyle name="40% - Accent2 3 3 6 4" xfId="36177"/>
    <cellStyle name="40% - Accent2 3 3 7" xfId="14981"/>
    <cellStyle name="40% - Accent2 3 3 7 2" xfId="22971"/>
    <cellStyle name="40% - Accent2 3 3 7 2 2" xfId="51930"/>
    <cellStyle name="40% - Accent2 3 3 7 3" xfId="43989"/>
    <cellStyle name="40% - Accent2 3 3 8" xfId="21523"/>
    <cellStyle name="40% - Accent2 3 3 8 2" xfId="29471"/>
    <cellStyle name="40% - Accent2 3 3 8 2 2" xfId="58430"/>
    <cellStyle name="40% - Accent2 3 3 8 3" xfId="50489"/>
    <cellStyle name="40% - Accent2 3 3 9" xfId="8263"/>
    <cellStyle name="40% - Accent2 3 3 9 2" xfId="37321"/>
    <cellStyle name="40% - Accent2 3 4" xfId="1990"/>
    <cellStyle name="40% - Accent2 3 4 2" xfId="2998"/>
    <cellStyle name="40% - Accent2 3 4 2 2" xfId="6356"/>
    <cellStyle name="40% - Accent2 3 4 2 2 2" xfId="19638"/>
    <cellStyle name="40% - Accent2 3 4 2 2 2 2" xfId="27592"/>
    <cellStyle name="40% - Accent2 3 4 2 2 2 2 2" xfId="56551"/>
    <cellStyle name="40% - Accent2 3 4 2 2 2 3" xfId="48610"/>
    <cellStyle name="40% - Accent2 3 4 2 2 3" xfId="12968"/>
    <cellStyle name="40% - Accent2 3 4 2 2 3 2" xfId="42026"/>
    <cellStyle name="40% - Accent2 3 4 2 2 4" xfId="35442"/>
    <cellStyle name="40% - Accent2 3 4 2 3" xfId="16486"/>
    <cellStyle name="40% - Accent2 3 4 2 3 2" xfId="24440"/>
    <cellStyle name="40% - Accent2 3 4 2 3 2 2" xfId="53399"/>
    <cellStyle name="40% - Accent2 3 4 2 3 3" xfId="45458"/>
    <cellStyle name="40% - Accent2 3 4 2 4" xfId="9676"/>
    <cellStyle name="40% - Accent2 3 4 2 4 2" xfId="38734"/>
    <cellStyle name="40% - Accent2 3 4 2 5" xfId="32150"/>
    <cellStyle name="40% - Accent2 3 4 3" xfId="4196"/>
    <cellStyle name="40% - Accent2 3 4 3 2" xfId="17490"/>
    <cellStyle name="40% - Accent2 3 4 3 2 2" xfId="25444"/>
    <cellStyle name="40% - Accent2 3 4 3 2 2 2" xfId="54403"/>
    <cellStyle name="40% - Accent2 3 4 3 2 3" xfId="46462"/>
    <cellStyle name="40% - Accent2 3 4 3 3" xfId="10820"/>
    <cellStyle name="40% - Accent2 3 4 3 3 2" xfId="39878"/>
    <cellStyle name="40% - Accent2 3 4 3 4" xfId="33294"/>
    <cellStyle name="40% - Accent2 3 4 4" xfId="5352"/>
    <cellStyle name="40% - Accent2 3 4 4 2" xfId="18634"/>
    <cellStyle name="40% - Accent2 3 4 4 2 2" xfId="26588"/>
    <cellStyle name="40% - Accent2 3 4 4 2 2 2" xfId="55547"/>
    <cellStyle name="40% - Accent2 3 4 4 2 3" xfId="47606"/>
    <cellStyle name="40% - Accent2 3 4 4 3" xfId="11964"/>
    <cellStyle name="40% - Accent2 3 4 4 3 2" xfId="41022"/>
    <cellStyle name="40% - Accent2 3 4 4 4" xfId="34438"/>
    <cellStyle name="40% - Accent2 3 4 5" xfId="7521"/>
    <cellStyle name="40% - Accent2 3 4 5 2" xfId="20782"/>
    <cellStyle name="40% - Accent2 3 4 5 2 2" xfId="28736"/>
    <cellStyle name="40% - Accent2 3 4 5 2 2 2" xfId="57695"/>
    <cellStyle name="40% - Accent2 3 4 5 2 3" xfId="49754"/>
    <cellStyle name="40% - Accent2 3 4 5 3" xfId="14112"/>
    <cellStyle name="40% - Accent2 3 4 5 3 2" xfId="43170"/>
    <cellStyle name="40% - Accent2 3 4 5 4" xfId="36586"/>
    <cellStyle name="40% - Accent2 3 4 6" xfId="15391"/>
    <cellStyle name="40% - Accent2 3 4 6 2" xfId="23381"/>
    <cellStyle name="40% - Accent2 3 4 6 2 2" xfId="52340"/>
    <cellStyle name="40% - Accent2 3 4 6 3" xfId="44399"/>
    <cellStyle name="40% - Accent2 3 4 7" xfId="21932"/>
    <cellStyle name="40% - Accent2 3 4 7 2" xfId="29880"/>
    <cellStyle name="40% - Accent2 3 4 7 2 2" xfId="58839"/>
    <cellStyle name="40% - Accent2 3 4 7 3" xfId="50898"/>
    <cellStyle name="40% - Accent2 3 4 8" xfId="8672"/>
    <cellStyle name="40% - Accent2 3 4 8 2" xfId="37730"/>
    <cellStyle name="40% - Accent2 3 4 9" xfId="31146"/>
    <cellStyle name="40% - Accent2 3 5" xfId="1806"/>
    <cellStyle name="40% - Accent2 3 5 2" xfId="2818"/>
    <cellStyle name="40% - Accent2 3 5 2 2" xfId="6176"/>
    <cellStyle name="40% - Accent2 3 5 2 2 2" xfId="19458"/>
    <cellStyle name="40% - Accent2 3 5 2 2 2 2" xfId="27412"/>
    <cellStyle name="40% - Accent2 3 5 2 2 2 2 2" xfId="56371"/>
    <cellStyle name="40% - Accent2 3 5 2 2 2 3" xfId="48430"/>
    <cellStyle name="40% - Accent2 3 5 2 2 3" xfId="12788"/>
    <cellStyle name="40% - Accent2 3 5 2 2 3 2" xfId="41846"/>
    <cellStyle name="40% - Accent2 3 5 2 2 4" xfId="35262"/>
    <cellStyle name="40% - Accent2 3 5 2 3" xfId="16306"/>
    <cellStyle name="40% - Accent2 3 5 2 3 2" xfId="24260"/>
    <cellStyle name="40% - Accent2 3 5 2 3 2 2" xfId="53219"/>
    <cellStyle name="40% - Accent2 3 5 2 3 3" xfId="45278"/>
    <cellStyle name="40% - Accent2 3 5 2 4" xfId="9496"/>
    <cellStyle name="40% - Accent2 3 5 2 4 2" xfId="38554"/>
    <cellStyle name="40% - Accent2 3 5 2 5" xfId="31970"/>
    <cellStyle name="40% - Accent2 3 5 3" xfId="4016"/>
    <cellStyle name="40% - Accent2 3 5 3 2" xfId="17310"/>
    <cellStyle name="40% - Accent2 3 5 3 2 2" xfId="25264"/>
    <cellStyle name="40% - Accent2 3 5 3 2 2 2" xfId="54223"/>
    <cellStyle name="40% - Accent2 3 5 3 2 3" xfId="46282"/>
    <cellStyle name="40% - Accent2 3 5 3 3" xfId="10640"/>
    <cellStyle name="40% - Accent2 3 5 3 3 2" xfId="39698"/>
    <cellStyle name="40% - Accent2 3 5 3 4" xfId="33114"/>
    <cellStyle name="40% - Accent2 3 5 4" xfId="5172"/>
    <cellStyle name="40% - Accent2 3 5 4 2" xfId="18454"/>
    <cellStyle name="40% - Accent2 3 5 4 2 2" xfId="26408"/>
    <cellStyle name="40% - Accent2 3 5 4 2 2 2" xfId="55367"/>
    <cellStyle name="40% - Accent2 3 5 4 2 3" xfId="47426"/>
    <cellStyle name="40% - Accent2 3 5 4 3" xfId="11784"/>
    <cellStyle name="40% - Accent2 3 5 4 3 2" xfId="40842"/>
    <cellStyle name="40% - Accent2 3 5 4 4" xfId="34258"/>
    <cellStyle name="40% - Accent2 3 5 5" xfId="7341"/>
    <cellStyle name="40% - Accent2 3 5 5 2" xfId="20602"/>
    <cellStyle name="40% - Accent2 3 5 5 2 2" xfId="28556"/>
    <cellStyle name="40% - Accent2 3 5 5 2 2 2" xfId="57515"/>
    <cellStyle name="40% - Accent2 3 5 5 2 3" xfId="49574"/>
    <cellStyle name="40% - Accent2 3 5 5 3" xfId="13932"/>
    <cellStyle name="40% - Accent2 3 5 5 3 2" xfId="42990"/>
    <cellStyle name="40% - Accent2 3 5 5 4" xfId="36406"/>
    <cellStyle name="40% - Accent2 3 5 6" xfId="15211"/>
    <cellStyle name="40% - Accent2 3 5 6 2" xfId="23201"/>
    <cellStyle name="40% - Accent2 3 5 6 2 2" xfId="52160"/>
    <cellStyle name="40% - Accent2 3 5 6 3" xfId="44219"/>
    <cellStyle name="40% - Accent2 3 5 7" xfId="21752"/>
    <cellStyle name="40% - Accent2 3 5 7 2" xfId="29700"/>
    <cellStyle name="40% - Accent2 3 5 7 2 2" xfId="58659"/>
    <cellStyle name="40% - Accent2 3 5 7 3" xfId="50718"/>
    <cellStyle name="40% - Accent2 3 5 8" xfId="8492"/>
    <cellStyle name="40% - Accent2 3 5 8 2" xfId="37550"/>
    <cellStyle name="40% - Accent2 3 5 9" xfId="30966"/>
    <cellStyle name="40% - Accent2 3 6" xfId="3407"/>
    <cellStyle name="40% - Accent2 3 6 2" xfId="4605"/>
    <cellStyle name="40% - Accent2 3 6 2 2" xfId="17899"/>
    <cellStyle name="40% - Accent2 3 6 2 2 2" xfId="25853"/>
    <cellStyle name="40% - Accent2 3 6 2 2 2 2" xfId="54812"/>
    <cellStyle name="40% - Accent2 3 6 2 2 3" xfId="46871"/>
    <cellStyle name="40% - Accent2 3 6 2 3" xfId="11229"/>
    <cellStyle name="40% - Accent2 3 6 2 3 2" xfId="40287"/>
    <cellStyle name="40% - Accent2 3 6 2 4" xfId="33703"/>
    <cellStyle name="40% - Accent2 3 6 3" xfId="6765"/>
    <cellStyle name="40% - Accent2 3 6 3 2" xfId="20047"/>
    <cellStyle name="40% - Accent2 3 6 3 2 2" xfId="28001"/>
    <cellStyle name="40% - Accent2 3 6 3 2 2 2" xfId="56960"/>
    <cellStyle name="40% - Accent2 3 6 3 2 3" xfId="49019"/>
    <cellStyle name="40% - Accent2 3 6 3 3" xfId="13377"/>
    <cellStyle name="40% - Accent2 3 6 3 3 2" xfId="42435"/>
    <cellStyle name="40% - Accent2 3 6 3 4" xfId="35851"/>
    <cellStyle name="40% - Accent2 3 6 4" xfId="7930"/>
    <cellStyle name="40% - Accent2 3 6 4 2" xfId="21191"/>
    <cellStyle name="40% - Accent2 3 6 4 2 2" xfId="29145"/>
    <cellStyle name="40% - Accent2 3 6 4 2 2 2" xfId="58104"/>
    <cellStyle name="40% - Accent2 3 6 4 2 3" xfId="50163"/>
    <cellStyle name="40% - Accent2 3 6 4 3" xfId="14521"/>
    <cellStyle name="40% - Accent2 3 6 4 3 2" xfId="43579"/>
    <cellStyle name="40% - Accent2 3 6 4 4" xfId="36995"/>
    <cellStyle name="40% - Accent2 3 6 5" xfId="15800"/>
    <cellStyle name="40% - Accent2 3 6 5 2" xfId="23790"/>
    <cellStyle name="40% - Accent2 3 6 5 2 2" xfId="52749"/>
    <cellStyle name="40% - Accent2 3 6 5 3" xfId="44808"/>
    <cellStyle name="40% - Accent2 3 6 6" xfId="22341"/>
    <cellStyle name="40% - Accent2 3 6 6 2" xfId="30289"/>
    <cellStyle name="40% - Accent2 3 6 6 2 2" xfId="59248"/>
    <cellStyle name="40% - Accent2 3 6 6 3" xfId="51307"/>
    <cellStyle name="40% - Accent2 3 6 7" xfId="10085"/>
    <cellStyle name="40% - Accent2 3 6 7 2" xfId="39143"/>
    <cellStyle name="40% - Accent2 3 6 8" xfId="32559"/>
    <cellStyle name="40% - Accent2 3 7" xfId="2405"/>
    <cellStyle name="40% - Accent2 3 7 2" xfId="5764"/>
    <cellStyle name="40% - Accent2 3 7 2 2" xfId="19046"/>
    <cellStyle name="40% - Accent2 3 7 2 2 2" xfId="27000"/>
    <cellStyle name="40% - Accent2 3 7 2 2 2 2" xfId="55959"/>
    <cellStyle name="40% - Accent2 3 7 2 2 3" xfId="48018"/>
    <cellStyle name="40% - Accent2 3 7 2 3" xfId="12376"/>
    <cellStyle name="40% - Accent2 3 7 2 3 2" xfId="41434"/>
    <cellStyle name="40% - Accent2 3 7 2 4" xfId="34850"/>
    <cellStyle name="40% - Accent2 3 7 3" xfId="14637"/>
    <cellStyle name="40% - Accent2 3 7 3 2" xfId="22675"/>
    <cellStyle name="40% - Accent2 3 7 3 2 2" xfId="51634"/>
    <cellStyle name="40% - Accent2 3 7 3 3" xfId="43693"/>
    <cellStyle name="40% - Accent2 3 7 4" xfId="9084"/>
    <cellStyle name="40% - Accent2 3 7 4 2" xfId="38142"/>
    <cellStyle name="40% - Accent2 3 7 5" xfId="31558"/>
    <cellStyle name="40% - Accent2 3 8" xfId="3604"/>
    <cellStyle name="40% - Accent2 3 8 2" xfId="16898"/>
    <cellStyle name="40% - Accent2 3 8 2 2" xfId="24852"/>
    <cellStyle name="40% - Accent2 3 8 2 2 2" xfId="53811"/>
    <cellStyle name="40% - Accent2 3 8 2 3" xfId="45870"/>
    <cellStyle name="40% - Accent2 3 8 3" xfId="10228"/>
    <cellStyle name="40% - Accent2 3 8 3 2" xfId="39286"/>
    <cellStyle name="40% - Accent2 3 8 4" xfId="32702"/>
    <cellStyle name="40% - Accent2 3 9" xfId="4758"/>
    <cellStyle name="40% - Accent2 3 9 2" xfId="18042"/>
    <cellStyle name="40% - Accent2 3 9 2 2" xfId="25996"/>
    <cellStyle name="40% - Accent2 3 9 2 2 2" xfId="54955"/>
    <cellStyle name="40% - Accent2 3 9 2 3" xfId="47014"/>
    <cellStyle name="40% - Accent2 3 9 3" xfId="11372"/>
    <cellStyle name="40% - Accent2 3 9 3 2" xfId="40430"/>
    <cellStyle name="40% - Accent2 3 9 4" xfId="33846"/>
    <cellStyle name="40% - Accent2 4" xfId="1398"/>
    <cellStyle name="40% - Accent2 4 10" xfId="6972"/>
    <cellStyle name="40% - Accent2 4 10 2" xfId="20233"/>
    <cellStyle name="40% - Accent2 4 10 2 2" xfId="28187"/>
    <cellStyle name="40% - Accent2 4 10 2 2 2" xfId="57146"/>
    <cellStyle name="40% - Accent2 4 10 2 3" xfId="49205"/>
    <cellStyle name="40% - Accent2 4 10 3" xfId="13563"/>
    <cellStyle name="40% - Accent2 4 10 3 2" xfId="42621"/>
    <cellStyle name="40% - Accent2 4 10 4" xfId="36037"/>
    <cellStyle name="40% - Accent2 4 11" xfId="14841"/>
    <cellStyle name="40% - Accent2 4 11 2" xfId="22831"/>
    <cellStyle name="40% - Accent2 4 11 2 2" xfId="51790"/>
    <cellStyle name="40% - Accent2 4 11 3" xfId="43849"/>
    <cellStyle name="40% - Accent2 4 12" xfId="21383"/>
    <cellStyle name="40% - Accent2 4 12 2" xfId="29331"/>
    <cellStyle name="40% - Accent2 4 12 2 2" xfId="58290"/>
    <cellStyle name="40% - Accent2 4 12 3" xfId="50349"/>
    <cellStyle name="40% - Accent2 4 13" xfId="22486"/>
    <cellStyle name="40% - Accent2 4 13 2" xfId="30430"/>
    <cellStyle name="40% - Accent2 4 13 2 2" xfId="59389"/>
    <cellStyle name="40% - Accent2 4 13 3" xfId="51448"/>
    <cellStyle name="40% - Accent2 4 14" xfId="22592"/>
    <cellStyle name="40% - Accent2 4 14 2" xfId="51554"/>
    <cellStyle name="40% - Accent2 4 15" xfId="8123"/>
    <cellStyle name="40% - Accent2 4 15 2" xfId="37181"/>
    <cellStyle name="40% - Accent2 4 16" xfId="30597"/>
    <cellStyle name="40% - Accent2 4 2" xfId="1491"/>
    <cellStyle name="40% - Accent2 4 2 10" xfId="21473"/>
    <cellStyle name="40% - Accent2 4 2 10 2" xfId="29421"/>
    <cellStyle name="40% - Accent2 4 2 10 2 2" xfId="58380"/>
    <cellStyle name="40% - Accent2 4 2 10 3" xfId="50439"/>
    <cellStyle name="40% - Accent2 4 2 11" xfId="8213"/>
    <cellStyle name="40% - Accent2 4 2 11 2" xfId="37271"/>
    <cellStyle name="40% - Accent2 4 2 12" xfId="30687"/>
    <cellStyle name="40% - Accent2 4 2 2" xfId="1711"/>
    <cellStyle name="40% - Accent2 4 2 2 10" xfId="30900"/>
    <cellStyle name="40% - Accent2 4 2 2 2" xfId="2336"/>
    <cellStyle name="40% - Accent2 4 2 2 2 2" xfId="3344"/>
    <cellStyle name="40% - Accent2 4 2 2 2 2 2" xfId="6702"/>
    <cellStyle name="40% - Accent2 4 2 2 2 2 2 2" xfId="19984"/>
    <cellStyle name="40% - Accent2 4 2 2 2 2 2 2 2" xfId="27938"/>
    <cellStyle name="40% - Accent2 4 2 2 2 2 2 2 2 2" xfId="56897"/>
    <cellStyle name="40% - Accent2 4 2 2 2 2 2 2 3" xfId="48956"/>
    <cellStyle name="40% - Accent2 4 2 2 2 2 2 3" xfId="13314"/>
    <cellStyle name="40% - Accent2 4 2 2 2 2 2 3 2" xfId="42372"/>
    <cellStyle name="40% - Accent2 4 2 2 2 2 2 4" xfId="35788"/>
    <cellStyle name="40% - Accent2 4 2 2 2 2 3" xfId="16832"/>
    <cellStyle name="40% - Accent2 4 2 2 2 2 3 2" xfId="24786"/>
    <cellStyle name="40% - Accent2 4 2 2 2 2 3 2 2" xfId="53745"/>
    <cellStyle name="40% - Accent2 4 2 2 2 2 3 3" xfId="45804"/>
    <cellStyle name="40% - Accent2 4 2 2 2 2 4" xfId="10022"/>
    <cellStyle name="40% - Accent2 4 2 2 2 2 4 2" xfId="39080"/>
    <cellStyle name="40% - Accent2 4 2 2 2 2 5" xfId="32496"/>
    <cellStyle name="40% - Accent2 4 2 2 2 3" xfId="4542"/>
    <cellStyle name="40% - Accent2 4 2 2 2 3 2" xfId="17836"/>
    <cellStyle name="40% - Accent2 4 2 2 2 3 2 2" xfId="25790"/>
    <cellStyle name="40% - Accent2 4 2 2 2 3 2 2 2" xfId="54749"/>
    <cellStyle name="40% - Accent2 4 2 2 2 3 2 3" xfId="46808"/>
    <cellStyle name="40% - Accent2 4 2 2 2 3 3" xfId="11166"/>
    <cellStyle name="40% - Accent2 4 2 2 2 3 3 2" xfId="40224"/>
    <cellStyle name="40% - Accent2 4 2 2 2 3 4" xfId="33640"/>
    <cellStyle name="40% - Accent2 4 2 2 2 4" xfId="5698"/>
    <cellStyle name="40% - Accent2 4 2 2 2 4 2" xfId="18980"/>
    <cellStyle name="40% - Accent2 4 2 2 2 4 2 2" xfId="26934"/>
    <cellStyle name="40% - Accent2 4 2 2 2 4 2 2 2" xfId="55893"/>
    <cellStyle name="40% - Accent2 4 2 2 2 4 2 3" xfId="47952"/>
    <cellStyle name="40% - Accent2 4 2 2 2 4 3" xfId="12310"/>
    <cellStyle name="40% - Accent2 4 2 2 2 4 3 2" xfId="41368"/>
    <cellStyle name="40% - Accent2 4 2 2 2 4 4" xfId="34784"/>
    <cellStyle name="40% - Accent2 4 2 2 2 5" xfId="7867"/>
    <cellStyle name="40% - Accent2 4 2 2 2 5 2" xfId="21128"/>
    <cellStyle name="40% - Accent2 4 2 2 2 5 2 2" xfId="29082"/>
    <cellStyle name="40% - Accent2 4 2 2 2 5 2 2 2" xfId="58041"/>
    <cellStyle name="40% - Accent2 4 2 2 2 5 2 3" xfId="50100"/>
    <cellStyle name="40% - Accent2 4 2 2 2 5 3" xfId="14458"/>
    <cellStyle name="40% - Accent2 4 2 2 2 5 3 2" xfId="43516"/>
    <cellStyle name="40% - Accent2 4 2 2 2 5 4" xfId="36932"/>
    <cellStyle name="40% - Accent2 4 2 2 2 6" xfId="15737"/>
    <cellStyle name="40% - Accent2 4 2 2 2 6 2" xfId="23727"/>
    <cellStyle name="40% - Accent2 4 2 2 2 6 2 2" xfId="52686"/>
    <cellStyle name="40% - Accent2 4 2 2 2 6 3" xfId="44745"/>
    <cellStyle name="40% - Accent2 4 2 2 2 7" xfId="22278"/>
    <cellStyle name="40% - Accent2 4 2 2 2 7 2" xfId="30226"/>
    <cellStyle name="40% - Accent2 4 2 2 2 7 2 2" xfId="59185"/>
    <cellStyle name="40% - Accent2 4 2 2 2 7 3" xfId="51244"/>
    <cellStyle name="40% - Accent2 4 2 2 2 8" xfId="9018"/>
    <cellStyle name="40% - Accent2 4 2 2 2 8 2" xfId="38076"/>
    <cellStyle name="40% - Accent2 4 2 2 2 9" xfId="31492"/>
    <cellStyle name="40% - Accent2 4 2 2 3" xfId="2752"/>
    <cellStyle name="40% - Accent2 4 2 2 3 2" xfId="6110"/>
    <cellStyle name="40% - Accent2 4 2 2 3 2 2" xfId="19392"/>
    <cellStyle name="40% - Accent2 4 2 2 3 2 2 2" xfId="27346"/>
    <cellStyle name="40% - Accent2 4 2 2 3 2 2 2 2" xfId="56305"/>
    <cellStyle name="40% - Accent2 4 2 2 3 2 2 3" xfId="48364"/>
    <cellStyle name="40% - Accent2 4 2 2 3 2 3" xfId="12722"/>
    <cellStyle name="40% - Accent2 4 2 2 3 2 3 2" xfId="41780"/>
    <cellStyle name="40% - Accent2 4 2 2 3 2 4" xfId="35196"/>
    <cellStyle name="40% - Accent2 4 2 2 3 3" xfId="16240"/>
    <cellStyle name="40% - Accent2 4 2 2 3 3 2" xfId="24194"/>
    <cellStyle name="40% - Accent2 4 2 2 3 3 2 2" xfId="53153"/>
    <cellStyle name="40% - Accent2 4 2 2 3 3 3" xfId="45212"/>
    <cellStyle name="40% - Accent2 4 2 2 3 4" xfId="9430"/>
    <cellStyle name="40% - Accent2 4 2 2 3 4 2" xfId="38488"/>
    <cellStyle name="40% - Accent2 4 2 2 3 5" xfId="31904"/>
    <cellStyle name="40% - Accent2 4 2 2 4" xfId="3950"/>
    <cellStyle name="40% - Accent2 4 2 2 4 2" xfId="17244"/>
    <cellStyle name="40% - Accent2 4 2 2 4 2 2" xfId="25198"/>
    <cellStyle name="40% - Accent2 4 2 2 4 2 2 2" xfId="54157"/>
    <cellStyle name="40% - Accent2 4 2 2 4 2 3" xfId="46216"/>
    <cellStyle name="40% - Accent2 4 2 2 4 3" xfId="10574"/>
    <cellStyle name="40% - Accent2 4 2 2 4 3 2" xfId="39632"/>
    <cellStyle name="40% - Accent2 4 2 2 4 4" xfId="33048"/>
    <cellStyle name="40% - Accent2 4 2 2 5" xfId="5106"/>
    <cellStyle name="40% - Accent2 4 2 2 5 2" xfId="18388"/>
    <cellStyle name="40% - Accent2 4 2 2 5 2 2" xfId="26342"/>
    <cellStyle name="40% - Accent2 4 2 2 5 2 2 2" xfId="55301"/>
    <cellStyle name="40% - Accent2 4 2 2 5 2 3" xfId="47360"/>
    <cellStyle name="40% - Accent2 4 2 2 5 3" xfId="11718"/>
    <cellStyle name="40% - Accent2 4 2 2 5 3 2" xfId="40776"/>
    <cellStyle name="40% - Accent2 4 2 2 5 4" xfId="34192"/>
    <cellStyle name="40% - Accent2 4 2 2 6" xfId="7275"/>
    <cellStyle name="40% - Accent2 4 2 2 6 2" xfId="20536"/>
    <cellStyle name="40% - Accent2 4 2 2 6 2 2" xfId="28490"/>
    <cellStyle name="40% - Accent2 4 2 2 6 2 2 2" xfId="57449"/>
    <cellStyle name="40% - Accent2 4 2 2 6 2 3" xfId="49508"/>
    <cellStyle name="40% - Accent2 4 2 2 6 3" xfId="13866"/>
    <cellStyle name="40% - Accent2 4 2 2 6 3 2" xfId="42924"/>
    <cellStyle name="40% - Accent2 4 2 2 6 4" xfId="36340"/>
    <cellStyle name="40% - Accent2 4 2 2 7" xfId="15144"/>
    <cellStyle name="40% - Accent2 4 2 2 7 2" xfId="23134"/>
    <cellStyle name="40% - Accent2 4 2 2 7 2 2" xfId="52093"/>
    <cellStyle name="40% - Accent2 4 2 2 7 3" xfId="44152"/>
    <cellStyle name="40% - Accent2 4 2 2 8" xfId="21686"/>
    <cellStyle name="40% - Accent2 4 2 2 8 2" xfId="29634"/>
    <cellStyle name="40% - Accent2 4 2 2 8 2 2" xfId="58593"/>
    <cellStyle name="40% - Accent2 4 2 2 8 3" xfId="50652"/>
    <cellStyle name="40% - Accent2 4 2 2 9" xfId="8426"/>
    <cellStyle name="40% - Accent2 4 2 2 9 2" xfId="37484"/>
    <cellStyle name="40% - Accent2 4 2 3" xfId="2123"/>
    <cellStyle name="40% - Accent2 4 2 3 2" xfId="3131"/>
    <cellStyle name="40% - Accent2 4 2 3 2 2" xfId="6489"/>
    <cellStyle name="40% - Accent2 4 2 3 2 2 2" xfId="19771"/>
    <cellStyle name="40% - Accent2 4 2 3 2 2 2 2" xfId="27725"/>
    <cellStyle name="40% - Accent2 4 2 3 2 2 2 2 2" xfId="56684"/>
    <cellStyle name="40% - Accent2 4 2 3 2 2 2 3" xfId="48743"/>
    <cellStyle name="40% - Accent2 4 2 3 2 2 3" xfId="13101"/>
    <cellStyle name="40% - Accent2 4 2 3 2 2 3 2" xfId="42159"/>
    <cellStyle name="40% - Accent2 4 2 3 2 2 4" xfId="35575"/>
    <cellStyle name="40% - Accent2 4 2 3 2 3" xfId="16619"/>
    <cellStyle name="40% - Accent2 4 2 3 2 3 2" xfId="24573"/>
    <cellStyle name="40% - Accent2 4 2 3 2 3 2 2" xfId="53532"/>
    <cellStyle name="40% - Accent2 4 2 3 2 3 3" xfId="45591"/>
    <cellStyle name="40% - Accent2 4 2 3 2 4" xfId="9809"/>
    <cellStyle name="40% - Accent2 4 2 3 2 4 2" xfId="38867"/>
    <cellStyle name="40% - Accent2 4 2 3 2 5" xfId="32283"/>
    <cellStyle name="40% - Accent2 4 2 3 3" xfId="4329"/>
    <cellStyle name="40% - Accent2 4 2 3 3 2" xfId="17623"/>
    <cellStyle name="40% - Accent2 4 2 3 3 2 2" xfId="25577"/>
    <cellStyle name="40% - Accent2 4 2 3 3 2 2 2" xfId="54536"/>
    <cellStyle name="40% - Accent2 4 2 3 3 2 3" xfId="46595"/>
    <cellStyle name="40% - Accent2 4 2 3 3 3" xfId="10953"/>
    <cellStyle name="40% - Accent2 4 2 3 3 3 2" xfId="40011"/>
    <cellStyle name="40% - Accent2 4 2 3 3 4" xfId="33427"/>
    <cellStyle name="40% - Accent2 4 2 3 4" xfId="5485"/>
    <cellStyle name="40% - Accent2 4 2 3 4 2" xfId="18767"/>
    <cellStyle name="40% - Accent2 4 2 3 4 2 2" xfId="26721"/>
    <cellStyle name="40% - Accent2 4 2 3 4 2 2 2" xfId="55680"/>
    <cellStyle name="40% - Accent2 4 2 3 4 2 3" xfId="47739"/>
    <cellStyle name="40% - Accent2 4 2 3 4 3" xfId="12097"/>
    <cellStyle name="40% - Accent2 4 2 3 4 3 2" xfId="41155"/>
    <cellStyle name="40% - Accent2 4 2 3 4 4" xfId="34571"/>
    <cellStyle name="40% - Accent2 4 2 3 5" xfId="7654"/>
    <cellStyle name="40% - Accent2 4 2 3 5 2" xfId="20915"/>
    <cellStyle name="40% - Accent2 4 2 3 5 2 2" xfId="28869"/>
    <cellStyle name="40% - Accent2 4 2 3 5 2 2 2" xfId="57828"/>
    <cellStyle name="40% - Accent2 4 2 3 5 2 3" xfId="49887"/>
    <cellStyle name="40% - Accent2 4 2 3 5 3" xfId="14245"/>
    <cellStyle name="40% - Accent2 4 2 3 5 3 2" xfId="43303"/>
    <cellStyle name="40% - Accent2 4 2 3 5 4" xfId="36719"/>
    <cellStyle name="40% - Accent2 4 2 3 6" xfId="15524"/>
    <cellStyle name="40% - Accent2 4 2 3 6 2" xfId="23514"/>
    <cellStyle name="40% - Accent2 4 2 3 6 2 2" xfId="52473"/>
    <cellStyle name="40% - Accent2 4 2 3 6 3" xfId="44532"/>
    <cellStyle name="40% - Accent2 4 2 3 7" xfId="22065"/>
    <cellStyle name="40% - Accent2 4 2 3 7 2" xfId="30013"/>
    <cellStyle name="40% - Accent2 4 2 3 7 2 2" xfId="58972"/>
    <cellStyle name="40% - Accent2 4 2 3 7 3" xfId="51031"/>
    <cellStyle name="40% - Accent2 4 2 3 8" xfId="8805"/>
    <cellStyle name="40% - Accent2 4 2 3 8 2" xfId="37863"/>
    <cellStyle name="40% - Accent2 4 2 3 9" xfId="31279"/>
    <cellStyle name="40% - Accent2 4 2 4" xfId="1941"/>
    <cellStyle name="40% - Accent2 4 2 4 2" xfId="2951"/>
    <cellStyle name="40% - Accent2 4 2 4 2 2" xfId="6309"/>
    <cellStyle name="40% - Accent2 4 2 4 2 2 2" xfId="19591"/>
    <cellStyle name="40% - Accent2 4 2 4 2 2 2 2" xfId="27545"/>
    <cellStyle name="40% - Accent2 4 2 4 2 2 2 2 2" xfId="56504"/>
    <cellStyle name="40% - Accent2 4 2 4 2 2 2 3" xfId="48563"/>
    <cellStyle name="40% - Accent2 4 2 4 2 2 3" xfId="12921"/>
    <cellStyle name="40% - Accent2 4 2 4 2 2 3 2" xfId="41979"/>
    <cellStyle name="40% - Accent2 4 2 4 2 2 4" xfId="35395"/>
    <cellStyle name="40% - Accent2 4 2 4 2 3" xfId="16439"/>
    <cellStyle name="40% - Accent2 4 2 4 2 3 2" xfId="24393"/>
    <cellStyle name="40% - Accent2 4 2 4 2 3 2 2" xfId="53352"/>
    <cellStyle name="40% - Accent2 4 2 4 2 3 3" xfId="45411"/>
    <cellStyle name="40% - Accent2 4 2 4 2 4" xfId="9629"/>
    <cellStyle name="40% - Accent2 4 2 4 2 4 2" xfId="38687"/>
    <cellStyle name="40% - Accent2 4 2 4 2 5" xfId="32103"/>
    <cellStyle name="40% - Accent2 4 2 4 3" xfId="4149"/>
    <cellStyle name="40% - Accent2 4 2 4 3 2" xfId="17443"/>
    <cellStyle name="40% - Accent2 4 2 4 3 2 2" xfId="25397"/>
    <cellStyle name="40% - Accent2 4 2 4 3 2 2 2" xfId="54356"/>
    <cellStyle name="40% - Accent2 4 2 4 3 2 3" xfId="46415"/>
    <cellStyle name="40% - Accent2 4 2 4 3 3" xfId="10773"/>
    <cellStyle name="40% - Accent2 4 2 4 3 3 2" xfId="39831"/>
    <cellStyle name="40% - Accent2 4 2 4 3 4" xfId="33247"/>
    <cellStyle name="40% - Accent2 4 2 4 4" xfId="5305"/>
    <cellStyle name="40% - Accent2 4 2 4 4 2" xfId="18587"/>
    <cellStyle name="40% - Accent2 4 2 4 4 2 2" xfId="26541"/>
    <cellStyle name="40% - Accent2 4 2 4 4 2 2 2" xfId="55500"/>
    <cellStyle name="40% - Accent2 4 2 4 4 2 3" xfId="47559"/>
    <cellStyle name="40% - Accent2 4 2 4 4 3" xfId="11917"/>
    <cellStyle name="40% - Accent2 4 2 4 4 3 2" xfId="40975"/>
    <cellStyle name="40% - Accent2 4 2 4 4 4" xfId="34391"/>
    <cellStyle name="40% - Accent2 4 2 4 5" xfId="7474"/>
    <cellStyle name="40% - Accent2 4 2 4 5 2" xfId="20735"/>
    <cellStyle name="40% - Accent2 4 2 4 5 2 2" xfId="28689"/>
    <cellStyle name="40% - Accent2 4 2 4 5 2 2 2" xfId="57648"/>
    <cellStyle name="40% - Accent2 4 2 4 5 2 3" xfId="49707"/>
    <cellStyle name="40% - Accent2 4 2 4 5 3" xfId="14065"/>
    <cellStyle name="40% - Accent2 4 2 4 5 3 2" xfId="43123"/>
    <cellStyle name="40% - Accent2 4 2 4 5 4" xfId="36539"/>
    <cellStyle name="40% - Accent2 4 2 4 6" xfId="15344"/>
    <cellStyle name="40% - Accent2 4 2 4 6 2" xfId="23334"/>
    <cellStyle name="40% - Accent2 4 2 4 6 2 2" xfId="52293"/>
    <cellStyle name="40% - Accent2 4 2 4 6 3" xfId="44352"/>
    <cellStyle name="40% - Accent2 4 2 4 7" xfId="21885"/>
    <cellStyle name="40% - Accent2 4 2 4 7 2" xfId="29833"/>
    <cellStyle name="40% - Accent2 4 2 4 7 2 2" xfId="58792"/>
    <cellStyle name="40% - Accent2 4 2 4 7 3" xfId="50851"/>
    <cellStyle name="40% - Accent2 4 2 4 8" xfId="8625"/>
    <cellStyle name="40% - Accent2 4 2 4 8 2" xfId="37683"/>
    <cellStyle name="40% - Accent2 4 2 4 9" xfId="31099"/>
    <cellStyle name="40% - Accent2 4 2 5" xfId="2539"/>
    <cellStyle name="40% - Accent2 4 2 5 2" xfId="5897"/>
    <cellStyle name="40% - Accent2 4 2 5 2 2" xfId="19179"/>
    <cellStyle name="40% - Accent2 4 2 5 2 2 2" xfId="27133"/>
    <cellStyle name="40% - Accent2 4 2 5 2 2 2 2" xfId="56092"/>
    <cellStyle name="40% - Accent2 4 2 5 2 2 3" xfId="48151"/>
    <cellStyle name="40% - Accent2 4 2 5 2 3" xfId="12509"/>
    <cellStyle name="40% - Accent2 4 2 5 2 3 2" xfId="41567"/>
    <cellStyle name="40% - Accent2 4 2 5 2 4" xfId="34983"/>
    <cellStyle name="40% - Accent2 4 2 5 3" xfId="16027"/>
    <cellStyle name="40% - Accent2 4 2 5 3 2" xfId="23981"/>
    <cellStyle name="40% - Accent2 4 2 5 3 2 2" xfId="52940"/>
    <cellStyle name="40% - Accent2 4 2 5 3 3" xfId="44999"/>
    <cellStyle name="40% - Accent2 4 2 5 4" xfId="9217"/>
    <cellStyle name="40% - Accent2 4 2 5 4 2" xfId="38275"/>
    <cellStyle name="40% - Accent2 4 2 5 5" xfId="31691"/>
    <cellStyle name="40% - Accent2 4 2 6" xfId="3737"/>
    <cellStyle name="40% - Accent2 4 2 6 2" xfId="17031"/>
    <cellStyle name="40% - Accent2 4 2 6 2 2" xfId="24985"/>
    <cellStyle name="40% - Accent2 4 2 6 2 2 2" xfId="53944"/>
    <cellStyle name="40% - Accent2 4 2 6 2 3" xfId="46003"/>
    <cellStyle name="40% - Accent2 4 2 6 3" xfId="10361"/>
    <cellStyle name="40% - Accent2 4 2 6 3 2" xfId="39419"/>
    <cellStyle name="40% - Accent2 4 2 6 4" xfId="32835"/>
    <cellStyle name="40% - Accent2 4 2 7" xfId="4893"/>
    <cellStyle name="40% - Accent2 4 2 7 2" xfId="18175"/>
    <cellStyle name="40% - Accent2 4 2 7 2 2" xfId="26129"/>
    <cellStyle name="40% - Accent2 4 2 7 2 2 2" xfId="55088"/>
    <cellStyle name="40% - Accent2 4 2 7 2 3" xfId="47147"/>
    <cellStyle name="40% - Accent2 4 2 7 3" xfId="11505"/>
    <cellStyle name="40% - Accent2 4 2 7 3 2" xfId="40563"/>
    <cellStyle name="40% - Accent2 4 2 7 4" xfId="33979"/>
    <cellStyle name="40% - Accent2 4 2 8" xfId="7062"/>
    <cellStyle name="40% - Accent2 4 2 8 2" xfId="20323"/>
    <cellStyle name="40% - Accent2 4 2 8 2 2" xfId="28277"/>
    <cellStyle name="40% - Accent2 4 2 8 2 2 2" xfId="57236"/>
    <cellStyle name="40% - Accent2 4 2 8 2 3" xfId="49295"/>
    <cellStyle name="40% - Accent2 4 2 8 3" xfId="13653"/>
    <cellStyle name="40% - Accent2 4 2 8 3 2" xfId="42711"/>
    <cellStyle name="40% - Accent2 4 2 8 4" xfId="36127"/>
    <cellStyle name="40% - Accent2 4 2 9" xfId="14931"/>
    <cellStyle name="40% - Accent2 4 2 9 2" xfId="22921"/>
    <cellStyle name="40% - Accent2 4 2 9 2 2" xfId="51880"/>
    <cellStyle name="40% - Accent2 4 2 9 3" xfId="43939"/>
    <cellStyle name="40% - Accent2 4 3" xfId="1621"/>
    <cellStyle name="40% - Accent2 4 3 10" xfId="30810"/>
    <cellStyle name="40% - Accent2 4 3 2" xfId="2246"/>
    <cellStyle name="40% - Accent2 4 3 2 2" xfId="3254"/>
    <cellStyle name="40% - Accent2 4 3 2 2 2" xfId="6612"/>
    <cellStyle name="40% - Accent2 4 3 2 2 2 2" xfId="19894"/>
    <cellStyle name="40% - Accent2 4 3 2 2 2 2 2" xfId="27848"/>
    <cellStyle name="40% - Accent2 4 3 2 2 2 2 2 2" xfId="56807"/>
    <cellStyle name="40% - Accent2 4 3 2 2 2 2 3" xfId="48866"/>
    <cellStyle name="40% - Accent2 4 3 2 2 2 3" xfId="13224"/>
    <cellStyle name="40% - Accent2 4 3 2 2 2 3 2" xfId="42282"/>
    <cellStyle name="40% - Accent2 4 3 2 2 2 4" xfId="35698"/>
    <cellStyle name="40% - Accent2 4 3 2 2 3" xfId="16742"/>
    <cellStyle name="40% - Accent2 4 3 2 2 3 2" xfId="24696"/>
    <cellStyle name="40% - Accent2 4 3 2 2 3 2 2" xfId="53655"/>
    <cellStyle name="40% - Accent2 4 3 2 2 3 3" xfId="45714"/>
    <cellStyle name="40% - Accent2 4 3 2 2 4" xfId="9932"/>
    <cellStyle name="40% - Accent2 4 3 2 2 4 2" xfId="38990"/>
    <cellStyle name="40% - Accent2 4 3 2 2 5" xfId="32406"/>
    <cellStyle name="40% - Accent2 4 3 2 3" xfId="4452"/>
    <cellStyle name="40% - Accent2 4 3 2 3 2" xfId="17746"/>
    <cellStyle name="40% - Accent2 4 3 2 3 2 2" xfId="25700"/>
    <cellStyle name="40% - Accent2 4 3 2 3 2 2 2" xfId="54659"/>
    <cellStyle name="40% - Accent2 4 3 2 3 2 3" xfId="46718"/>
    <cellStyle name="40% - Accent2 4 3 2 3 3" xfId="11076"/>
    <cellStyle name="40% - Accent2 4 3 2 3 3 2" xfId="40134"/>
    <cellStyle name="40% - Accent2 4 3 2 3 4" xfId="33550"/>
    <cellStyle name="40% - Accent2 4 3 2 4" xfId="5608"/>
    <cellStyle name="40% - Accent2 4 3 2 4 2" xfId="18890"/>
    <cellStyle name="40% - Accent2 4 3 2 4 2 2" xfId="26844"/>
    <cellStyle name="40% - Accent2 4 3 2 4 2 2 2" xfId="55803"/>
    <cellStyle name="40% - Accent2 4 3 2 4 2 3" xfId="47862"/>
    <cellStyle name="40% - Accent2 4 3 2 4 3" xfId="12220"/>
    <cellStyle name="40% - Accent2 4 3 2 4 3 2" xfId="41278"/>
    <cellStyle name="40% - Accent2 4 3 2 4 4" xfId="34694"/>
    <cellStyle name="40% - Accent2 4 3 2 5" xfId="7777"/>
    <cellStyle name="40% - Accent2 4 3 2 5 2" xfId="21038"/>
    <cellStyle name="40% - Accent2 4 3 2 5 2 2" xfId="28992"/>
    <cellStyle name="40% - Accent2 4 3 2 5 2 2 2" xfId="57951"/>
    <cellStyle name="40% - Accent2 4 3 2 5 2 3" xfId="50010"/>
    <cellStyle name="40% - Accent2 4 3 2 5 3" xfId="14368"/>
    <cellStyle name="40% - Accent2 4 3 2 5 3 2" xfId="43426"/>
    <cellStyle name="40% - Accent2 4 3 2 5 4" xfId="36842"/>
    <cellStyle name="40% - Accent2 4 3 2 6" xfId="15647"/>
    <cellStyle name="40% - Accent2 4 3 2 6 2" xfId="23637"/>
    <cellStyle name="40% - Accent2 4 3 2 6 2 2" xfId="52596"/>
    <cellStyle name="40% - Accent2 4 3 2 6 3" xfId="44655"/>
    <cellStyle name="40% - Accent2 4 3 2 7" xfId="22188"/>
    <cellStyle name="40% - Accent2 4 3 2 7 2" xfId="30136"/>
    <cellStyle name="40% - Accent2 4 3 2 7 2 2" xfId="59095"/>
    <cellStyle name="40% - Accent2 4 3 2 7 3" xfId="51154"/>
    <cellStyle name="40% - Accent2 4 3 2 8" xfId="8928"/>
    <cellStyle name="40% - Accent2 4 3 2 8 2" xfId="37986"/>
    <cellStyle name="40% - Accent2 4 3 2 9" xfId="31402"/>
    <cellStyle name="40% - Accent2 4 3 3" xfId="2662"/>
    <cellStyle name="40% - Accent2 4 3 3 2" xfId="6020"/>
    <cellStyle name="40% - Accent2 4 3 3 2 2" xfId="19302"/>
    <cellStyle name="40% - Accent2 4 3 3 2 2 2" xfId="27256"/>
    <cellStyle name="40% - Accent2 4 3 3 2 2 2 2" xfId="56215"/>
    <cellStyle name="40% - Accent2 4 3 3 2 2 3" xfId="48274"/>
    <cellStyle name="40% - Accent2 4 3 3 2 3" xfId="12632"/>
    <cellStyle name="40% - Accent2 4 3 3 2 3 2" xfId="41690"/>
    <cellStyle name="40% - Accent2 4 3 3 2 4" xfId="35106"/>
    <cellStyle name="40% - Accent2 4 3 3 3" xfId="16150"/>
    <cellStyle name="40% - Accent2 4 3 3 3 2" xfId="24104"/>
    <cellStyle name="40% - Accent2 4 3 3 3 2 2" xfId="53063"/>
    <cellStyle name="40% - Accent2 4 3 3 3 3" xfId="45122"/>
    <cellStyle name="40% - Accent2 4 3 3 4" xfId="9340"/>
    <cellStyle name="40% - Accent2 4 3 3 4 2" xfId="38398"/>
    <cellStyle name="40% - Accent2 4 3 3 5" xfId="31814"/>
    <cellStyle name="40% - Accent2 4 3 4" xfId="3860"/>
    <cellStyle name="40% - Accent2 4 3 4 2" xfId="17154"/>
    <cellStyle name="40% - Accent2 4 3 4 2 2" xfId="25108"/>
    <cellStyle name="40% - Accent2 4 3 4 2 2 2" xfId="54067"/>
    <cellStyle name="40% - Accent2 4 3 4 2 3" xfId="46126"/>
    <cellStyle name="40% - Accent2 4 3 4 3" xfId="10484"/>
    <cellStyle name="40% - Accent2 4 3 4 3 2" xfId="39542"/>
    <cellStyle name="40% - Accent2 4 3 4 4" xfId="32958"/>
    <cellStyle name="40% - Accent2 4 3 5" xfId="5016"/>
    <cellStyle name="40% - Accent2 4 3 5 2" xfId="18298"/>
    <cellStyle name="40% - Accent2 4 3 5 2 2" xfId="26252"/>
    <cellStyle name="40% - Accent2 4 3 5 2 2 2" xfId="55211"/>
    <cellStyle name="40% - Accent2 4 3 5 2 3" xfId="47270"/>
    <cellStyle name="40% - Accent2 4 3 5 3" xfId="11628"/>
    <cellStyle name="40% - Accent2 4 3 5 3 2" xfId="40686"/>
    <cellStyle name="40% - Accent2 4 3 5 4" xfId="34102"/>
    <cellStyle name="40% - Accent2 4 3 6" xfId="7185"/>
    <cellStyle name="40% - Accent2 4 3 6 2" xfId="20446"/>
    <cellStyle name="40% - Accent2 4 3 6 2 2" xfId="28400"/>
    <cellStyle name="40% - Accent2 4 3 6 2 2 2" xfId="57359"/>
    <cellStyle name="40% - Accent2 4 3 6 2 3" xfId="49418"/>
    <cellStyle name="40% - Accent2 4 3 6 3" xfId="13776"/>
    <cellStyle name="40% - Accent2 4 3 6 3 2" xfId="42834"/>
    <cellStyle name="40% - Accent2 4 3 6 4" xfId="36250"/>
    <cellStyle name="40% - Accent2 4 3 7" xfId="15054"/>
    <cellStyle name="40% - Accent2 4 3 7 2" xfId="23044"/>
    <cellStyle name="40% - Accent2 4 3 7 2 2" xfId="52003"/>
    <cellStyle name="40% - Accent2 4 3 7 3" xfId="44062"/>
    <cellStyle name="40% - Accent2 4 3 8" xfId="21596"/>
    <cellStyle name="40% - Accent2 4 3 8 2" xfId="29544"/>
    <cellStyle name="40% - Accent2 4 3 8 2 2" xfId="58503"/>
    <cellStyle name="40% - Accent2 4 3 8 3" xfId="50562"/>
    <cellStyle name="40% - Accent2 4 3 9" xfId="8336"/>
    <cellStyle name="40% - Accent2 4 3 9 2" xfId="37394"/>
    <cellStyle name="40% - Accent2 4 4" xfId="2033"/>
    <cellStyle name="40% - Accent2 4 4 2" xfId="3041"/>
    <cellStyle name="40% - Accent2 4 4 2 2" xfId="6399"/>
    <cellStyle name="40% - Accent2 4 4 2 2 2" xfId="19681"/>
    <cellStyle name="40% - Accent2 4 4 2 2 2 2" xfId="27635"/>
    <cellStyle name="40% - Accent2 4 4 2 2 2 2 2" xfId="56594"/>
    <cellStyle name="40% - Accent2 4 4 2 2 2 3" xfId="48653"/>
    <cellStyle name="40% - Accent2 4 4 2 2 3" xfId="13011"/>
    <cellStyle name="40% - Accent2 4 4 2 2 3 2" xfId="42069"/>
    <cellStyle name="40% - Accent2 4 4 2 2 4" xfId="35485"/>
    <cellStyle name="40% - Accent2 4 4 2 3" xfId="16529"/>
    <cellStyle name="40% - Accent2 4 4 2 3 2" xfId="24483"/>
    <cellStyle name="40% - Accent2 4 4 2 3 2 2" xfId="53442"/>
    <cellStyle name="40% - Accent2 4 4 2 3 3" xfId="45501"/>
    <cellStyle name="40% - Accent2 4 4 2 4" xfId="9719"/>
    <cellStyle name="40% - Accent2 4 4 2 4 2" xfId="38777"/>
    <cellStyle name="40% - Accent2 4 4 2 5" xfId="32193"/>
    <cellStyle name="40% - Accent2 4 4 3" xfId="4239"/>
    <cellStyle name="40% - Accent2 4 4 3 2" xfId="17533"/>
    <cellStyle name="40% - Accent2 4 4 3 2 2" xfId="25487"/>
    <cellStyle name="40% - Accent2 4 4 3 2 2 2" xfId="54446"/>
    <cellStyle name="40% - Accent2 4 4 3 2 3" xfId="46505"/>
    <cellStyle name="40% - Accent2 4 4 3 3" xfId="10863"/>
    <cellStyle name="40% - Accent2 4 4 3 3 2" xfId="39921"/>
    <cellStyle name="40% - Accent2 4 4 3 4" xfId="33337"/>
    <cellStyle name="40% - Accent2 4 4 4" xfId="5395"/>
    <cellStyle name="40% - Accent2 4 4 4 2" xfId="18677"/>
    <cellStyle name="40% - Accent2 4 4 4 2 2" xfId="26631"/>
    <cellStyle name="40% - Accent2 4 4 4 2 2 2" xfId="55590"/>
    <cellStyle name="40% - Accent2 4 4 4 2 3" xfId="47649"/>
    <cellStyle name="40% - Accent2 4 4 4 3" xfId="12007"/>
    <cellStyle name="40% - Accent2 4 4 4 3 2" xfId="41065"/>
    <cellStyle name="40% - Accent2 4 4 4 4" xfId="34481"/>
    <cellStyle name="40% - Accent2 4 4 5" xfId="7564"/>
    <cellStyle name="40% - Accent2 4 4 5 2" xfId="20825"/>
    <cellStyle name="40% - Accent2 4 4 5 2 2" xfId="28779"/>
    <cellStyle name="40% - Accent2 4 4 5 2 2 2" xfId="57738"/>
    <cellStyle name="40% - Accent2 4 4 5 2 3" xfId="49797"/>
    <cellStyle name="40% - Accent2 4 4 5 3" xfId="14155"/>
    <cellStyle name="40% - Accent2 4 4 5 3 2" xfId="43213"/>
    <cellStyle name="40% - Accent2 4 4 5 4" xfId="36629"/>
    <cellStyle name="40% - Accent2 4 4 6" xfId="15434"/>
    <cellStyle name="40% - Accent2 4 4 6 2" xfId="23424"/>
    <cellStyle name="40% - Accent2 4 4 6 2 2" xfId="52383"/>
    <cellStyle name="40% - Accent2 4 4 6 3" xfId="44442"/>
    <cellStyle name="40% - Accent2 4 4 7" xfId="21975"/>
    <cellStyle name="40% - Accent2 4 4 7 2" xfId="29923"/>
    <cellStyle name="40% - Accent2 4 4 7 2 2" xfId="58882"/>
    <cellStyle name="40% - Accent2 4 4 7 3" xfId="50941"/>
    <cellStyle name="40% - Accent2 4 4 8" xfId="8715"/>
    <cellStyle name="40% - Accent2 4 4 8 2" xfId="37773"/>
    <cellStyle name="40% - Accent2 4 4 9" xfId="31189"/>
    <cellStyle name="40% - Accent2 4 5" xfId="1851"/>
    <cellStyle name="40% - Accent2 4 5 2" xfId="2861"/>
    <cellStyle name="40% - Accent2 4 5 2 2" xfId="6219"/>
    <cellStyle name="40% - Accent2 4 5 2 2 2" xfId="19501"/>
    <cellStyle name="40% - Accent2 4 5 2 2 2 2" xfId="27455"/>
    <cellStyle name="40% - Accent2 4 5 2 2 2 2 2" xfId="56414"/>
    <cellStyle name="40% - Accent2 4 5 2 2 2 3" xfId="48473"/>
    <cellStyle name="40% - Accent2 4 5 2 2 3" xfId="12831"/>
    <cellStyle name="40% - Accent2 4 5 2 2 3 2" xfId="41889"/>
    <cellStyle name="40% - Accent2 4 5 2 2 4" xfId="35305"/>
    <cellStyle name="40% - Accent2 4 5 2 3" xfId="16349"/>
    <cellStyle name="40% - Accent2 4 5 2 3 2" xfId="24303"/>
    <cellStyle name="40% - Accent2 4 5 2 3 2 2" xfId="53262"/>
    <cellStyle name="40% - Accent2 4 5 2 3 3" xfId="45321"/>
    <cellStyle name="40% - Accent2 4 5 2 4" xfId="9539"/>
    <cellStyle name="40% - Accent2 4 5 2 4 2" xfId="38597"/>
    <cellStyle name="40% - Accent2 4 5 2 5" xfId="32013"/>
    <cellStyle name="40% - Accent2 4 5 3" xfId="4059"/>
    <cellStyle name="40% - Accent2 4 5 3 2" xfId="17353"/>
    <cellStyle name="40% - Accent2 4 5 3 2 2" xfId="25307"/>
    <cellStyle name="40% - Accent2 4 5 3 2 2 2" xfId="54266"/>
    <cellStyle name="40% - Accent2 4 5 3 2 3" xfId="46325"/>
    <cellStyle name="40% - Accent2 4 5 3 3" xfId="10683"/>
    <cellStyle name="40% - Accent2 4 5 3 3 2" xfId="39741"/>
    <cellStyle name="40% - Accent2 4 5 3 4" xfId="33157"/>
    <cellStyle name="40% - Accent2 4 5 4" xfId="5215"/>
    <cellStyle name="40% - Accent2 4 5 4 2" xfId="18497"/>
    <cellStyle name="40% - Accent2 4 5 4 2 2" xfId="26451"/>
    <cellStyle name="40% - Accent2 4 5 4 2 2 2" xfId="55410"/>
    <cellStyle name="40% - Accent2 4 5 4 2 3" xfId="47469"/>
    <cellStyle name="40% - Accent2 4 5 4 3" xfId="11827"/>
    <cellStyle name="40% - Accent2 4 5 4 3 2" xfId="40885"/>
    <cellStyle name="40% - Accent2 4 5 4 4" xfId="34301"/>
    <cellStyle name="40% - Accent2 4 5 5" xfId="7384"/>
    <cellStyle name="40% - Accent2 4 5 5 2" xfId="20645"/>
    <cellStyle name="40% - Accent2 4 5 5 2 2" xfId="28599"/>
    <cellStyle name="40% - Accent2 4 5 5 2 2 2" xfId="57558"/>
    <cellStyle name="40% - Accent2 4 5 5 2 3" xfId="49617"/>
    <cellStyle name="40% - Accent2 4 5 5 3" xfId="13975"/>
    <cellStyle name="40% - Accent2 4 5 5 3 2" xfId="43033"/>
    <cellStyle name="40% - Accent2 4 5 5 4" xfId="36449"/>
    <cellStyle name="40% - Accent2 4 5 6" xfId="15254"/>
    <cellStyle name="40% - Accent2 4 5 6 2" xfId="23244"/>
    <cellStyle name="40% - Accent2 4 5 6 2 2" xfId="52203"/>
    <cellStyle name="40% - Accent2 4 5 6 3" xfId="44262"/>
    <cellStyle name="40% - Accent2 4 5 7" xfId="21795"/>
    <cellStyle name="40% - Accent2 4 5 7 2" xfId="29743"/>
    <cellStyle name="40% - Accent2 4 5 7 2 2" xfId="58702"/>
    <cellStyle name="40% - Accent2 4 5 7 3" xfId="50761"/>
    <cellStyle name="40% - Accent2 4 5 8" xfId="8535"/>
    <cellStyle name="40% - Accent2 4 5 8 2" xfId="37593"/>
    <cellStyle name="40% - Accent2 4 5 9" xfId="31009"/>
    <cellStyle name="40% - Accent2 4 6" xfId="3408"/>
    <cellStyle name="40% - Accent2 4 6 2" xfId="4606"/>
    <cellStyle name="40% - Accent2 4 6 2 2" xfId="17900"/>
    <cellStyle name="40% - Accent2 4 6 2 2 2" xfId="25854"/>
    <cellStyle name="40% - Accent2 4 6 2 2 2 2" xfId="54813"/>
    <cellStyle name="40% - Accent2 4 6 2 2 3" xfId="46872"/>
    <cellStyle name="40% - Accent2 4 6 2 3" xfId="11230"/>
    <cellStyle name="40% - Accent2 4 6 2 3 2" xfId="40288"/>
    <cellStyle name="40% - Accent2 4 6 2 4" xfId="33704"/>
    <cellStyle name="40% - Accent2 4 6 3" xfId="6766"/>
    <cellStyle name="40% - Accent2 4 6 3 2" xfId="20048"/>
    <cellStyle name="40% - Accent2 4 6 3 2 2" xfId="28002"/>
    <cellStyle name="40% - Accent2 4 6 3 2 2 2" xfId="56961"/>
    <cellStyle name="40% - Accent2 4 6 3 2 3" xfId="49020"/>
    <cellStyle name="40% - Accent2 4 6 3 3" xfId="13378"/>
    <cellStyle name="40% - Accent2 4 6 3 3 2" xfId="42436"/>
    <cellStyle name="40% - Accent2 4 6 3 4" xfId="35852"/>
    <cellStyle name="40% - Accent2 4 6 4" xfId="7931"/>
    <cellStyle name="40% - Accent2 4 6 4 2" xfId="21192"/>
    <cellStyle name="40% - Accent2 4 6 4 2 2" xfId="29146"/>
    <cellStyle name="40% - Accent2 4 6 4 2 2 2" xfId="58105"/>
    <cellStyle name="40% - Accent2 4 6 4 2 3" xfId="50164"/>
    <cellStyle name="40% - Accent2 4 6 4 3" xfId="14522"/>
    <cellStyle name="40% - Accent2 4 6 4 3 2" xfId="43580"/>
    <cellStyle name="40% - Accent2 4 6 4 4" xfId="36996"/>
    <cellStyle name="40% - Accent2 4 6 5" xfId="15801"/>
    <cellStyle name="40% - Accent2 4 6 5 2" xfId="23791"/>
    <cellStyle name="40% - Accent2 4 6 5 2 2" xfId="52750"/>
    <cellStyle name="40% - Accent2 4 6 5 3" xfId="44809"/>
    <cellStyle name="40% - Accent2 4 6 6" xfId="22342"/>
    <cellStyle name="40% - Accent2 4 6 6 2" xfId="30290"/>
    <cellStyle name="40% - Accent2 4 6 6 2 2" xfId="59249"/>
    <cellStyle name="40% - Accent2 4 6 6 3" xfId="51308"/>
    <cellStyle name="40% - Accent2 4 6 7" xfId="10086"/>
    <cellStyle name="40% - Accent2 4 6 7 2" xfId="39144"/>
    <cellStyle name="40% - Accent2 4 6 8" xfId="32560"/>
    <cellStyle name="40% - Accent2 4 7" xfId="2449"/>
    <cellStyle name="40% - Accent2 4 7 2" xfId="5807"/>
    <cellStyle name="40% - Accent2 4 7 2 2" xfId="19089"/>
    <cellStyle name="40% - Accent2 4 7 2 2 2" xfId="27043"/>
    <cellStyle name="40% - Accent2 4 7 2 2 2 2" xfId="56002"/>
    <cellStyle name="40% - Accent2 4 7 2 2 3" xfId="48061"/>
    <cellStyle name="40% - Accent2 4 7 2 3" xfId="12419"/>
    <cellStyle name="40% - Accent2 4 7 2 3 2" xfId="41477"/>
    <cellStyle name="40% - Accent2 4 7 2 4" xfId="34893"/>
    <cellStyle name="40% - Accent2 4 7 3" xfId="14772"/>
    <cellStyle name="40% - Accent2 4 7 3 2" xfId="22780"/>
    <cellStyle name="40% - Accent2 4 7 3 2 2" xfId="51739"/>
    <cellStyle name="40% - Accent2 4 7 3 3" xfId="43798"/>
    <cellStyle name="40% - Accent2 4 7 4" xfId="9127"/>
    <cellStyle name="40% - Accent2 4 7 4 2" xfId="38185"/>
    <cellStyle name="40% - Accent2 4 7 5" xfId="31601"/>
    <cellStyle name="40% - Accent2 4 8" xfId="3647"/>
    <cellStyle name="40% - Accent2 4 8 2" xfId="16941"/>
    <cellStyle name="40% - Accent2 4 8 2 2" xfId="24895"/>
    <cellStyle name="40% - Accent2 4 8 2 2 2" xfId="53854"/>
    <cellStyle name="40% - Accent2 4 8 2 3" xfId="45913"/>
    <cellStyle name="40% - Accent2 4 8 3" xfId="10271"/>
    <cellStyle name="40% - Accent2 4 8 3 2" xfId="39329"/>
    <cellStyle name="40% - Accent2 4 8 4" xfId="32745"/>
    <cellStyle name="40% - Accent2 4 9" xfId="4803"/>
    <cellStyle name="40% - Accent2 4 9 2" xfId="18085"/>
    <cellStyle name="40% - Accent2 4 9 2 2" xfId="26039"/>
    <cellStyle name="40% - Accent2 4 9 2 2 2" xfId="54998"/>
    <cellStyle name="40% - Accent2 4 9 2 3" xfId="47057"/>
    <cellStyle name="40% - Accent2 4 9 3" xfId="11415"/>
    <cellStyle name="40% - Accent2 4 9 3 2" xfId="40473"/>
    <cellStyle name="40% - Accent2 4 9 4" xfId="33889"/>
    <cellStyle name="40% - Accent2 5" xfId="1422"/>
    <cellStyle name="40% - Accent2 5 10" xfId="21404"/>
    <cellStyle name="40% - Accent2 5 10 2" xfId="29352"/>
    <cellStyle name="40% - Accent2 5 10 2 2" xfId="58311"/>
    <cellStyle name="40% - Accent2 5 10 3" xfId="50370"/>
    <cellStyle name="40% - Accent2 5 11" xfId="8144"/>
    <cellStyle name="40% - Accent2 5 11 2" xfId="37202"/>
    <cellStyle name="40% - Accent2 5 12" xfId="30618"/>
    <cellStyle name="40% - Accent2 5 2" xfId="1642"/>
    <cellStyle name="40% - Accent2 5 2 10" xfId="30831"/>
    <cellStyle name="40% - Accent2 5 2 2" xfId="2267"/>
    <cellStyle name="40% - Accent2 5 2 2 2" xfId="3275"/>
    <cellStyle name="40% - Accent2 5 2 2 2 2" xfId="6633"/>
    <cellStyle name="40% - Accent2 5 2 2 2 2 2" xfId="19915"/>
    <cellStyle name="40% - Accent2 5 2 2 2 2 2 2" xfId="27869"/>
    <cellStyle name="40% - Accent2 5 2 2 2 2 2 2 2" xfId="56828"/>
    <cellStyle name="40% - Accent2 5 2 2 2 2 2 3" xfId="48887"/>
    <cellStyle name="40% - Accent2 5 2 2 2 2 3" xfId="13245"/>
    <cellStyle name="40% - Accent2 5 2 2 2 2 3 2" xfId="42303"/>
    <cellStyle name="40% - Accent2 5 2 2 2 2 4" xfId="35719"/>
    <cellStyle name="40% - Accent2 5 2 2 2 3" xfId="16763"/>
    <cellStyle name="40% - Accent2 5 2 2 2 3 2" xfId="24717"/>
    <cellStyle name="40% - Accent2 5 2 2 2 3 2 2" xfId="53676"/>
    <cellStyle name="40% - Accent2 5 2 2 2 3 3" xfId="45735"/>
    <cellStyle name="40% - Accent2 5 2 2 2 4" xfId="9953"/>
    <cellStyle name="40% - Accent2 5 2 2 2 4 2" xfId="39011"/>
    <cellStyle name="40% - Accent2 5 2 2 2 5" xfId="32427"/>
    <cellStyle name="40% - Accent2 5 2 2 3" xfId="4473"/>
    <cellStyle name="40% - Accent2 5 2 2 3 2" xfId="17767"/>
    <cellStyle name="40% - Accent2 5 2 2 3 2 2" xfId="25721"/>
    <cellStyle name="40% - Accent2 5 2 2 3 2 2 2" xfId="54680"/>
    <cellStyle name="40% - Accent2 5 2 2 3 2 3" xfId="46739"/>
    <cellStyle name="40% - Accent2 5 2 2 3 3" xfId="11097"/>
    <cellStyle name="40% - Accent2 5 2 2 3 3 2" xfId="40155"/>
    <cellStyle name="40% - Accent2 5 2 2 3 4" xfId="33571"/>
    <cellStyle name="40% - Accent2 5 2 2 4" xfId="5629"/>
    <cellStyle name="40% - Accent2 5 2 2 4 2" xfId="18911"/>
    <cellStyle name="40% - Accent2 5 2 2 4 2 2" xfId="26865"/>
    <cellStyle name="40% - Accent2 5 2 2 4 2 2 2" xfId="55824"/>
    <cellStyle name="40% - Accent2 5 2 2 4 2 3" xfId="47883"/>
    <cellStyle name="40% - Accent2 5 2 2 4 3" xfId="12241"/>
    <cellStyle name="40% - Accent2 5 2 2 4 3 2" xfId="41299"/>
    <cellStyle name="40% - Accent2 5 2 2 4 4" xfId="34715"/>
    <cellStyle name="40% - Accent2 5 2 2 5" xfId="7798"/>
    <cellStyle name="40% - Accent2 5 2 2 5 2" xfId="21059"/>
    <cellStyle name="40% - Accent2 5 2 2 5 2 2" xfId="29013"/>
    <cellStyle name="40% - Accent2 5 2 2 5 2 2 2" xfId="57972"/>
    <cellStyle name="40% - Accent2 5 2 2 5 2 3" xfId="50031"/>
    <cellStyle name="40% - Accent2 5 2 2 5 3" xfId="14389"/>
    <cellStyle name="40% - Accent2 5 2 2 5 3 2" xfId="43447"/>
    <cellStyle name="40% - Accent2 5 2 2 5 4" xfId="36863"/>
    <cellStyle name="40% - Accent2 5 2 2 6" xfId="15668"/>
    <cellStyle name="40% - Accent2 5 2 2 6 2" xfId="23658"/>
    <cellStyle name="40% - Accent2 5 2 2 6 2 2" xfId="52617"/>
    <cellStyle name="40% - Accent2 5 2 2 6 3" xfId="44676"/>
    <cellStyle name="40% - Accent2 5 2 2 7" xfId="22209"/>
    <cellStyle name="40% - Accent2 5 2 2 7 2" xfId="30157"/>
    <cellStyle name="40% - Accent2 5 2 2 7 2 2" xfId="59116"/>
    <cellStyle name="40% - Accent2 5 2 2 7 3" xfId="51175"/>
    <cellStyle name="40% - Accent2 5 2 2 8" xfId="8949"/>
    <cellStyle name="40% - Accent2 5 2 2 8 2" xfId="38007"/>
    <cellStyle name="40% - Accent2 5 2 2 9" xfId="31423"/>
    <cellStyle name="40% - Accent2 5 2 3" xfId="2683"/>
    <cellStyle name="40% - Accent2 5 2 3 2" xfId="6041"/>
    <cellStyle name="40% - Accent2 5 2 3 2 2" xfId="19323"/>
    <cellStyle name="40% - Accent2 5 2 3 2 2 2" xfId="27277"/>
    <cellStyle name="40% - Accent2 5 2 3 2 2 2 2" xfId="56236"/>
    <cellStyle name="40% - Accent2 5 2 3 2 2 3" xfId="48295"/>
    <cellStyle name="40% - Accent2 5 2 3 2 3" xfId="12653"/>
    <cellStyle name="40% - Accent2 5 2 3 2 3 2" xfId="41711"/>
    <cellStyle name="40% - Accent2 5 2 3 2 4" xfId="35127"/>
    <cellStyle name="40% - Accent2 5 2 3 3" xfId="16171"/>
    <cellStyle name="40% - Accent2 5 2 3 3 2" xfId="24125"/>
    <cellStyle name="40% - Accent2 5 2 3 3 2 2" xfId="53084"/>
    <cellStyle name="40% - Accent2 5 2 3 3 3" xfId="45143"/>
    <cellStyle name="40% - Accent2 5 2 3 4" xfId="9361"/>
    <cellStyle name="40% - Accent2 5 2 3 4 2" xfId="38419"/>
    <cellStyle name="40% - Accent2 5 2 3 5" xfId="31835"/>
    <cellStyle name="40% - Accent2 5 2 4" xfId="3881"/>
    <cellStyle name="40% - Accent2 5 2 4 2" xfId="17175"/>
    <cellStyle name="40% - Accent2 5 2 4 2 2" xfId="25129"/>
    <cellStyle name="40% - Accent2 5 2 4 2 2 2" xfId="54088"/>
    <cellStyle name="40% - Accent2 5 2 4 2 3" xfId="46147"/>
    <cellStyle name="40% - Accent2 5 2 4 3" xfId="10505"/>
    <cellStyle name="40% - Accent2 5 2 4 3 2" xfId="39563"/>
    <cellStyle name="40% - Accent2 5 2 4 4" xfId="32979"/>
    <cellStyle name="40% - Accent2 5 2 5" xfId="5037"/>
    <cellStyle name="40% - Accent2 5 2 5 2" xfId="18319"/>
    <cellStyle name="40% - Accent2 5 2 5 2 2" xfId="26273"/>
    <cellStyle name="40% - Accent2 5 2 5 2 2 2" xfId="55232"/>
    <cellStyle name="40% - Accent2 5 2 5 2 3" xfId="47291"/>
    <cellStyle name="40% - Accent2 5 2 5 3" xfId="11649"/>
    <cellStyle name="40% - Accent2 5 2 5 3 2" xfId="40707"/>
    <cellStyle name="40% - Accent2 5 2 5 4" xfId="34123"/>
    <cellStyle name="40% - Accent2 5 2 6" xfId="7206"/>
    <cellStyle name="40% - Accent2 5 2 6 2" xfId="20467"/>
    <cellStyle name="40% - Accent2 5 2 6 2 2" xfId="28421"/>
    <cellStyle name="40% - Accent2 5 2 6 2 2 2" xfId="57380"/>
    <cellStyle name="40% - Accent2 5 2 6 2 3" xfId="49439"/>
    <cellStyle name="40% - Accent2 5 2 6 3" xfId="13797"/>
    <cellStyle name="40% - Accent2 5 2 6 3 2" xfId="42855"/>
    <cellStyle name="40% - Accent2 5 2 6 4" xfId="36271"/>
    <cellStyle name="40% - Accent2 5 2 7" xfId="15075"/>
    <cellStyle name="40% - Accent2 5 2 7 2" xfId="23065"/>
    <cellStyle name="40% - Accent2 5 2 7 2 2" xfId="52024"/>
    <cellStyle name="40% - Accent2 5 2 7 3" xfId="44083"/>
    <cellStyle name="40% - Accent2 5 2 8" xfId="21617"/>
    <cellStyle name="40% - Accent2 5 2 8 2" xfId="29565"/>
    <cellStyle name="40% - Accent2 5 2 8 2 2" xfId="58524"/>
    <cellStyle name="40% - Accent2 5 2 8 3" xfId="50583"/>
    <cellStyle name="40% - Accent2 5 2 9" xfId="8357"/>
    <cellStyle name="40% - Accent2 5 2 9 2" xfId="37415"/>
    <cellStyle name="40% - Accent2 5 3" xfId="2054"/>
    <cellStyle name="40% - Accent2 5 3 2" xfId="3062"/>
    <cellStyle name="40% - Accent2 5 3 2 2" xfId="6420"/>
    <cellStyle name="40% - Accent2 5 3 2 2 2" xfId="19702"/>
    <cellStyle name="40% - Accent2 5 3 2 2 2 2" xfId="27656"/>
    <cellStyle name="40% - Accent2 5 3 2 2 2 2 2" xfId="56615"/>
    <cellStyle name="40% - Accent2 5 3 2 2 2 3" xfId="48674"/>
    <cellStyle name="40% - Accent2 5 3 2 2 3" xfId="13032"/>
    <cellStyle name="40% - Accent2 5 3 2 2 3 2" xfId="42090"/>
    <cellStyle name="40% - Accent2 5 3 2 2 4" xfId="35506"/>
    <cellStyle name="40% - Accent2 5 3 2 3" xfId="16550"/>
    <cellStyle name="40% - Accent2 5 3 2 3 2" xfId="24504"/>
    <cellStyle name="40% - Accent2 5 3 2 3 2 2" xfId="53463"/>
    <cellStyle name="40% - Accent2 5 3 2 3 3" xfId="45522"/>
    <cellStyle name="40% - Accent2 5 3 2 4" xfId="9740"/>
    <cellStyle name="40% - Accent2 5 3 2 4 2" xfId="38798"/>
    <cellStyle name="40% - Accent2 5 3 2 5" xfId="32214"/>
    <cellStyle name="40% - Accent2 5 3 3" xfId="4260"/>
    <cellStyle name="40% - Accent2 5 3 3 2" xfId="17554"/>
    <cellStyle name="40% - Accent2 5 3 3 2 2" xfId="25508"/>
    <cellStyle name="40% - Accent2 5 3 3 2 2 2" xfId="54467"/>
    <cellStyle name="40% - Accent2 5 3 3 2 3" xfId="46526"/>
    <cellStyle name="40% - Accent2 5 3 3 3" xfId="10884"/>
    <cellStyle name="40% - Accent2 5 3 3 3 2" xfId="39942"/>
    <cellStyle name="40% - Accent2 5 3 3 4" xfId="33358"/>
    <cellStyle name="40% - Accent2 5 3 4" xfId="5416"/>
    <cellStyle name="40% - Accent2 5 3 4 2" xfId="18698"/>
    <cellStyle name="40% - Accent2 5 3 4 2 2" xfId="26652"/>
    <cellStyle name="40% - Accent2 5 3 4 2 2 2" xfId="55611"/>
    <cellStyle name="40% - Accent2 5 3 4 2 3" xfId="47670"/>
    <cellStyle name="40% - Accent2 5 3 4 3" xfId="12028"/>
    <cellStyle name="40% - Accent2 5 3 4 3 2" xfId="41086"/>
    <cellStyle name="40% - Accent2 5 3 4 4" xfId="34502"/>
    <cellStyle name="40% - Accent2 5 3 5" xfId="7585"/>
    <cellStyle name="40% - Accent2 5 3 5 2" xfId="20846"/>
    <cellStyle name="40% - Accent2 5 3 5 2 2" xfId="28800"/>
    <cellStyle name="40% - Accent2 5 3 5 2 2 2" xfId="57759"/>
    <cellStyle name="40% - Accent2 5 3 5 2 3" xfId="49818"/>
    <cellStyle name="40% - Accent2 5 3 5 3" xfId="14176"/>
    <cellStyle name="40% - Accent2 5 3 5 3 2" xfId="43234"/>
    <cellStyle name="40% - Accent2 5 3 5 4" xfId="36650"/>
    <cellStyle name="40% - Accent2 5 3 6" xfId="15455"/>
    <cellStyle name="40% - Accent2 5 3 6 2" xfId="23445"/>
    <cellStyle name="40% - Accent2 5 3 6 2 2" xfId="52404"/>
    <cellStyle name="40% - Accent2 5 3 6 3" xfId="44463"/>
    <cellStyle name="40% - Accent2 5 3 7" xfId="21996"/>
    <cellStyle name="40% - Accent2 5 3 7 2" xfId="29944"/>
    <cellStyle name="40% - Accent2 5 3 7 2 2" xfId="58903"/>
    <cellStyle name="40% - Accent2 5 3 7 3" xfId="50962"/>
    <cellStyle name="40% - Accent2 5 3 8" xfId="8736"/>
    <cellStyle name="40% - Accent2 5 3 8 2" xfId="37794"/>
    <cellStyle name="40% - Accent2 5 3 9" xfId="31210"/>
    <cellStyle name="40% - Accent2 5 4" xfId="1872"/>
    <cellStyle name="40% - Accent2 5 4 2" xfId="2882"/>
    <cellStyle name="40% - Accent2 5 4 2 2" xfId="6240"/>
    <cellStyle name="40% - Accent2 5 4 2 2 2" xfId="19522"/>
    <cellStyle name="40% - Accent2 5 4 2 2 2 2" xfId="27476"/>
    <cellStyle name="40% - Accent2 5 4 2 2 2 2 2" xfId="56435"/>
    <cellStyle name="40% - Accent2 5 4 2 2 2 3" xfId="48494"/>
    <cellStyle name="40% - Accent2 5 4 2 2 3" xfId="12852"/>
    <cellStyle name="40% - Accent2 5 4 2 2 3 2" xfId="41910"/>
    <cellStyle name="40% - Accent2 5 4 2 2 4" xfId="35326"/>
    <cellStyle name="40% - Accent2 5 4 2 3" xfId="16370"/>
    <cellStyle name="40% - Accent2 5 4 2 3 2" xfId="24324"/>
    <cellStyle name="40% - Accent2 5 4 2 3 2 2" xfId="53283"/>
    <cellStyle name="40% - Accent2 5 4 2 3 3" xfId="45342"/>
    <cellStyle name="40% - Accent2 5 4 2 4" xfId="9560"/>
    <cellStyle name="40% - Accent2 5 4 2 4 2" xfId="38618"/>
    <cellStyle name="40% - Accent2 5 4 2 5" xfId="32034"/>
    <cellStyle name="40% - Accent2 5 4 3" xfId="4080"/>
    <cellStyle name="40% - Accent2 5 4 3 2" xfId="17374"/>
    <cellStyle name="40% - Accent2 5 4 3 2 2" xfId="25328"/>
    <cellStyle name="40% - Accent2 5 4 3 2 2 2" xfId="54287"/>
    <cellStyle name="40% - Accent2 5 4 3 2 3" xfId="46346"/>
    <cellStyle name="40% - Accent2 5 4 3 3" xfId="10704"/>
    <cellStyle name="40% - Accent2 5 4 3 3 2" xfId="39762"/>
    <cellStyle name="40% - Accent2 5 4 3 4" xfId="33178"/>
    <cellStyle name="40% - Accent2 5 4 4" xfId="5236"/>
    <cellStyle name="40% - Accent2 5 4 4 2" xfId="18518"/>
    <cellStyle name="40% - Accent2 5 4 4 2 2" xfId="26472"/>
    <cellStyle name="40% - Accent2 5 4 4 2 2 2" xfId="55431"/>
    <cellStyle name="40% - Accent2 5 4 4 2 3" xfId="47490"/>
    <cellStyle name="40% - Accent2 5 4 4 3" xfId="11848"/>
    <cellStyle name="40% - Accent2 5 4 4 3 2" xfId="40906"/>
    <cellStyle name="40% - Accent2 5 4 4 4" xfId="34322"/>
    <cellStyle name="40% - Accent2 5 4 5" xfId="7405"/>
    <cellStyle name="40% - Accent2 5 4 5 2" xfId="20666"/>
    <cellStyle name="40% - Accent2 5 4 5 2 2" xfId="28620"/>
    <cellStyle name="40% - Accent2 5 4 5 2 2 2" xfId="57579"/>
    <cellStyle name="40% - Accent2 5 4 5 2 3" xfId="49638"/>
    <cellStyle name="40% - Accent2 5 4 5 3" xfId="13996"/>
    <cellStyle name="40% - Accent2 5 4 5 3 2" xfId="43054"/>
    <cellStyle name="40% - Accent2 5 4 5 4" xfId="36470"/>
    <cellStyle name="40% - Accent2 5 4 6" xfId="15275"/>
    <cellStyle name="40% - Accent2 5 4 6 2" xfId="23265"/>
    <cellStyle name="40% - Accent2 5 4 6 2 2" xfId="52224"/>
    <cellStyle name="40% - Accent2 5 4 6 3" xfId="44283"/>
    <cellStyle name="40% - Accent2 5 4 7" xfId="21816"/>
    <cellStyle name="40% - Accent2 5 4 7 2" xfId="29764"/>
    <cellStyle name="40% - Accent2 5 4 7 2 2" xfId="58723"/>
    <cellStyle name="40% - Accent2 5 4 7 3" xfId="50782"/>
    <cellStyle name="40% - Accent2 5 4 8" xfId="8556"/>
    <cellStyle name="40% - Accent2 5 4 8 2" xfId="37614"/>
    <cellStyle name="40% - Accent2 5 4 9" xfId="31030"/>
    <cellStyle name="40% - Accent2 5 5" xfId="2470"/>
    <cellStyle name="40% - Accent2 5 5 2" xfId="5828"/>
    <cellStyle name="40% - Accent2 5 5 2 2" xfId="19110"/>
    <cellStyle name="40% - Accent2 5 5 2 2 2" xfId="27064"/>
    <cellStyle name="40% - Accent2 5 5 2 2 2 2" xfId="56023"/>
    <cellStyle name="40% - Accent2 5 5 2 2 3" xfId="48082"/>
    <cellStyle name="40% - Accent2 5 5 2 3" xfId="12440"/>
    <cellStyle name="40% - Accent2 5 5 2 3 2" xfId="41498"/>
    <cellStyle name="40% - Accent2 5 5 2 4" xfId="34914"/>
    <cellStyle name="40% - Accent2 5 5 3" xfId="15949"/>
    <cellStyle name="40% - Accent2 5 5 3 2" xfId="23926"/>
    <cellStyle name="40% - Accent2 5 5 3 2 2" xfId="52885"/>
    <cellStyle name="40% - Accent2 5 5 3 3" xfId="44944"/>
    <cellStyle name="40% - Accent2 5 5 4" xfId="9148"/>
    <cellStyle name="40% - Accent2 5 5 4 2" xfId="38206"/>
    <cellStyle name="40% - Accent2 5 5 5" xfId="31622"/>
    <cellStyle name="40% - Accent2 5 6" xfId="3668"/>
    <cellStyle name="40% - Accent2 5 6 2" xfId="16962"/>
    <cellStyle name="40% - Accent2 5 6 2 2" xfId="24916"/>
    <cellStyle name="40% - Accent2 5 6 2 2 2" xfId="53875"/>
    <cellStyle name="40% - Accent2 5 6 2 3" xfId="45934"/>
    <cellStyle name="40% - Accent2 5 6 3" xfId="10292"/>
    <cellStyle name="40% - Accent2 5 6 3 2" xfId="39350"/>
    <cellStyle name="40% - Accent2 5 6 4" xfId="32766"/>
    <cellStyle name="40% - Accent2 5 7" xfId="4824"/>
    <cellStyle name="40% - Accent2 5 7 2" xfId="18106"/>
    <cellStyle name="40% - Accent2 5 7 2 2" xfId="26060"/>
    <cellStyle name="40% - Accent2 5 7 2 2 2" xfId="55019"/>
    <cellStyle name="40% - Accent2 5 7 2 3" xfId="47078"/>
    <cellStyle name="40% - Accent2 5 7 3" xfId="11436"/>
    <cellStyle name="40% - Accent2 5 7 3 2" xfId="40494"/>
    <cellStyle name="40% - Accent2 5 7 4" xfId="33910"/>
    <cellStyle name="40% - Accent2 5 8" xfId="6993"/>
    <cellStyle name="40% - Accent2 5 8 2" xfId="20254"/>
    <cellStyle name="40% - Accent2 5 8 2 2" xfId="28208"/>
    <cellStyle name="40% - Accent2 5 8 2 2 2" xfId="57167"/>
    <cellStyle name="40% - Accent2 5 8 2 3" xfId="49226"/>
    <cellStyle name="40% - Accent2 5 8 3" xfId="13584"/>
    <cellStyle name="40% - Accent2 5 8 3 2" xfId="42642"/>
    <cellStyle name="40% - Accent2 5 8 4" xfId="36058"/>
    <cellStyle name="40% - Accent2 5 9" xfId="14862"/>
    <cellStyle name="40% - Accent2 5 9 2" xfId="22852"/>
    <cellStyle name="40% - Accent2 5 9 2 2" xfId="51811"/>
    <cellStyle name="40% - Accent2 5 9 3" xfId="43870"/>
    <cellStyle name="40% - Accent2 6" xfId="1508"/>
    <cellStyle name="40% - Accent2 6 10" xfId="30704"/>
    <cellStyle name="40% - Accent2 6 2" xfId="2140"/>
    <cellStyle name="40% - Accent2 6 2 2" xfId="3148"/>
    <cellStyle name="40% - Accent2 6 2 2 2" xfId="6506"/>
    <cellStyle name="40% - Accent2 6 2 2 2 2" xfId="19788"/>
    <cellStyle name="40% - Accent2 6 2 2 2 2 2" xfId="27742"/>
    <cellStyle name="40% - Accent2 6 2 2 2 2 2 2" xfId="56701"/>
    <cellStyle name="40% - Accent2 6 2 2 2 2 3" xfId="48760"/>
    <cellStyle name="40% - Accent2 6 2 2 2 3" xfId="13118"/>
    <cellStyle name="40% - Accent2 6 2 2 2 3 2" xfId="42176"/>
    <cellStyle name="40% - Accent2 6 2 2 2 4" xfId="35592"/>
    <cellStyle name="40% - Accent2 6 2 2 3" xfId="16636"/>
    <cellStyle name="40% - Accent2 6 2 2 3 2" xfId="24590"/>
    <cellStyle name="40% - Accent2 6 2 2 3 2 2" xfId="53549"/>
    <cellStyle name="40% - Accent2 6 2 2 3 3" xfId="45608"/>
    <cellStyle name="40% - Accent2 6 2 2 4" xfId="9826"/>
    <cellStyle name="40% - Accent2 6 2 2 4 2" xfId="38884"/>
    <cellStyle name="40% - Accent2 6 2 2 5" xfId="32300"/>
    <cellStyle name="40% - Accent2 6 2 3" xfId="4346"/>
    <cellStyle name="40% - Accent2 6 2 3 2" xfId="17640"/>
    <cellStyle name="40% - Accent2 6 2 3 2 2" xfId="25594"/>
    <cellStyle name="40% - Accent2 6 2 3 2 2 2" xfId="54553"/>
    <cellStyle name="40% - Accent2 6 2 3 2 3" xfId="46612"/>
    <cellStyle name="40% - Accent2 6 2 3 3" xfId="10970"/>
    <cellStyle name="40% - Accent2 6 2 3 3 2" xfId="40028"/>
    <cellStyle name="40% - Accent2 6 2 3 4" xfId="33444"/>
    <cellStyle name="40% - Accent2 6 2 4" xfId="5502"/>
    <cellStyle name="40% - Accent2 6 2 4 2" xfId="18784"/>
    <cellStyle name="40% - Accent2 6 2 4 2 2" xfId="26738"/>
    <cellStyle name="40% - Accent2 6 2 4 2 2 2" xfId="55697"/>
    <cellStyle name="40% - Accent2 6 2 4 2 3" xfId="47756"/>
    <cellStyle name="40% - Accent2 6 2 4 3" xfId="12114"/>
    <cellStyle name="40% - Accent2 6 2 4 3 2" xfId="41172"/>
    <cellStyle name="40% - Accent2 6 2 4 4" xfId="34588"/>
    <cellStyle name="40% - Accent2 6 2 5" xfId="7671"/>
    <cellStyle name="40% - Accent2 6 2 5 2" xfId="20932"/>
    <cellStyle name="40% - Accent2 6 2 5 2 2" xfId="28886"/>
    <cellStyle name="40% - Accent2 6 2 5 2 2 2" xfId="57845"/>
    <cellStyle name="40% - Accent2 6 2 5 2 3" xfId="49904"/>
    <cellStyle name="40% - Accent2 6 2 5 3" xfId="14262"/>
    <cellStyle name="40% - Accent2 6 2 5 3 2" xfId="43320"/>
    <cellStyle name="40% - Accent2 6 2 5 4" xfId="36736"/>
    <cellStyle name="40% - Accent2 6 2 6" xfId="15541"/>
    <cellStyle name="40% - Accent2 6 2 6 2" xfId="23531"/>
    <cellStyle name="40% - Accent2 6 2 6 2 2" xfId="52490"/>
    <cellStyle name="40% - Accent2 6 2 6 3" xfId="44549"/>
    <cellStyle name="40% - Accent2 6 2 7" xfId="22082"/>
    <cellStyle name="40% - Accent2 6 2 7 2" xfId="30030"/>
    <cellStyle name="40% - Accent2 6 2 7 2 2" xfId="58989"/>
    <cellStyle name="40% - Accent2 6 2 7 3" xfId="51048"/>
    <cellStyle name="40% - Accent2 6 2 8" xfId="8822"/>
    <cellStyle name="40% - Accent2 6 2 8 2" xfId="37880"/>
    <cellStyle name="40% - Accent2 6 2 9" xfId="31296"/>
    <cellStyle name="40% - Accent2 6 3" xfId="2556"/>
    <cellStyle name="40% - Accent2 6 3 2" xfId="5914"/>
    <cellStyle name="40% - Accent2 6 3 2 2" xfId="19196"/>
    <cellStyle name="40% - Accent2 6 3 2 2 2" xfId="27150"/>
    <cellStyle name="40% - Accent2 6 3 2 2 2 2" xfId="56109"/>
    <cellStyle name="40% - Accent2 6 3 2 2 3" xfId="48168"/>
    <cellStyle name="40% - Accent2 6 3 2 3" xfId="12526"/>
    <cellStyle name="40% - Accent2 6 3 2 3 2" xfId="41584"/>
    <cellStyle name="40% - Accent2 6 3 2 4" xfId="35000"/>
    <cellStyle name="40% - Accent2 6 3 3" xfId="16044"/>
    <cellStyle name="40% - Accent2 6 3 3 2" xfId="23998"/>
    <cellStyle name="40% - Accent2 6 3 3 2 2" xfId="52957"/>
    <cellStyle name="40% - Accent2 6 3 3 3" xfId="45016"/>
    <cellStyle name="40% - Accent2 6 3 4" xfId="9234"/>
    <cellStyle name="40% - Accent2 6 3 4 2" xfId="38292"/>
    <cellStyle name="40% - Accent2 6 3 5" xfId="31708"/>
    <cellStyle name="40% - Accent2 6 4" xfId="3754"/>
    <cellStyle name="40% - Accent2 6 4 2" xfId="17048"/>
    <cellStyle name="40% - Accent2 6 4 2 2" xfId="25002"/>
    <cellStyle name="40% - Accent2 6 4 2 2 2" xfId="53961"/>
    <cellStyle name="40% - Accent2 6 4 2 3" xfId="46020"/>
    <cellStyle name="40% - Accent2 6 4 3" xfId="10378"/>
    <cellStyle name="40% - Accent2 6 4 3 2" xfId="39436"/>
    <cellStyle name="40% - Accent2 6 4 4" xfId="32852"/>
    <cellStyle name="40% - Accent2 6 5" xfId="4910"/>
    <cellStyle name="40% - Accent2 6 5 2" xfId="18192"/>
    <cellStyle name="40% - Accent2 6 5 2 2" xfId="26146"/>
    <cellStyle name="40% - Accent2 6 5 2 2 2" xfId="55105"/>
    <cellStyle name="40% - Accent2 6 5 2 3" xfId="47164"/>
    <cellStyle name="40% - Accent2 6 5 3" xfId="11522"/>
    <cellStyle name="40% - Accent2 6 5 3 2" xfId="40580"/>
    <cellStyle name="40% - Accent2 6 5 4" xfId="33996"/>
    <cellStyle name="40% - Accent2 6 6" xfId="7079"/>
    <cellStyle name="40% - Accent2 6 6 2" xfId="20340"/>
    <cellStyle name="40% - Accent2 6 6 2 2" xfId="28294"/>
    <cellStyle name="40% - Accent2 6 6 2 2 2" xfId="57253"/>
    <cellStyle name="40% - Accent2 6 6 2 3" xfId="49312"/>
    <cellStyle name="40% - Accent2 6 6 3" xfId="13670"/>
    <cellStyle name="40% - Accent2 6 6 3 2" xfId="42728"/>
    <cellStyle name="40% - Accent2 6 6 4" xfId="36144"/>
    <cellStyle name="40% - Accent2 6 7" xfId="14948"/>
    <cellStyle name="40% - Accent2 6 7 2" xfId="22938"/>
    <cellStyle name="40% - Accent2 6 7 2 2" xfId="51897"/>
    <cellStyle name="40% - Accent2 6 7 3" xfId="43956"/>
    <cellStyle name="40% - Accent2 6 8" xfId="21490"/>
    <cellStyle name="40% - Accent2 6 8 2" xfId="29438"/>
    <cellStyle name="40% - Accent2 6 8 2 2" xfId="58397"/>
    <cellStyle name="40% - Accent2 6 8 3" xfId="50456"/>
    <cellStyle name="40% - Accent2 6 9" xfId="8230"/>
    <cellStyle name="40% - Accent2 6 9 2" xfId="37288"/>
    <cellStyle name="40% - Accent2 7" xfId="1964"/>
    <cellStyle name="40% - Accent2 7 2" xfId="2972"/>
    <cellStyle name="40% - Accent2 7 2 2" xfId="6330"/>
    <cellStyle name="40% - Accent2 7 2 2 2" xfId="19612"/>
    <cellStyle name="40% - Accent2 7 2 2 2 2" xfId="27566"/>
    <cellStyle name="40% - Accent2 7 2 2 2 2 2" xfId="56525"/>
    <cellStyle name="40% - Accent2 7 2 2 2 3" xfId="48584"/>
    <cellStyle name="40% - Accent2 7 2 2 3" xfId="12942"/>
    <cellStyle name="40% - Accent2 7 2 2 3 2" xfId="42000"/>
    <cellStyle name="40% - Accent2 7 2 2 4" xfId="35416"/>
    <cellStyle name="40% - Accent2 7 2 3" xfId="16460"/>
    <cellStyle name="40% - Accent2 7 2 3 2" xfId="24414"/>
    <cellStyle name="40% - Accent2 7 2 3 2 2" xfId="53373"/>
    <cellStyle name="40% - Accent2 7 2 3 3" xfId="45432"/>
    <cellStyle name="40% - Accent2 7 2 4" xfId="9650"/>
    <cellStyle name="40% - Accent2 7 2 4 2" xfId="38708"/>
    <cellStyle name="40% - Accent2 7 2 5" xfId="32124"/>
    <cellStyle name="40% - Accent2 7 3" xfId="4170"/>
    <cellStyle name="40% - Accent2 7 3 2" xfId="17464"/>
    <cellStyle name="40% - Accent2 7 3 2 2" xfId="25418"/>
    <cellStyle name="40% - Accent2 7 3 2 2 2" xfId="54377"/>
    <cellStyle name="40% - Accent2 7 3 2 3" xfId="46436"/>
    <cellStyle name="40% - Accent2 7 3 3" xfId="10794"/>
    <cellStyle name="40% - Accent2 7 3 3 2" xfId="39852"/>
    <cellStyle name="40% - Accent2 7 3 4" xfId="33268"/>
    <cellStyle name="40% - Accent2 7 4" xfId="5326"/>
    <cellStyle name="40% - Accent2 7 4 2" xfId="18608"/>
    <cellStyle name="40% - Accent2 7 4 2 2" xfId="26562"/>
    <cellStyle name="40% - Accent2 7 4 2 2 2" xfId="55521"/>
    <cellStyle name="40% - Accent2 7 4 2 3" xfId="47580"/>
    <cellStyle name="40% - Accent2 7 4 3" xfId="11938"/>
    <cellStyle name="40% - Accent2 7 4 3 2" xfId="40996"/>
    <cellStyle name="40% - Accent2 7 4 4" xfId="34412"/>
    <cellStyle name="40% - Accent2 7 5" xfId="7495"/>
    <cellStyle name="40% - Accent2 7 5 2" xfId="20756"/>
    <cellStyle name="40% - Accent2 7 5 2 2" xfId="28710"/>
    <cellStyle name="40% - Accent2 7 5 2 2 2" xfId="57669"/>
    <cellStyle name="40% - Accent2 7 5 2 3" xfId="49728"/>
    <cellStyle name="40% - Accent2 7 5 3" xfId="14086"/>
    <cellStyle name="40% - Accent2 7 5 3 2" xfId="43144"/>
    <cellStyle name="40% - Accent2 7 5 4" xfId="36560"/>
    <cellStyle name="40% - Accent2 7 6" xfId="15365"/>
    <cellStyle name="40% - Accent2 7 6 2" xfId="23355"/>
    <cellStyle name="40% - Accent2 7 6 2 2" xfId="52314"/>
    <cellStyle name="40% - Accent2 7 6 3" xfId="44373"/>
    <cellStyle name="40% - Accent2 7 7" xfId="21906"/>
    <cellStyle name="40% - Accent2 7 7 2" xfId="29854"/>
    <cellStyle name="40% - Accent2 7 7 2 2" xfId="58813"/>
    <cellStyle name="40% - Accent2 7 7 3" xfId="50872"/>
    <cellStyle name="40% - Accent2 7 8" xfId="8646"/>
    <cellStyle name="40% - Accent2 7 8 2" xfId="37704"/>
    <cellStyle name="40% - Accent2 7 9" xfId="31120"/>
    <cellStyle name="40% - Accent2 8" xfId="1780"/>
    <cellStyle name="40% - Accent2 8 2" xfId="2792"/>
    <cellStyle name="40% - Accent2 8 2 2" xfId="6150"/>
    <cellStyle name="40% - Accent2 8 2 2 2" xfId="19432"/>
    <cellStyle name="40% - Accent2 8 2 2 2 2" xfId="27386"/>
    <cellStyle name="40% - Accent2 8 2 2 2 2 2" xfId="56345"/>
    <cellStyle name="40% - Accent2 8 2 2 2 3" xfId="48404"/>
    <cellStyle name="40% - Accent2 8 2 2 3" xfId="12762"/>
    <cellStyle name="40% - Accent2 8 2 2 3 2" xfId="41820"/>
    <cellStyle name="40% - Accent2 8 2 2 4" xfId="35236"/>
    <cellStyle name="40% - Accent2 8 2 3" xfId="16280"/>
    <cellStyle name="40% - Accent2 8 2 3 2" xfId="24234"/>
    <cellStyle name="40% - Accent2 8 2 3 2 2" xfId="53193"/>
    <cellStyle name="40% - Accent2 8 2 3 3" xfId="45252"/>
    <cellStyle name="40% - Accent2 8 2 4" xfId="9470"/>
    <cellStyle name="40% - Accent2 8 2 4 2" xfId="38528"/>
    <cellStyle name="40% - Accent2 8 2 5" xfId="31944"/>
    <cellStyle name="40% - Accent2 8 3" xfId="3990"/>
    <cellStyle name="40% - Accent2 8 3 2" xfId="17284"/>
    <cellStyle name="40% - Accent2 8 3 2 2" xfId="25238"/>
    <cellStyle name="40% - Accent2 8 3 2 2 2" xfId="54197"/>
    <cellStyle name="40% - Accent2 8 3 2 3" xfId="46256"/>
    <cellStyle name="40% - Accent2 8 3 3" xfId="10614"/>
    <cellStyle name="40% - Accent2 8 3 3 2" xfId="39672"/>
    <cellStyle name="40% - Accent2 8 3 4" xfId="33088"/>
    <cellStyle name="40% - Accent2 8 4" xfId="5146"/>
    <cellStyle name="40% - Accent2 8 4 2" xfId="18428"/>
    <cellStyle name="40% - Accent2 8 4 2 2" xfId="26382"/>
    <cellStyle name="40% - Accent2 8 4 2 2 2" xfId="55341"/>
    <cellStyle name="40% - Accent2 8 4 2 3" xfId="47400"/>
    <cellStyle name="40% - Accent2 8 4 3" xfId="11758"/>
    <cellStyle name="40% - Accent2 8 4 3 2" xfId="40816"/>
    <cellStyle name="40% - Accent2 8 4 4" xfId="34232"/>
    <cellStyle name="40% - Accent2 8 5" xfId="7315"/>
    <cellStyle name="40% - Accent2 8 5 2" xfId="20576"/>
    <cellStyle name="40% - Accent2 8 5 2 2" xfId="28530"/>
    <cellStyle name="40% - Accent2 8 5 2 2 2" xfId="57489"/>
    <cellStyle name="40% - Accent2 8 5 2 3" xfId="49548"/>
    <cellStyle name="40% - Accent2 8 5 3" xfId="13906"/>
    <cellStyle name="40% - Accent2 8 5 3 2" xfId="42964"/>
    <cellStyle name="40% - Accent2 8 5 4" xfId="36380"/>
    <cellStyle name="40% - Accent2 8 6" xfId="15185"/>
    <cellStyle name="40% - Accent2 8 6 2" xfId="23175"/>
    <cellStyle name="40% - Accent2 8 6 2 2" xfId="52134"/>
    <cellStyle name="40% - Accent2 8 6 3" xfId="44193"/>
    <cellStyle name="40% - Accent2 8 7" xfId="21726"/>
    <cellStyle name="40% - Accent2 8 7 2" xfId="29674"/>
    <cellStyle name="40% - Accent2 8 7 2 2" xfId="58633"/>
    <cellStyle name="40% - Accent2 8 7 3" xfId="50692"/>
    <cellStyle name="40% - Accent2 8 8" xfId="8466"/>
    <cellStyle name="40% - Accent2 8 8 2" xfId="37524"/>
    <cellStyle name="40% - Accent2 8 9" xfId="30940"/>
    <cellStyle name="40% - Accent2 9" xfId="2379"/>
    <cellStyle name="40% - Accent2 9 2" xfId="5738"/>
    <cellStyle name="40% - Accent2 9 2 2" xfId="19020"/>
    <cellStyle name="40% - Accent2 9 2 2 2" xfId="26974"/>
    <cellStyle name="40% - Accent2 9 2 2 2 2" xfId="55933"/>
    <cellStyle name="40% - Accent2 9 2 2 3" xfId="47992"/>
    <cellStyle name="40% - Accent2 9 2 3" xfId="12350"/>
    <cellStyle name="40% - Accent2 9 2 3 2" xfId="41408"/>
    <cellStyle name="40% - Accent2 9 2 4" xfId="34824"/>
    <cellStyle name="40% - Accent2 9 3" xfId="14740"/>
    <cellStyle name="40% - Accent2 9 3 2" xfId="22760"/>
    <cellStyle name="40% - Accent2 9 3 2 2" xfId="51719"/>
    <cellStyle name="40% - Accent2 9 3 3" xfId="43778"/>
    <cellStyle name="40% - Accent2 9 4" xfId="9058"/>
    <cellStyle name="40% - Accent2 9 4 2" xfId="38116"/>
    <cellStyle name="40% - Accent2 9 5" xfId="31532"/>
    <cellStyle name="40% - Accent3 10" xfId="3580"/>
    <cellStyle name="40% - Accent3 10 2" xfId="16874"/>
    <cellStyle name="40% - Accent3 10 2 2" xfId="24828"/>
    <cellStyle name="40% - Accent3 10 2 2 2" xfId="53787"/>
    <cellStyle name="40% - Accent3 10 2 3" xfId="45846"/>
    <cellStyle name="40% - Accent3 10 3" xfId="10204"/>
    <cellStyle name="40% - Accent3 10 3 2" xfId="39262"/>
    <cellStyle name="40% - Accent3 10 4" xfId="32678"/>
    <cellStyle name="40% - Accent3 11" xfId="4734"/>
    <cellStyle name="40% - Accent3 11 2" xfId="18018"/>
    <cellStyle name="40% - Accent3 11 2 2" xfId="25972"/>
    <cellStyle name="40% - Accent3 11 2 2 2" xfId="54931"/>
    <cellStyle name="40% - Accent3 11 2 3" xfId="46990"/>
    <cellStyle name="40% - Accent3 11 3" xfId="11348"/>
    <cellStyle name="40% - Accent3 11 3 2" xfId="40406"/>
    <cellStyle name="40% - Accent3 11 4" xfId="33822"/>
    <cellStyle name="40% - Accent3 12" xfId="6895"/>
    <cellStyle name="40% - Accent3 12 2" xfId="20166"/>
    <cellStyle name="40% - Accent3 12 2 2" xfId="28120"/>
    <cellStyle name="40% - Accent3 12 2 2 2" xfId="57079"/>
    <cellStyle name="40% - Accent3 12 2 3" xfId="49138"/>
    <cellStyle name="40% - Accent3 12 3" xfId="13496"/>
    <cellStyle name="40% - Accent3 12 3 2" xfId="42554"/>
    <cellStyle name="40% - Accent3 12 4" xfId="35970"/>
    <cellStyle name="40% - Accent3 13" xfId="14647"/>
    <cellStyle name="40% - Accent3 13 2" xfId="22683"/>
    <cellStyle name="40% - Accent3 13 2 2" xfId="51642"/>
    <cellStyle name="40% - Accent3 13 3" xfId="43701"/>
    <cellStyle name="40% - Accent3 14" xfId="21312"/>
    <cellStyle name="40% - Accent3 14 2" xfId="29264"/>
    <cellStyle name="40% - Accent3 14 2 2" xfId="58223"/>
    <cellStyle name="40% - Accent3 14 3" xfId="50282"/>
    <cellStyle name="40% - Accent3 15" xfId="8054"/>
    <cellStyle name="40% - Accent3 15 2" xfId="37114"/>
    <cellStyle name="40% - Accent3 16" xfId="30519"/>
    <cellStyle name="40% - Accent3 2" xfId="849"/>
    <cellStyle name="40% - Accent3 2 2" xfId="3410"/>
    <cellStyle name="40% - Accent3 2 2 10" xfId="32562"/>
    <cellStyle name="40% - Accent3 2 2 2" xfId="4608"/>
    <cellStyle name="40% - Accent3 2 2 2 2" xfId="17902"/>
    <cellStyle name="40% - Accent3 2 2 2 2 2" xfId="25856"/>
    <cellStyle name="40% - Accent3 2 2 2 2 2 2" xfId="54815"/>
    <cellStyle name="40% - Accent3 2 2 2 2 3" xfId="46874"/>
    <cellStyle name="40% - Accent3 2 2 2 3" xfId="11232"/>
    <cellStyle name="40% - Accent3 2 2 2 3 2" xfId="40290"/>
    <cellStyle name="40% - Accent3 2 2 2 4" xfId="33706"/>
    <cellStyle name="40% - Accent3 2 2 3" xfId="6768"/>
    <cellStyle name="40% - Accent3 2 2 3 2" xfId="20050"/>
    <cellStyle name="40% - Accent3 2 2 3 2 2" xfId="28004"/>
    <cellStyle name="40% - Accent3 2 2 3 2 2 2" xfId="56963"/>
    <cellStyle name="40% - Accent3 2 2 3 2 3" xfId="49022"/>
    <cellStyle name="40% - Accent3 2 2 3 3" xfId="13380"/>
    <cellStyle name="40% - Accent3 2 2 3 3 2" xfId="42438"/>
    <cellStyle name="40% - Accent3 2 2 3 4" xfId="35854"/>
    <cellStyle name="40% - Accent3 2 2 4" xfId="7933"/>
    <cellStyle name="40% - Accent3 2 2 4 2" xfId="21194"/>
    <cellStyle name="40% - Accent3 2 2 4 2 2" xfId="29148"/>
    <cellStyle name="40% - Accent3 2 2 4 2 2 2" xfId="58107"/>
    <cellStyle name="40% - Accent3 2 2 4 2 3" xfId="50166"/>
    <cellStyle name="40% - Accent3 2 2 4 3" xfId="14524"/>
    <cellStyle name="40% - Accent3 2 2 4 3 2" xfId="43582"/>
    <cellStyle name="40% - Accent3 2 2 4 4" xfId="36998"/>
    <cellStyle name="40% - Accent3 2 2 5" xfId="15803"/>
    <cellStyle name="40% - Accent3 2 2 5 2" xfId="23793"/>
    <cellStyle name="40% - Accent3 2 2 5 2 2" xfId="52752"/>
    <cellStyle name="40% - Accent3 2 2 5 3" xfId="44811"/>
    <cellStyle name="40% - Accent3 2 2 6" xfId="22344"/>
    <cellStyle name="40% - Accent3 2 2 6 2" xfId="30292"/>
    <cellStyle name="40% - Accent3 2 2 6 2 2" xfId="59251"/>
    <cellStyle name="40% - Accent3 2 2 6 3" xfId="51310"/>
    <cellStyle name="40% - Accent3 2 2 7" xfId="22488"/>
    <cellStyle name="40% - Accent3 2 2 7 2" xfId="30432"/>
    <cellStyle name="40% - Accent3 2 2 7 2 2" xfId="59391"/>
    <cellStyle name="40% - Accent3 2 2 7 3" xfId="51450"/>
    <cellStyle name="40% - Accent3 2 2 8" xfId="22594"/>
    <cellStyle name="40% - Accent3 2 2 8 2" xfId="51556"/>
    <cellStyle name="40% - Accent3 2 2 9" xfId="10088"/>
    <cellStyle name="40% - Accent3 2 2 9 2" xfId="39146"/>
    <cellStyle name="40% - Accent3 2 3" xfId="3409"/>
    <cellStyle name="40% - Accent3 2 3 2" xfId="4607"/>
    <cellStyle name="40% - Accent3 2 3 2 2" xfId="17901"/>
    <cellStyle name="40% - Accent3 2 3 2 2 2" xfId="25855"/>
    <cellStyle name="40% - Accent3 2 3 2 2 2 2" xfId="54814"/>
    <cellStyle name="40% - Accent3 2 3 2 2 3" xfId="46873"/>
    <cellStyle name="40% - Accent3 2 3 2 3" xfId="11231"/>
    <cellStyle name="40% - Accent3 2 3 2 3 2" xfId="40289"/>
    <cellStyle name="40% - Accent3 2 3 2 4" xfId="33705"/>
    <cellStyle name="40% - Accent3 2 3 3" xfId="6767"/>
    <cellStyle name="40% - Accent3 2 3 3 2" xfId="20049"/>
    <cellStyle name="40% - Accent3 2 3 3 2 2" xfId="28003"/>
    <cellStyle name="40% - Accent3 2 3 3 2 2 2" xfId="56962"/>
    <cellStyle name="40% - Accent3 2 3 3 2 3" xfId="49021"/>
    <cellStyle name="40% - Accent3 2 3 3 3" xfId="13379"/>
    <cellStyle name="40% - Accent3 2 3 3 3 2" xfId="42437"/>
    <cellStyle name="40% - Accent3 2 3 3 4" xfId="35853"/>
    <cellStyle name="40% - Accent3 2 3 4" xfId="7932"/>
    <cellStyle name="40% - Accent3 2 3 4 2" xfId="21193"/>
    <cellStyle name="40% - Accent3 2 3 4 2 2" xfId="29147"/>
    <cellStyle name="40% - Accent3 2 3 4 2 2 2" xfId="58106"/>
    <cellStyle name="40% - Accent3 2 3 4 2 3" xfId="50165"/>
    <cellStyle name="40% - Accent3 2 3 4 3" xfId="14523"/>
    <cellStyle name="40% - Accent3 2 3 4 3 2" xfId="43581"/>
    <cellStyle name="40% - Accent3 2 3 4 4" xfId="36997"/>
    <cellStyle name="40% - Accent3 2 3 5" xfId="15802"/>
    <cellStyle name="40% - Accent3 2 3 5 2" xfId="23792"/>
    <cellStyle name="40% - Accent3 2 3 5 2 2" xfId="52751"/>
    <cellStyle name="40% - Accent3 2 3 5 3" xfId="44810"/>
    <cellStyle name="40% - Accent3 2 3 6" xfId="22343"/>
    <cellStyle name="40% - Accent3 2 3 6 2" xfId="30291"/>
    <cellStyle name="40% - Accent3 2 3 6 2 2" xfId="59250"/>
    <cellStyle name="40% - Accent3 2 3 6 3" xfId="51309"/>
    <cellStyle name="40% - Accent3 2 3 7" xfId="10087"/>
    <cellStyle name="40% - Accent3 2 3 7 2" xfId="39145"/>
    <cellStyle name="40% - Accent3 2 3 8" xfId="32561"/>
    <cellStyle name="40% - Accent3 2 4" xfId="22487"/>
    <cellStyle name="40% - Accent3 2 4 2" xfId="30431"/>
    <cellStyle name="40% - Accent3 2 4 2 2" xfId="59390"/>
    <cellStyle name="40% - Accent3 2 4 3" xfId="51449"/>
    <cellStyle name="40% - Accent3 2 5" xfId="22593"/>
    <cellStyle name="40% - Accent3 2 5 2" xfId="51555"/>
    <cellStyle name="40% - Accent3 3" xfId="91"/>
    <cellStyle name="40% - Accent3 3 10" xfId="6921"/>
    <cellStyle name="40% - Accent3 3 10 2" xfId="20192"/>
    <cellStyle name="40% - Accent3 3 10 2 2" xfId="28146"/>
    <cellStyle name="40% - Accent3 3 10 2 2 2" xfId="57105"/>
    <cellStyle name="40% - Accent3 3 10 2 3" xfId="49164"/>
    <cellStyle name="40% - Accent3 3 10 3" xfId="13522"/>
    <cellStyle name="40% - Accent3 3 10 3 2" xfId="42580"/>
    <cellStyle name="40% - Accent3 3 10 4" xfId="35996"/>
    <cellStyle name="40% - Accent3 3 11" xfId="14674"/>
    <cellStyle name="40% - Accent3 3 11 2" xfId="22709"/>
    <cellStyle name="40% - Accent3 3 11 2 2" xfId="51668"/>
    <cellStyle name="40% - Accent3 3 11 3" xfId="43727"/>
    <cellStyle name="40% - Accent3 3 12" xfId="21338"/>
    <cellStyle name="40% - Accent3 3 12 2" xfId="29290"/>
    <cellStyle name="40% - Accent3 3 12 2 2" xfId="58249"/>
    <cellStyle name="40% - Accent3 3 12 3" xfId="50308"/>
    <cellStyle name="40% - Accent3 3 13" xfId="22489"/>
    <cellStyle name="40% - Accent3 3 13 2" xfId="30433"/>
    <cellStyle name="40% - Accent3 3 13 2 2" xfId="59392"/>
    <cellStyle name="40% - Accent3 3 13 3" xfId="51451"/>
    <cellStyle name="40% - Accent3 3 14" xfId="22595"/>
    <cellStyle name="40% - Accent3 3 14 2" xfId="51557"/>
    <cellStyle name="40% - Accent3 3 15" xfId="8080"/>
    <cellStyle name="40% - Accent3 3 15 2" xfId="37140"/>
    <cellStyle name="40% - Accent3 3 16" xfId="30556"/>
    <cellStyle name="40% - Accent3 3 2" xfId="1450"/>
    <cellStyle name="40% - Accent3 3 2 10" xfId="21432"/>
    <cellStyle name="40% - Accent3 3 2 10 2" xfId="29380"/>
    <cellStyle name="40% - Accent3 3 2 10 2 2" xfId="58339"/>
    <cellStyle name="40% - Accent3 3 2 10 3" xfId="50398"/>
    <cellStyle name="40% - Accent3 3 2 11" xfId="8172"/>
    <cellStyle name="40% - Accent3 3 2 11 2" xfId="37230"/>
    <cellStyle name="40% - Accent3 3 2 12" xfId="30646"/>
    <cellStyle name="40% - Accent3 3 2 2" xfId="1670"/>
    <cellStyle name="40% - Accent3 3 2 2 10" xfId="30859"/>
    <cellStyle name="40% - Accent3 3 2 2 2" xfId="2295"/>
    <cellStyle name="40% - Accent3 3 2 2 2 2" xfId="3303"/>
    <cellStyle name="40% - Accent3 3 2 2 2 2 2" xfId="6661"/>
    <cellStyle name="40% - Accent3 3 2 2 2 2 2 2" xfId="19943"/>
    <cellStyle name="40% - Accent3 3 2 2 2 2 2 2 2" xfId="27897"/>
    <cellStyle name="40% - Accent3 3 2 2 2 2 2 2 2 2" xfId="56856"/>
    <cellStyle name="40% - Accent3 3 2 2 2 2 2 2 3" xfId="48915"/>
    <cellStyle name="40% - Accent3 3 2 2 2 2 2 3" xfId="13273"/>
    <cellStyle name="40% - Accent3 3 2 2 2 2 2 3 2" xfId="42331"/>
    <cellStyle name="40% - Accent3 3 2 2 2 2 2 4" xfId="35747"/>
    <cellStyle name="40% - Accent3 3 2 2 2 2 3" xfId="16791"/>
    <cellStyle name="40% - Accent3 3 2 2 2 2 3 2" xfId="24745"/>
    <cellStyle name="40% - Accent3 3 2 2 2 2 3 2 2" xfId="53704"/>
    <cellStyle name="40% - Accent3 3 2 2 2 2 3 3" xfId="45763"/>
    <cellStyle name="40% - Accent3 3 2 2 2 2 4" xfId="9981"/>
    <cellStyle name="40% - Accent3 3 2 2 2 2 4 2" xfId="39039"/>
    <cellStyle name="40% - Accent3 3 2 2 2 2 5" xfId="32455"/>
    <cellStyle name="40% - Accent3 3 2 2 2 3" xfId="4501"/>
    <cellStyle name="40% - Accent3 3 2 2 2 3 2" xfId="17795"/>
    <cellStyle name="40% - Accent3 3 2 2 2 3 2 2" xfId="25749"/>
    <cellStyle name="40% - Accent3 3 2 2 2 3 2 2 2" xfId="54708"/>
    <cellStyle name="40% - Accent3 3 2 2 2 3 2 3" xfId="46767"/>
    <cellStyle name="40% - Accent3 3 2 2 2 3 3" xfId="11125"/>
    <cellStyle name="40% - Accent3 3 2 2 2 3 3 2" xfId="40183"/>
    <cellStyle name="40% - Accent3 3 2 2 2 3 4" xfId="33599"/>
    <cellStyle name="40% - Accent3 3 2 2 2 4" xfId="5657"/>
    <cellStyle name="40% - Accent3 3 2 2 2 4 2" xfId="18939"/>
    <cellStyle name="40% - Accent3 3 2 2 2 4 2 2" xfId="26893"/>
    <cellStyle name="40% - Accent3 3 2 2 2 4 2 2 2" xfId="55852"/>
    <cellStyle name="40% - Accent3 3 2 2 2 4 2 3" xfId="47911"/>
    <cellStyle name="40% - Accent3 3 2 2 2 4 3" xfId="12269"/>
    <cellStyle name="40% - Accent3 3 2 2 2 4 3 2" xfId="41327"/>
    <cellStyle name="40% - Accent3 3 2 2 2 4 4" xfId="34743"/>
    <cellStyle name="40% - Accent3 3 2 2 2 5" xfId="7826"/>
    <cellStyle name="40% - Accent3 3 2 2 2 5 2" xfId="21087"/>
    <cellStyle name="40% - Accent3 3 2 2 2 5 2 2" xfId="29041"/>
    <cellStyle name="40% - Accent3 3 2 2 2 5 2 2 2" xfId="58000"/>
    <cellStyle name="40% - Accent3 3 2 2 2 5 2 3" xfId="50059"/>
    <cellStyle name="40% - Accent3 3 2 2 2 5 3" xfId="14417"/>
    <cellStyle name="40% - Accent3 3 2 2 2 5 3 2" xfId="43475"/>
    <cellStyle name="40% - Accent3 3 2 2 2 5 4" xfId="36891"/>
    <cellStyle name="40% - Accent3 3 2 2 2 6" xfId="15696"/>
    <cellStyle name="40% - Accent3 3 2 2 2 6 2" xfId="23686"/>
    <cellStyle name="40% - Accent3 3 2 2 2 6 2 2" xfId="52645"/>
    <cellStyle name="40% - Accent3 3 2 2 2 6 3" xfId="44704"/>
    <cellStyle name="40% - Accent3 3 2 2 2 7" xfId="22237"/>
    <cellStyle name="40% - Accent3 3 2 2 2 7 2" xfId="30185"/>
    <cellStyle name="40% - Accent3 3 2 2 2 7 2 2" xfId="59144"/>
    <cellStyle name="40% - Accent3 3 2 2 2 7 3" xfId="51203"/>
    <cellStyle name="40% - Accent3 3 2 2 2 8" xfId="8977"/>
    <cellStyle name="40% - Accent3 3 2 2 2 8 2" xfId="38035"/>
    <cellStyle name="40% - Accent3 3 2 2 2 9" xfId="31451"/>
    <cellStyle name="40% - Accent3 3 2 2 3" xfId="2711"/>
    <cellStyle name="40% - Accent3 3 2 2 3 2" xfId="6069"/>
    <cellStyle name="40% - Accent3 3 2 2 3 2 2" xfId="19351"/>
    <cellStyle name="40% - Accent3 3 2 2 3 2 2 2" xfId="27305"/>
    <cellStyle name="40% - Accent3 3 2 2 3 2 2 2 2" xfId="56264"/>
    <cellStyle name="40% - Accent3 3 2 2 3 2 2 3" xfId="48323"/>
    <cellStyle name="40% - Accent3 3 2 2 3 2 3" xfId="12681"/>
    <cellStyle name="40% - Accent3 3 2 2 3 2 3 2" xfId="41739"/>
    <cellStyle name="40% - Accent3 3 2 2 3 2 4" xfId="35155"/>
    <cellStyle name="40% - Accent3 3 2 2 3 3" xfId="16199"/>
    <cellStyle name="40% - Accent3 3 2 2 3 3 2" xfId="24153"/>
    <cellStyle name="40% - Accent3 3 2 2 3 3 2 2" xfId="53112"/>
    <cellStyle name="40% - Accent3 3 2 2 3 3 3" xfId="45171"/>
    <cellStyle name="40% - Accent3 3 2 2 3 4" xfId="9389"/>
    <cellStyle name="40% - Accent3 3 2 2 3 4 2" xfId="38447"/>
    <cellStyle name="40% - Accent3 3 2 2 3 5" xfId="31863"/>
    <cellStyle name="40% - Accent3 3 2 2 4" xfId="3909"/>
    <cellStyle name="40% - Accent3 3 2 2 4 2" xfId="17203"/>
    <cellStyle name="40% - Accent3 3 2 2 4 2 2" xfId="25157"/>
    <cellStyle name="40% - Accent3 3 2 2 4 2 2 2" xfId="54116"/>
    <cellStyle name="40% - Accent3 3 2 2 4 2 3" xfId="46175"/>
    <cellStyle name="40% - Accent3 3 2 2 4 3" xfId="10533"/>
    <cellStyle name="40% - Accent3 3 2 2 4 3 2" xfId="39591"/>
    <cellStyle name="40% - Accent3 3 2 2 4 4" xfId="33007"/>
    <cellStyle name="40% - Accent3 3 2 2 5" xfId="5065"/>
    <cellStyle name="40% - Accent3 3 2 2 5 2" xfId="18347"/>
    <cellStyle name="40% - Accent3 3 2 2 5 2 2" xfId="26301"/>
    <cellStyle name="40% - Accent3 3 2 2 5 2 2 2" xfId="55260"/>
    <cellStyle name="40% - Accent3 3 2 2 5 2 3" xfId="47319"/>
    <cellStyle name="40% - Accent3 3 2 2 5 3" xfId="11677"/>
    <cellStyle name="40% - Accent3 3 2 2 5 3 2" xfId="40735"/>
    <cellStyle name="40% - Accent3 3 2 2 5 4" xfId="34151"/>
    <cellStyle name="40% - Accent3 3 2 2 6" xfId="7234"/>
    <cellStyle name="40% - Accent3 3 2 2 6 2" xfId="20495"/>
    <cellStyle name="40% - Accent3 3 2 2 6 2 2" xfId="28449"/>
    <cellStyle name="40% - Accent3 3 2 2 6 2 2 2" xfId="57408"/>
    <cellStyle name="40% - Accent3 3 2 2 6 2 3" xfId="49467"/>
    <cellStyle name="40% - Accent3 3 2 2 6 3" xfId="13825"/>
    <cellStyle name="40% - Accent3 3 2 2 6 3 2" xfId="42883"/>
    <cellStyle name="40% - Accent3 3 2 2 6 4" xfId="36299"/>
    <cellStyle name="40% - Accent3 3 2 2 7" xfId="15103"/>
    <cellStyle name="40% - Accent3 3 2 2 7 2" xfId="23093"/>
    <cellStyle name="40% - Accent3 3 2 2 7 2 2" xfId="52052"/>
    <cellStyle name="40% - Accent3 3 2 2 7 3" xfId="44111"/>
    <cellStyle name="40% - Accent3 3 2 2 8" xfId="21645"/>
    <cellStyle name="40% - Accent3 3 2 2 8 2" xfId="29593"/>
    <cellStyle name="40% - Accent3 3 2 2 8 2 2" xfId="58552"/>
    <cellStyle name="40% - Accent3 3 2 2 8 3" xfId="50611"/>
    <cellStyle name="40% - Accent3 3 2 2 9" xfId="8385"/>
    <cellStyle name="40% - Accent3 3 2 2 9 2" xfId="37443"/>
    <cellStyle name="40% - Accent3 3 2 3" xfId="2082"/>
    <cellStyle name="40% - Accent3 3 2 3 2" xfId="3090"/>
    <cellStyle name="40% - Accent3 3 2 3 2 2" xfId="6448"/>
    <cellStyle name="40% - Accent3 3 2 3 2 2 2" xfId="19730"/>
    <cellStyle name="40% - Accent3 3 2 3 2 2 2 2" xfId="27684"/>
    <cellStyle name="40% - Accent3 3 2 3 2 2 2 2 2" xfId="56643"/>
    <cellStyle name="40% - Accent3 3 2 3 2 2 2 3" xfId="48702"/>
    <cellStyle name="40% - Accent3 3 2 3 2 2 3" xfId="13060"/>
    <cellStyle name="40% - Accent3 3 2 3 2 2 3 2" xfId="42118"/>
    <cellStyle name="40% - Accent3 3 2 3 2 2 4" xfId="35534"/>
    <cellStyle name="40% - Accent3 3 2 3 2 3" xfId="16578"/>
    <cellStyle name="40% - Accent3 3 2 3 2 3 2" xfId="24532"/>
    <cellStyle name="40% - Accent3 3 2 3 2 3 2 2" xfId="53491"/>
    <cellStyle name="40% - Accent3 3 2 3 2 3 3" xfId="45550"/>
    <cellStyle name="40% - Accent3 3 2 3 2 4" xfId="9768"/>
    <cellStyle name="40% - Accent3 3 2 3 2 4 2" xfId="38826"/>
    <cellStyle name="40% - Accent3 3 2 3 2 5" xfId="32242"/>
    <cellStyle name="40% - Accent3 3 2 3 3" xfId="4288"/>
    <cellStyle name="40% - Accent3 3 2 3 3 2" xfId="17582"/>
    <cellStyle name="40% - Accent3 3 2 3 3 2 2" xfId="25536"/>
    <cellStyle name="40% - Accent3 3 2 3 3 2 2 2" xfId="54495"/>
    <cellStyle name="40% - Accent3 3 2 3 3 2 3" xfId="46554"/>
    <cellStyle name="40% - Accent3 3 2 3 3 3" xfId="10912"/>
    <cellStyle name="40% - Accent3 3 2 3 3 3 2" xfId="39970"/>
    <cellStyle name="40% - Accent3 3 2 3 3 4" xfId="33386"/>
    <cellStyle name="40% - Accent3 3 2 3 4" xfId="5444"/>
    <cellStyle name="40% - Accent3 3 2 3 4 2" xfId="18726"/>
    <cellStyle name="40% - Accent3 3 2 3 4 2 2" xfId="26680"/>
    <cellStyle name="40% - Accent3 3 2 3 4 2 2 2" xfId="55639"/>
    <cellStyle name="40% - Accent3 3 2 3 4 2 3" xfId="47698"/>
    <cellStyle name="40% - Accent3 3 2 3 4 3" xfId="12056"/>
    <cellStyle name="40% - Accent3 3 2 3 4 3 2" xfId="41114"/>
    <cellStyle name="40% - Accent3 3 2 3 4 4" xfId="34530"/>
    <cellStyle name="40% - Accent3 3 2 3 5" xfId="7613"/>
    <cellStyle name="40% - Accent3 3 2 3 5 2" xfId="20874"/>
    <cellStyle name="40% - Accent3 3 2 3 5 2 2" xfId="28828"/>
    <cellStyle name="40% - Accent3 3 2 3 5 2 2 2" xfId="57787"/>
    <cellStyle name="40% - Accent3 3 2 3 5 2 3" xfId="49846"/>
    <cellStyle name="40% - Accent3 3 2 3 5 3" xfId="14204"/>
    <cellStyle name="40% - Accent3 3 2 3 5 3 2" xfId="43262"/>
    <cellStyle name="40% - Accent3 3 2 3 5 4" xfId="36678"/>
    <cellStyle name="40% - Accent3 3 2 3 6" xfId="15483"/>
    <cellStyle name="40% - Accent3 3 2 3 6 2" xfId="23473"/>
    <cellStyle name="40% - Accent3 3 2 3 6 2 2" xfId="52432"/>
    <cellStyle name="40% - Accent3 3 2 3 6 3" xfId="44491"/>
    <cellStyle name="40% - Accent3 3 2 3 7" xfId="22024"/>
    <cellStyle name="40% - Accent3 3 2 3 7 2" xfId="29972"/>
    <cellStyle name="40% - Accent3 3 2 3 7 2 2" xfId="58931"/>
    <cellStyle name="40% - Accent3 3 2 3 7 3" xfId="50990"/>
    <cellStyle name="40% - Accent3 3 2 3 8" xfId="8764"/>
    <cellStyle name="40% - Accent3 3 2 3 8 2" xfId="37822"/>
    <cellStyle name="40% - Accent3 3 2 3 9" xfId="31238"/>
    <cellStyle name="40% - Accent3 3 2 4" xfId="1900"/>
    <cellStyle name="40% - Accent3 3 2 4 2" xfId="2910"/>
    <cellStyle name="40% - Accent3 3 2 4 2 2" xfId="6268"/>
    <cellStyle name="40% - Accent3 3 2 4 2 2 2" xfId="19550"/>
    <cellStyle name="40% - Accent3 3 2 4 2 2 2 2" xfId="27504"/>
    <cellStyle name="40% - Accent3 3 2 4 2 2 2 2 2" xfId="56463"/>
    <cellStyle name="40% - Accent3 3 2 4 2 2 2 3" xfId="48522"/>
    <cellStyle name="40% - Accent3 3 2 4 2 2 3" xfId="12880"/>
    <cellStyle name="40% - Accent3 3 2 4 2 2 3 2" xfId="41938"/>
    <cellStyle name="40% - Accent3 3 2 4 2 2 4" xfId="35354"/>
    <cellStyle name="40% - Accent3 3 2 4 2 3" xfId="16398"/>
    <cellStyle name="40% - Accent3 3 2 4 2 3 2" xfId="24352"/>
    <cellStyle name="40% - Accent3 3 2 4 2 3 2 2" xfId="53311"/>
    <cellStyle name="40% - Accent3 3 2 4 2 3 3" xfId="45370"/>
    <cellStyle name="40% - Accent3 3 2 4 2 4" xfId="9588"/>
    <cellStyle name="40% - Accent3 3 2 4 2 4 2" xfId="38646"/>
    <cellStyle name="40% - Accent3 3 2 4 2 5" xfId="32062"/>
    <cellStyle name="40% - Accent3 3 2 4 3" xfId="4108"/>
    <cellStyle name="40% - Accent3 3 2 4 3 2" xfId="17402"/>
    <cellStyle name="40% - Accent3 3 2 4 3 2 2" xfId="25356"/>
    <cellStyle name="40% - Accent3 3 2 4 3 2 2 2" xfId="54315"/>
    <cellStyle name="40% - Accent3 3 2 4 3 2 3" xfId="46374"/>
    <cellStyle name="40% - Accent3 3 2 4 3 3" xfId="10732"/>
    <cellStyle name="40% - Accent3 3 2 4 3 3 2" xfId="39790"/>
    <cellStyle name="40% - Accent3 3 2 4 3 4" xfId="33206"/>
    <cellStyle name="40% - Accent3 3 2 4 4" xfId="5264"/>
    <cellStyle name="40% - Accent3 3 2 4 4 2" xfId="18546"/>
    <cellStyle name="40% - Accent3 3 2 4 4 2 2" xfId="26500"/>
    <cellStyle name="40% - Accent3 3 2 4 4 2 2 2" xfId="55459"/>
    <cellStyle name="40% - Accent3 3 2 4 4 2 3" xfId="47518"/>
    <cellStyle name="40% - Accent3 3 2 4 4 3" xfId="11876"/>
    <cellStyle name="40% - Accent3 3 2 4 4 3 2" xfId="40934"/>
    <cellStyle name="40% - Accent3 3 2 4 4 4" xfId="34350"/>
    <cellStyle name="40% - Accent3 3 2 4 5" xfId="7433"/>
    <cellStyle name="40% - Accent3 3 2 4 5 2" xfId="20694"/>
    <cellStyle name="40% - Accent3 3 2 4 5 2 2" xfId="28648"/>
    <cellStyle name="40% - Accent3 3 2 4 5 2 2 2" xfId="57607"/>
    <cellStyle name="40% - Accent3 3 2 4 5 2 3" xfId="49666"/>
    <cellStyle name="40% - Accent3 3 2 4 5 3" xfId="14024"/>
    <cellStyle name="40% - Accent3 3 2 4 5 3 2" xfId="43082"/>
    <cellStyle name="40% - Accent3 3 2 4 5 4" xfId="36498"/>
    <cellStyle name="40% - Accent3 3 2 4 6" xfId="15303"/>
    <cellStyle name="40% - Accent3 3 2 4 6 2" xfId="23293"/>
    <cellStyle name="40% - Accent3 3 2 4 6 2 2" xfId="52252"/>
    <cellStyle name="40% - Accent3 3 2 4 6 3" xfId="44311"/>
    <cellStyle name="40% - Accent3 3 2 4 7" xfId="21844"/>
    <cellStyle name="40% - Accent3 3 2 4 7 2" xfId="29792"/>
    <cellStyle name="40% - Accent3 3 2 4 7 2 2" xfId="58751"/>
    <cellStyle name="40% - Accent3 3 2 4 7 3" xfId="50810"/>
    <cellStyle name="40% - Accent3 3 2 4 8" xfId="8584"/>
    <cellStyle name="40% - Accent3 3 2 4 8 2" xfId="37642"/>
    <cellStyle name="40% - Accent3 3 2 4 9" xfId="31058"/>
    <cellStyle name="40% - Accent3 3 2 5" xfId="2498"/>
    <cellStyle name="40% - Accent3 3 2 5 2" xfId="5856"/>
    <cellStyle name="40% - Accent3 3 2 5 2 2" xfId="19138"/>
    <cellStyle name="40% - Accent3 3 2 5 2 2 2" xfId="27092"/>
    <cellStyle name="40% - Accent3 3 2 5 2 2 2 2" xfId="56051"/>
    <cellStyle name="40% - Accent3 3 2 5 2 2 3" xfId="48110"/>
    <cellStyle name="40% - Accent3 3 2 5 2 3" xfId="12468"/>
    <cellStyle name="40% - Accent3 3 2 5 2 3 2" xfId="41526"/>
    <cellStyle name="40% - Accent3 3 2 5 2 4" xfId="34942"/>
    <cellStyle name="40% - Accent3 3 2 5 3" xfId="15955"/>
    <cellStyle name="40% - Accent3 3 2 5 3 2" xfId="23930"/>
    <cellStyle name="40% - Accent3 3 2 5 3 2 2" xfId="52889"/>
    <cellStyle name="40% - Accent3 3 2 5 3 3" xfId="44948"/>
    <cellStyle name="40% - Accent3 3 2 5 4" xfId="9176"/>
    <cellStyle name="40% - Accent3 3 2 5 4 2" xfId="38234"/>
    <cellStyle name="40% - Accent3 3 2 5 5" xfId="31650"/>
    <cellStyle name="40% - Accent3 3 2 6" xfId="3696"/>
    <cellStyle name="40% - Accent3 3 2 6 2" xfId="16990"/>
    <cellStyle name="40% - Accent3 3 2 6 2 2" xfId="24944"/>
    <cellStyle name="40% - Accent3 3 2 6 2 2 2" xfId="53903"/>
    <cellStyle name="40% - Accent3 3 2 6 2 3" xfId="45962"/>
    <cellStyle name="40% - Accent3 3 2 6 3" xfId="10320"/>
    <cellStyle name="40% - Accent3 3 2 6 3 2" xfId="39378"/>
    <cellStyle name="40% - Accent3 3 2 6 4" xfId="32794"/>
    <cellStyle name="40% - Accent3 3 2 7" xfId="4852"/>
    <cellStyle name="40% - Accent3 3 2 7 2" xfId="18134"/>
    <cellStyle name="40% - Accent3 3 2 7 2 2" xfId="26088"/>
    <cellStyle name="40% - Accent3 3 2 7 2 2 2" xfId="55047"/>
    <cellStyle name="40% - Accent3 3 2 7 2 3" xfId="47106"/>
    <cellStyle name="40% - Accent3 3 2 7 3" xfId="11464"/>
    <cellStyle name="40% - Accent3 3 2 7 3 2" xfId="40522"/>
    <cellStyle name="40% - Accent3 3 2 7 4" xfId="33938"/>
    <cellStyle name="40% - Accent3 3 2 8" xfId="7021"/>
    <cellStyle name="40% - Accent3 3 2 8 2" xfId="20282"/>
    <cellStyle name="40% - Accent3 3 2 8 2 2" xfId="28236"/>
    <cellStyle name="40% - Accent3 3 2 8 2 2 2" xfId="57195"/>
    <cellStyle name="40% - Accent3 3 2 8 2 3" xfId="49254"/>
    <cellStyle name="40% - Accent3 3 2 8 3" xfId="13612"/>
    <cellStyle name="40% - Accent3 3 2 8 3 2" xfId="42670"/>
    <cellStyle name="40% - Accent3 3 2 8 4" xfId="36086"/>
    <cellStyle name="40% - Accent3 3 2 9" xfId="14890"/>
    <cellStyle name="40% - Accent3 3 2 9 2" xfId="22880"/>
    <cellStyle name="40% - Accent3 3 2 9 2 2" xfId="51839"/>
    <cellStyle name="40% - Accent3 3 2 9 3" xfId="43898"/>
    <cellStyle name="40% - Accent3 3 3" xfId="1550"/>
    <cellStyle name="40% - Accent3 3 3 10" xfId="30739"/>
    <cellStyle name="40% - Accent3 3 3 2" xfId="2175"/>
    <cellStyle name="40% - Accent3 3 3 2 2" xfId="3183"/>
    <cellStyle name="40% - Accent3 3 3 2 2 2" xfId="6541"/>
    <cellStyle name="40% - Accent3 3 3 2 2 2 2" xfId="19823"/>
    <cellStyle name="40% - Accent3 3 3 2 2 2 2 2" xfId="27777"/>
    <cellStyle name="40% - Accent3 3 3 2 2 2 2 2 2" xfId="56736"/>
    <cellStyle name="40% - Accent3 3 3 2 2 2 2 3" xfId="48795"/>
    <cellStyle name="40% - Accent3 3 3 2 2 2 3" xfId="13153"/>
    <cellStyle name="40% - Accent3 3 3 2 2 2 3 2" xfId="42211"/>
    <cellStyle name="40% - Accent3 3 3 2 2 2 4" xfId="35627"/>
    <cellStyle name="40% - Accent3 3 3 2 2 3" xfId="16671"/>
    <cellStyle name="40% - Accent3 3 3 2 2 3 2" xfId="24625"/>
    <cellStyle name="40% - Accent3 3 3 2 2 3 2 2" xfId="53584"/>
    <cellStyle name="40% - Accent3 3 3 2 2 3 3" xfId="45643"/>
    <cellStyle name="40% - Accent3 3 3 2 2 4" xfId="9861"/>
    <cellStyle name="40% - Accent3 3 3 2 2 4 2" xfId="38919"/>
    <cellStyle name="40% - Accent3 3 3 2 2 5" xfId="32335"/>
    <cellStyle name="40% - Accent3 3 3 2 3" xfId="4381"/>
    <cellStyle name="40% - Accent3 3 3 2 3 2" xfId="17675"/>
    <cellStyle name="40% - Accent3 3 3 2 3 2 2" xfId="25629"/>
    <cellStyle name="40% - Accent3 3 3 2 3 2 2 2" xfId="54588"/>
    <cellStyle name="40% - Accent3 3 3 2 3 2 3" xfId="46647"/>
    <cellStyle name="40% - Accent3 3 3 2 3 3" xfId="11005"/>
    <cellStyle name="40% - Accent3 3 3 2 3 3 2" xfId="40063"/>
    <cellStyle name="40% - Accent3 3 3 2 3 4" xfId="33479"/>
    <cellStyle name="40% - Accent3 3 3 2 4" xfId="5537"/>
    <cellStyle name="40% - Accent3 3 3 2 4 2" xfId="18819"/>
    <cellStyle name="40% - Accent3 3 3 2 4 2 2" xfId="26773"/>
    <cellStyle name="40% - Accent3 3 3 2 4 2 2 2" xfId="55732"/>
    <cellStyle name="40% - Accent3 3 3 2 4 2 3" xfId="47791"/>
    <cellStyle name="40% - Accent3 3 3 2 4 3" xfId="12149"/>
    <cellStyle name="40% - Accent3 3 3 2 4 3 2" xfId="41207"/>
    <cellStyle name="40% - Accent3 3 3 2 4 4" xfId="34623"/>
    <cellStyle name="40% - Accent3 3 3 2 5" xfId="7706"/>
    <cellStyle name="40% - Accent3 3 3 2 5 2" xfId="20967"/>
    <cellStyle name="40% - Accent3 3 3 2 5 2 2" xfId="28921"/>
    <cellStyle name="40% - Accent3 3 3 2 5 2 2 2" xfId="57880"/>
    <cellStyle name="40% - Accent3 3 3 2 5 2 3" xfId="49939"/>
    <cellStyle name="40% - Accent3 3 3 2 5 3" xfId="14297"/>
    <cellStyle name="40% - Accent3 3 3 2 5 3 2" xfId="43355"/>
    <cellStyle name="40% - Accent3 3 3 2 5 4" xfId="36771"/>
    <cellStyle name="40% - Accent3 3 3 2 6" xfId="15576"/>
    <cellStyle name="40% - Accent3 3 3 2 6 2" xfId="23566"/>
    <cellStyle name="40% - Accent3 3 3 2 6 2 2" xfId="52525"/>
    <cellStyle name="40% - Accent3 3 3 2 6 3" xfId="44584"/>
    <cellStyle name="40% - Accent3 3 3 2 7" xfId="22117"/>
    <cellStyle name="40% - Accent3 3 3 2 7 2" xfId="30065"/>
    <cellStyle name="40% - Accent3 3 3 2 7 2 2" xfId="59024"/>
    <cellStyle name="40% - Accent3 3 3 2 7 3" xfId="51083"/>
    <cellStyle name="40% - Accent3 3 3 2 8" xfId="8857"/>
    <cellStyle name="40% - Accent3 3 3 2 8 2" xfId="37915"/>
    <cellStyle name="40% - Accent3 3 3 2 9" xfId="31331"/>
    <cellStyle name="40% - Accent3 3 3 3" xfId="2591"/>
    <cellStyle name="40% - Accent3 3 3 3 2" xfId="5949"/>
    <cellStyle name="40% - Accent3 3 3 3 2 2" xfId="19231"/>
    <cellStyle name="40% - Accent3 3 3 3 2 2 2" xfId="27185"/>
    <cellStyle name="40% - Accent3 3 3 3 2 2 2 2" xfId="56144"/>
    <cellStyle name="40% - Accent3 3 3 3 2 2 3" xfId="48203"/>
    <cellStyle name="40% - Accent3 3 3 3 2 3" xfId="12561"/>
    <cellStyle name="40% - Accent3 3 3 3 2 3 2" xfId="41619"/>
    <cellStyle name="40% - Accent3 3 3 3 2 4" xfId="35035"/>
    <cellStyle name="40% - Accent3 3 3 3 3" xfId="16079"/>
    <cellStyle name="40% - Accent3 3 3 3 3 2" xfId="24033"/>
    <cellStyle name="40% - Accent3 3 3 3 3 2 2" xfId="52992"/>
    <cellStyle name="40% - Accent3 3 3 3 3 3" xfId="45051"/>
    <cellStyle name="40% - Accent3 3 3 3 4" xfId="9269"/>
    <cellStyle name="40% - Accent3 3 3 3 4 2" xfId="38327"/>
    <cellStyle name="40% - Accent3 3 3 3 5" xfId="31743"/>
    <cellStyle name="40% - Accent3 3 3 4" xfId="3789"/>
    <cellStyle name="40% - Accent3 3 3 4 2" xfId="17083"/>
    <cellStyle name="40% - Accent3 3 3 4 2 2" xfId="25037"/>
    <cellStyle name="40% - Accent3 3 3 4 2 2 2" xfId="53996"/>
    <cellStyle name="40% - Accent3 3 3 4 2 3" xfId="46055"/>
    <cellStyle name="40% - Accent3 3 3 4 3" xfId="10413"/>
    <cellStyle name="40% - Accent3 3 3 4 3 2" xfId="39471"/>
    <cellStyle name="40% - Accent3 3 3 4 4" xfId="32887"/>
    <cellStyle name="40% - Accent3 3 3 5" xfId="4945"/>
    <cellStyle name="40% - Accent3 3 3 5 2" xfId="18227"/>
    <cellStyle name="40% - Accent3 3 3 5 2 2" xfId="26181"/>
    <cellStyle name="40% - Accent3 3 3 5 2 2 2" xfId="55140"/>
    <cellStyle name="40% - Accent3 3 3 5 2 3" xfId="47199"/>
    <cellStyle name="40% - Accent3 3 3 5 3" xfId="11557"/>
    <cellStyle name="40% - Accent3 3 3 5 3 2" xfId="40615"/>
    <cellStyle name="40% - Accent3 3 3 5 4" xfId="34031"/>
    <cellStyle name="40% - Accent3 3 3 6" xfId="7114"/>
    <cellStyle name="40% - Accent3 3 3 6 2" xfId="20375"/>
    <cellStyle name="40% - Accent3 3 3 6 2 2" xfId="28329"/>
    <cellStyle name="40% - Accent3 3 3 6 2 2 2" xfId="57288"/>
    <cellStyle name="40% - Accent3 3 3 6 2 3" xfId="49347"/>
    <cellStyle name="40% - Accent3 3 3 6 3" xfId="13705"/>
    <cellStyle name="40% - Accent3 3 3 6 3 2" xfId="42763"/>
    <cellStyle name="40% - Accent3 3 3 6 4" xfId="36179"/>
    <cellStyle name="40% - Accent3 3 3 7" xfId="14983"/>
    <cellStyle name="40% - Accent3 3 3 7 2" xfId="22973"/>
    <cellStyle name="40% - Accent3 3 3 7 2 2" xfId="51932"/>
    <cellStyle name="40% - Accent3 3 3 7 3" xfId="43991"/>
    <cellStyle name="40% - Accent3 3 3 8" xfId="21525"/>
    <cellStyle name="40% - Accent3 3 3 8 2" xfId="29473"/>
    <cellStyle name="40% - Accent3 3 3 8 2 2" xfId="58432"/>
    <cellStyle name="40% - Accent3 3 3 8 3" xfId="50491"/>
    <cellStyle name="40% - Accent3 3 3 9" xfId="8265"/>
    <cellStyle name="40% - Accent3 3 3 9 2" xfId="37323"/>
    <cellStyle name="40% - Accent3 3 4" xfId="1992"/>
    <cellStyle name="40% - Accent3 3 4 2" xfId="3000"/>
    <cellStyle name="40% - Accent3 3 4 2 2" xfId="6358"/>
    <cellStyle name="40% - Accent3 3 4 2 2 2" xfId="19640"/>
    <cellStyle name="40% - Accent3 3 4 2 2 2 2" xfId="27594"/>
    <cellStyle name="40% - Accent3 3 4 2 2 2 2 2" xfId="56553"/>
    <cellStyle name="40% - Accent3 3 4 2 2 2 3" xfId="48612"/>
    <cellStyle name="40% - Accent3 3 4 2 2 3" xfId="12970"/>
    <cellStyle name="40% - Accent3 3 4 2 2 3 2" xfId="42028"/>
    <cellStyle name="40% - Accent3 3 4 2 2 4" xfId="35444"/>
    <cellStyle name="40% - Accent3 3 4 2 3" xfId="16488"/>
    <cellStyle name="40% - Accent3 3 4 2 3 2" xfId="24442"/>
    <cellStyle name="40% - Accent3 3 4 2 3 2 2" xfId="53401"/>
    <cellStyle name="40% - Accent3 3 4 2 3 3" xfId="45460"/>
    <cellStyle name="40% - Accent3 3 4 2 4" xfId="9678"/>
    <cellStyle name="40% - Accent3 3 4 2 4 2" xfId="38736"/>
    <cellStyle name="40% - Accent3 3 4 2 5" xfId="32152"/>
    <cellStyle name="40% - Accent3 3 4 3" xfId="4198"/>
    <cellStyle name="40% - Accent3 3 4 3 2" xfId="17492"/>
    <cellStyle name="40% - Accent3 3 4 3 2 2" xfId="25446"/>
    <cellStyle name="40% - Accent3 3 4 3 2 2 2" xfId="54405"/>
    <cellStyle name="40% - Accent3 3 4 3 2 3" xfId="46464"/>
    <cellStyle name="40% - Accent3 3 4 3 3" xfId="10822"/>
    <cellStyle name="40% - Accent3 3 4 3 3 2" xfId="39880"/>
    <cellStyle name="40% - Accent3 3 4 3 4" xfId="33296"/>
    <cellStyle name="40% - Accent3 3 4 4" xfId="5354"/>
    <cellStyle name="40% - Accent3 3 4 4 2" xfId="18636"/>
    <cellStyle name="40% - Accent3 3 4 4 2 2" xfId="26590"/>
    <cellStyle name="40% - Accent3 3 4 4 2 2 2" xfId="55549"/>
    <cellStyle name="40% - Accent3 3 4 4 2 3" xfId="47608"/>
    <cellStyle name="40% - Accent3 3 4 4 3" xfId="11966"/>
    <cellStyle name="40% - Accent3 3 4 4 3 2" xfId="41024"/>
    <cellStyle name="40% - Accent3 3 4 4 4" xfId="34440"/>
    <cellStyle name="40% - Accent3 3 4 5" xfId="7523"/>
    <cellStyle name="40% - Accent3 3 4 5 2" xfId="20784"/>
    <cellStyle name="40% - Accent3 3 4 5 2 2" xfId="28738"/>
    <cellStyle name="40% - Accent3 3 4 5 2 2 2" xfId="57697"/>
    <cellStyle name="40% - Accent3 3 4 5 2 3" xfId="49756"/>
    <cellStyle name="40% - Accent3 3 4 5 3" xfId="14114"/>
    <cellStyle name="40% - Accent3 3 4 5 3 2" xfId="43172"/>
    <cellStyle name="40% - Accent3 3 4 5 4" xfId="36588"/>
    <cellStyle name="40% - Accent3 3 4 6" xfId="15393"/>
    <cellStyle name="40% - Accent3 3 4 6 2" xfId="23383"/>
    <cellStyle name="40% - Accent3 3 4 6 2 2" xfId="52342"/>
    <cellStyle name="40% - Accent3 3 4 6 3" xfId="44401"/>
    <cellStyle name="40% - Accent3 3 4 7" xfId="21934"/>
    <cellStyle name="40% - Accent3 3 4 7 2" xfId="29882"/>
    <cellStyle name="40% - Accent3 3 4 7 2 2" xfId="58841"/>
    <cellStyle name="40% - Accent3 3 4 7 3" xfId="50900"/>
    <cellStyle name="40% - Accent3 3 4 8" xfId="8674"/>
    <cellStyle name="40% - Accent3 3 4 8 2" xfId="37732"/>
    <cellStyle name="40% - Accent3 3 4 9" xfId="31148"/>
    <cellStyle name="40% - Accent3 3 5" xfId="1808"/>
    <cellStyle name="40% - Accent3 3 5 2" xfId="2820"/>
    <cellStyle name="40% - Accent3 3 5 2 2" xfId="6178"/>
    <cellStyle name="40% - Accent3 3 5 2 2 2" xfId="19460"/>
    <cellStyle name="40% - Accent3 3 5 2 2 2 2" xfId="27414"/>
    <cellStyle name="40% - Accent3 3 5 2 2 2 2 2" xfId="56373"/>
    <cellStyle name="40% - Accent3 3 5 2 2 2 3" xfId="48432"/>
    <cellStyle name="40% - Accent3 3 5 2 2 3" xfId="12790"/>
    <cellStyle name="40% - Accent3 3 5 2 2 3 2" xfId="41848"/>
    <cellStyle name="40% - Accent3 3 5 2 2 4" xfId="35264"/>
    <cellStyle name="40% - Accent3 3 5 2 3" xfId="16308"/>
    <cellStyle name="40% - Accent3 3 5 2 3 2" xfId="24262"/>
    <cellStyle name="40% - Accent3 3 5 2 3 2 2" xfId="53221"/>
    <cellStyle name="40% - Accent3 3 5 2 3 3" xfId="45280"/>
    <cellStyle name="40% - Accent3 3 5 2 4" xfId="9498"/>
    <cellStyle name="40% - Accent3 3 5 2 4 2" xfId="38556"/>
    <cellStyle name="40% - Accent3 3 5 2 5" xfId="31972"/>
    <cellStyle name="40% - Accent3 3 5 3" xfId="4018"/>
    <cellStyle name="40% - Accent3 3 5 3 2" xfId="17312"/>
    <cellStyle name="40% - Accent3 3 5 3 2 2" xfId="25266"/>
    <cellStyle name="40% - Accent3 3 5 3 2 2 2" xfId="54225"/>
    <cellStyle name="40% - Accent3 3 5 3 2 3" xfId="46284"/>
    <cellStyle name="40% - Accent3 3 5 3 3" xfId="10642"/>
    <cellStyle name="40% - Accent3 3 5 3 3 2" xfId="39700"/>
    <cellStyle name="40% - Accent3 3 5 3 4" xfId="33116"/>
    <cellStyle name="40% - Accent3 3 5 4" xfId="5174"/>
    <cellStyle name="40% - Accent3 3 5 4 2" xfId="18456"/>
    <cellStyle name="40% - Accent3 3 5 4 2 2" xfId="26410"/>
    <cellStyle name="40% - Accent3 3 5 4 2 2 2" xfId="55369"/>
    <cellStyle name="40% - Accent3 3 5 4 2 3" xfId="47428"/>
    <cellStyle name="40% - Accent3 3 5 4 3" xfId="11786"/>
    <cellStyle name="40% - Accent3 3 5 4 3 2" xfId="40844"/>
    <cellStyle name="40% - Accent3 3 5 4 4" xfId="34260"/>
    <cellStyle name="40% - Accent3 3 5 5" xfId="7343"/>
    <cellStyle name="40% - Accent3 3 5 5 2" xfId="20604"/>
    <cellStyle name="40% - Accent3 3 5 5 2 2" xfId="28558"/>
    <cellStyle name="40% - Accent3 3 5 5 2 2 2" xfId="57517"/>
    <cellStyle name="40% - Accent3 3 5 5 2 3" xfId="49576"/>
    <cellStyle name="40% - Accent3 3 5 5 3" xfId="13934"/>
    <cellStyle name="40% - Accent3 3 5 5 3 2" xfId="42992"/>
    <cellStyle name="40% - Accent3 3 5 5 4" xfId="36408"/>
    <cellStyle name="40% - Accent3 3 5 6" xfId="15213"/>
    <cellStyle name="40% - Accent3 3 5 6 2" xfId="23203"/>
    <cellStyle name="40% - Accent3 3 5 6 2 2" xfId="52162"/>
    <cellStyle name="40% - Accent3 3 5 6 3" xfId="44221"/>
    <cellStyle name="40% - Accent3 3 5 7" xfId="21754"/>
    <cellStyle name="40% - Accent3 3 5 7 2" xfId="29702"/>
    <cellStyle name="40% - Accent3 3 5 7 2 2" xfId="58661"/>
    <cellStyle name="40% - Accent3 3 5 7 3" xfId="50720"/>
    <cellStyle name="40% - Accent3 3 5 8" xfId="8494"/>
    <cellStyle name="40% - Accent3 3 5 8 2" xfId="37552"/>
    <cellStyle name="40% - Accent3 3 5 9" xfId="30968"/>
    <cellStyle name="40% - Accent3 3 6" xfId="3411"/>
    <cellStyle name="40% - Accent3 3 6 2" xfId="4609"/>
    <cellStyle name="40% - Accent3 3 6 2 2" xfId="17903"/>
    <cellStyle name="40% - Accent3 3 6 2 2 2" xfId="25857"/>
    <cellStyle name="40% - Accent3 3 6 2 2 2 2" xfId="54816"/>
    <cellStyle name="40% - Accent3 3 6 2 2 3" xfId="46875"/>
    <cellStyle name="40% - Accent3 3 6 2 3" xfId="11233"/>
    <cellStyle name="40% - Accent3 3 6 2 3 2" xfId="40291"/>
    <cellStyle name="40% - Accent3 3 6 2 4" xfId="33707"/>
    <cellStyle name="40% - Accent3 3 6 3" xfId="6769"/>
    <cellStyle name="40% - Accent3 3 6 3 2" xfId="20051"/>
    <cellStyle name="40% - Accent3 3 6 3 2 2" xfId="28005"/>
    <cellStyle name="40% - Accent3 3 6 3 2 2 2" xfId="56964"/>
    <cellStyle name="40% - Accent3 3 6 3 2 3" xfId="49023"/>
    <cellStyle name="40% - Accent3 3 6 3 3" xfId="13381"/>
    <cellStyle name="40% - Accent3 3 6 3 3 2" xfId="42439"/>
    <cellStyle name="40% - Accent3 3 6 3 4" xfId="35855"/>
    <cellStyle name="40% - Accent3 3 6 4" xfId="7934"/>
    <cellStyle name="40% - Accent3 3 6 4 2" xfId="21195"/>
    <cellStyle name="40% - Accent3 3 6 4 2 2" xfId="29149"/>
    <cellStyle name="40% - Accent3 3 6 4 2 2 2" xfId="58108"/>
    <cellStyle name="40% - Accent3 3 6 4 2 3" xfId="50167"/>
    <cellStyle name="40% - Accent3 3 6 4 3" xfId="14525"/>
    <cellStyle name="40% - Accent3 3 6 4 3 2" xfId="43583"/>
    <cellStyle name="40% - Accent3 3 6 4 4" xfId="36999"/>
    <cellStyle name="40% - Accent3 3 6 5" xfId="15804"/>
    <cellStyle name="40% - Accent3 3 6 5 2" xfId="23794"/>
    <cellStyle name="40% - Accent3 3 6 5 2 2" xfId="52753"/>
    <cellStyle name="40% - Accent3 3 6 5 3" xfId="44812"/>
    <cellStyle name="40% - Accent3 3 6 6" xfId="22345"/>
    <cellStyle name="40% - Accent3 3 6 6 2" xfId="30293"/>
    <cellStyle name="40% - Accent3 3 6 6 2 2" xfId="59252"/>
    <cellStyle name="40% - Accent3 3 6 6 3" xfId="51311"/>
    <cellStyle name="40% - Accent3 3 6 7" xfId="10089"/>
    <cellStyle name="40% - Accent3 3 6 7 2" xfId="39147"/>
    <cellStyle name="40% - Accent3 3 6 8" xfId="32563"/>
    <cellStyle name="40% - Accent3 3 7" xfId="2407"/>
    <cellStyle name="40% - Accent3 3 7 2" xfId="5766"/>
    <cellStyle name="40% - Accent3 3 7 2 2" xfId="19048"/>
    <cellStyle name="40% - Accent3 3 7 2 2 2" xfId="27002"/>
    <cellStyle name="40% - Accent3 3 7 2 2 2 2" xfId="55961"/>
    <cellStyle name="40% - Accent3 3 7 2 2 3" xfId="48020"/>
    <cellStyle name="40% - Accent3 3 7 2 3" xfId="12378"/>
    <cellStyle name="40% - Accent3 3 7 2 3 2" xfId="41436"/>
    <cellStyle name="40% - Accent3 3 7 2 4" xfId="34852"/>
    <cellStyle name="40% - Accent3 3 7 3" xfId="16023"/>
    <cellStyle name="40% - Accent3 3 7 3 2" xfId="23977"/>
    <cellStyle name="40% - Accent3 3 7 3 2 2" xfId="52936"/>
    <cellStyle name="40% - Accent3 3 7 3 3" xfId="44995"/>
    <cellStyle name="40% - Accent3 3 7 4" xfId="9086"/>
    <cellStyle name="40% - Accent3 3 7 4 2" xfId="38144"/>
    <cellStyle name="40% - Accent3 3 7 5" xfId="31560"/>
    <cellStyle name="40% - Accent3 3 8" xfId="3606"/>
    <cellStyle name="40% - Accent3 3 8 2" xfId="16900"/>
    <cellStyle name="40% - Accent3 3 8 2 2" xfId="24854"/>
    <cellStyle name="40% - Accent3 3 8 2 2 2" xfId="53813"/>
    <cellStyle name="40% - Accent3 3 8 2 3" xfId="45872"/>
    <cellStyle name="40% - Accent3 3 8 3" xfId="10230"/>
    <cellStyle name="40% - Accent3 3 8 3 2" xfId="39288"/>
    <cellStyle name="40% - Accent3 3 8 4" xfId="32704"/>
    <cellStyle name="40% - Accent3 3 9" xfId="4760"/>
    <cellStyle name="40% - Accent3 3 9 2" xfId="18044"/>
    <cellStyle name="40% - Accent3 3 9 2 2" xfId="25998"/>
    <cellStyle name="40% - Accent3 3 9 2 2 2" xfId="54957"/>
    <cellStyle name="40% - Accent3 3 9 2 3" xfId="47016"/>
    <cellStyle name="40% - Accent3 3 9 3" xfId="11374"/>
    <cellStyle name="40% - Accent3 3 9 3 2" xfId="40432"/>
    <cellStyle name="40% - Accent3 3 9 4" xfId="33848"/>
    <cellStyle name="40% - Accent3 4" xfId="1401"/>
    <cellStyle name="40% - Accent3 4 10" xfId="6974"/>
    <cellStyle name="40% - Accent3 4 10 2" xfId="20235"/>
    <cellStyle name="40% - Accent3 4 10 2 2" xfId="28189"/>
    <cellStyle name="40% - Accent3 4 10 2 2 2" xfId="57148"/>
    <cellStyle name="40% - Accent3 4 10 2 3" xfId="49207"/>
    <cellStyle name="40% - Accent3 4 10 3" xfId="13565"/>
    <cellStyle name="40% - Accent3 4 10 3 2" xfId="42623"/>
    <cellStyle name="40% - Accent3 4 10 4" xfId="36039"/>
    <cellStyle name="40% - Accent3 4 11" xfId="14843"/>
    <cellStyle name="40% - Accent3 4 11 2" xfId="22833"/>
    <cellStyle name="40% - Accent3 4 11 2 2" xfId="51792"/>
    <cellStyle name="40% - Accent3 4 11 3" xfId="43851"/>
    <cellStyle name="40% - Accent3 4 12" xfId="21385"/>
    <cellStyle name="40% - Accent3 4 12 2" xfId="29333"/>
    <cellStyle name="40% - Accent3 4 12 2 2" xfId="58292"/>
    <cellStyle name="40% - Accent3 4 12 3" xfId="50351"/>
    <cellStyle name="40% - Accent3 4 13" xfId="22490"/>
    <cellStyle name="40% - Accent3 4 13 2" xfId="30434"/>
    <cellStyle name="40% - Accent3 4 13 2 2" xfId="59393"/>
    <cellStyle name="40% - Accent3 4 13 3" xfId="51452"/>
    <cellStyle name="40% - Accent3 4 14" xfId="22596"/>
    <cellStyle name="40% - Accent3 4 14 2" xfId="51558"/>
    <cellStyle name="40% - Accent3 4 15" xfId="8125"/>
    <cellStyle name="40% - Accent3 4 15 2" xfId="37183"/>
    <cellStyle name="40% - Accent3 4 16" xfId="30599"/>
    <cellStyle name="40% - Accent3 4 2" xfId="1493"/>
    <cellStyle name="40% - Accent3 4 2 10" xfId="21475"/>
    <cellStyle name="40% - Accent3 4 2 10 2" xfId="29423"/>
    <cellStyle name="40% - Accent3 4 2 10 2 2" xfId="58382"/>
    <cellStyle name="40% - Accent3 4 2 10 3" xfId="50441"/>
    <cellStyle name="40% - Accent3 4 2 11" xfId="8215"/>
    <cellStyle name="40% - Accent3 4 2 11 2" xfId="37273"/>
    <cellStyle name="40% - Accent3 4 2 12" xfId="30689"/>
    <cellStyle name="40% - Accent3 4 2 2" xfId="1713"/>
    <cellStyle name="40% - Accent3 4 2 2 10" xfId="30902"/>
    <cellStyle name="40% - Accent3 4 2 2 2" xfId="2338"/>
    <cellStyle name="40% - Accent3 4 2 2 2 2" xfId="3346"/>
    <cellStyle name="40% - Accent3 4 2 2 2 2 2" xfId="6704"/>
    <cellStyle name="40% - Accent3 4 2 2 2 2 2 2" xfId="19986"/>
    <cellStyle name="40% - Accent3 4 2 2 2 2 2 2 2" xfId="27940"/>
    <cellStyle name="40% - Accent3 4 2 2 2 2 2 2 2 2" xfId="56899"/>
    <cellStyle name="40% - Accent3 4 2 2 2 2 2 2 3" xfId="48958"/>
    <cellStyle name="40% - Accent3 4 2 2 2 2 2 3" xfId="13316"/>
    <cellStyle name="40% - Accent3 4 2 2 2 2 2 3 2" xfId="42374"/>
    <cellStyle name="40% - Accent3 4 2 2 2 2 2 4" xfId="35790"/>
    <cellStyle name="40% - Accent3 4 2 2 2 2 3" xfId="16834"/>
    <cellStyle name="40% - Accent3 4 2 2 2 2 3 2" xfId="24788"/>
    <cellStyle name="40% - Accent3 4 2 2 2 2 3 2 2" xfId="53747"/>
    <cellStyle name="40% - Accent3 4 2 2 2 2 3 3" xfId="45806"/>
    <cellStyle name="40% - Accent3 4 2 2 2 2 4" xfId="10024"/>
    <cellStyle name="40% - Accent3 4 2 2 2 2 4 2" xfId="39082"/>
    <cellStyle name="40% - Accent3 4 2 2 2 2 5" xfId="32498"/>
    <cellStyle name="40% - Accent3 4 2 2 2 3" xfId="4544"/>
    <cellStyle name="40% - Accent3 4 2 2 2 3 2" xfId="17838"/>
    <cellStyle name="40% - Accent3 4 2 2 2 3 2 2" xfId="25792"/>
    <cellStyle name="40% - Accent3 4 2 2 2 3 2 2 2" xfId="54751"/>
    <cellStyle name="40% - Accent3 4 2 2 2 3 2 3" xfId="46810"/>
    <cellStyle name="40% - Accent3 4 2 2 2 3 3" xfId="11168"/>
    <cellStyle name="40% - Accent3 4 2 2 2 3 3 2" xfId="40226"/>
    <cellStyle name="40% - Accent3 4 2 2 2 3 4" xfId="33642"/>
    <cellStyle name="40% - Accent3 4 2 2 2 4" xfId="5700"/>
    <cellStyle name="40% - Accent3 4 2 2 2 4 2" xfId="18982"/>
    <cellStyle name="40% - Accent3 4 2 2 2 4 2 2" xfId="26936"/>
    <cellStyle name="40% - Accent3 4 2 2 2 4 2 2 2" xfId="55895"/>
    <cellStyle name="40% - Accent3 4 2 2 2 4 2 3" xfId="47954"/>
    <cellStyle name="40% - Accent3 4 2 2 2 4 3" xfId="12312"/>
    <cellStyle name="40% - Accent3 4 2 2 2 4 3 2" xfId="41370"/>
    <cellStyle name="40% - Accent3 4 2 2 2 4 4" xfId="34786"/>
    <cellStyle name="40% - Accent3 4 2 2 2 5" xfId="7869"/>
    <cellStyle name="40% - Accent3 4 2 2 2 5 2" xfId="21130"/>
    <cellStyle name="40% - Accent3 4 2 2 2 5 2 2" xfId="29084"/>
    <cellStyle name="40% - Accent3 4 2 2 2 5 2 2 2" xfId="58043"/>
    <cellStyle name="40% - Accent3 4 2 2 2 5 2 3" xfId="50102"/>
    <cellStyle name="40% - Accent3 4 2 2 2 5 3" xfId="14460"/>
    <cellStyle name="40% - Accent3 4 2 2 2 5 3 2" xfId="43518"/>
    <cellStyle name="40% - Accent3 4 2 2 2 5 4" xfId="36934"/>
    <cellStyle name="40% - Accent3 4 2 2 2 6" xfId="15739"/>
    <cellStyle name="40% - Accent3 4 2 2 2 6 2" xfId="23729"/>
    <cellStyle name="40% - Accent3 4 2 2 2 6 2 2" xfId="52688"/>
    <cellStyle name="40% - Accent3 4 2 2 2 6 3" xfId="44747"/>
    <cellStyle name="40% - Accent3 4 2 2 2 7" xfId="22280"/>
    <cellStyle name="40% - Accent3 4 2 2 2 7 2" xfId="30228"/>
    <cellStyle name="40% - Accent3 4 2 2 2 7 2 2" xfId="59187"/>
    <cellStyle name="40% - Accent3 4 2 2 2 7 3" xfId="51246"/>
    <cellStyle name="40% - Accent3 4 2 2 2 8" xfId="9020"/>
    <cellStyle name="40% - Accent3 4 2 2 2 8 2" xfId="38078"/>
    <cellStyle name="40% - Accent3 4 2 2 2 9" xfId="31494"/>
    <cellStyle name="40% - Accent3 4 2 2 3" xfId="2754"/>
    <cellStyle name="40% - Accent3 4 2 2 3 2" xfId="6112"/>
    <cellStyle name="40% - Accent3 4 2 2 3 2 2" xfId="19394"/>
    <cellStyle name="40% - Accent3 4 2 2 3 2 2 2" xfId="27348"/>
    <cellStyle name="40% - Accent3 4 2 2 3 2 2 2 2" xfId="56307"/>
    <cellStyle name="40% - Accent3 4 2 2 3 2 2 3" xfId="48366"/>
    <cellStyle name="40% - Accent3 4 2 2 3 2 3" xfId="12724"/>
    <cellStyle name="40% - Accent3 4 2 2 3 2 3 2" xfId="41782"/>
    <cellStyle name="40% - Accent3 4 2 2 3 2 4" xfId="35198"/>
    <cellStyle name="40% - Accent3 4 2 2 3 3" xfId="16242"/>
    <cellStyle name="40% - Accent3 4 2 2 3 3 2" xfId="24196"/>
    <cellStyle name="40% - Accent3 4 2 2 3 3 2 2" xfId="53155"/>
    <cellStyle name="40% - Accent3 4 2 2 3 3 3" xfId="45214"/>
    <cellStyle name="40% - Accent3 4 2 2 3 4" xfId="9432"/>
    <cellStyle name="40% - Accent3 4 2 2 3 4 2" xfId="38490"/>
    <cellStyle name="40% - Accent3 4 2 2 3 5" xfId="31906"/>
    <cellStyle name="40% - Accent3 4 2 2 4" xfId="3952"/>
    <cellStyle name="40% - Accent3 4 2 2 4 2" xfId="17246"/>
    <cellStyle name="40% - Accent3 4 2 2 4 2 2" xfId="25200"/>
    <cellStyle name="40% - Accent3 4 2 2 4 2 2 2" xfId="54159"/>
    <cellStyle name="40% - Accent3 4 2 2 4 2 3" xfId="46218"/>
    <cellStyle name="40% - Accent3 4 2 2 4 3" xfId="10576"/>
    <cellStyle name="40% - Accent3 4 2 2 4 3 2" xfId="39634"/>
    <cellStyle name="40% - Accent3 4 2 2 4 4" xfId="33050"/>
    <cellStyle name="40% - Accent3 4 2 2 5" xfId="5108"/>
    <cellStyle name="40% - Accent3 4 2 2 5 2" xfId="18390"/>
    <cellStyle name="40% - Accent3 4 2 2 5 2 2" xfId="26344"/>
    <cellStyle name="40% - Accent3 4 2 2 5 2 2 2" xfId="55303"/>
    <cellStyle name="40% - Accent3 4 2 2 5 2 3" xfId="47362"/>
    <cellStyle name="40% - Accent3 4 2 2 5 3" xfId="11720"/>
    <cellStyle name="40% - Accent3 4 2 2 5 3 2" xfId="40778"/>
    <cellStyle name="40% - Accent3 4 2 2 5 4" xfId="34194"/>
    <cellStyle name="40% - Accent3 4 2 2 6" xfId="7277"/>
    <cellStyle name="40% - Accent3 4 2 2 6 2" xfId="20538"/>
    <cellStyle name="40% - Accent3 4 2 2 6 2 2" xfId="28492"/>
    <cellStyle name="40% - Accent3 4 2 2 6 2 2 2" xfId="57451"/>
    <cellStyle name="40% - Accent3 4 2 2 6 2 3" xfId="49510"/>
    <cellStyle name="40% - Accent3 4 2 2 6 3" xfId="13868"/>
    <cellStyle name="40% - Accent3 4 2 2 6 3 2" xfId="42926"/>
    <cellStyle name="40% - Accent3 4 2 2 6 4" xfId="36342"/>
    <cellStyle name="40% - Accent3 4 2 2 7" xfId="15146"/>
    <cellStyle name="40% - Accent3 4 2 2 7 2" xfId="23136"/>
    <cellStyle name="40% - Accent3 4 2 2 7 2 2" xfId="52095"/>
    <cellStyle name="40% - Accent3 4 2 2 7 3" xfId="44154"/>
    <cellStyle name="40% - Accent3 4 2 2 8" xfId="21688"/>
    <cellStyle name="40% - Accent3 4 2 2 8 2" xfId="29636"/>
    <cellStyle name="40% - Accent3 4 2 2 8 2 2" xfId="58595"/>
    <cellStyle name="40% - Accent3 4 2 2 8 3" xfId="50654"/>
    <cellStyle name="40% - Accent3 4 2 2 9" xfId="8428"/>
    <cellStyle name="40% - Accent3 4 2 2 9 2" xfId="37486"/>
    <cellStyle name="40% - Accent3 4 2 3" xfId="2125"/>
    <cellStyle name="40% - Accent3 4 2 3 2" xfId="3133"/>
    <cellStyle name="40% - Accent3 4 2 3 2 2" xfId="6491"/>
    <cellStyle name="40% - Accent3 4 2 3 2 2 2" xfId="19773"/>
    <cellStyle name="40% - Accent3 4 2 3 2 2 2 2" xfId="27727"/>
    <cellStyle name="40% - Accent3 4 2 3 2 2 2 2 2" xfId="56686"/>
    <cellStyle name="40% - Accent3 4 2 3 2 2 2 3" xfId="48745"/>
    <cellStyle name="40% - Accent3 4 2 3 2 2 3" xfId="13103"/>
    <cellStyle name="40% - Accent3 4 2 3 2 2 3 2" xfId="42161"/>
    <cellStyle name="40% - Accent3 4 2 3 2 2 4" xfId="35577"/>
    <cellStyle name="40% - Accent3 4 2 3 2 3" xfId="16621"/>
    <cellStyle name="40% - Accent3 4 2 3 2 3 2" xfId="24575"/>
    <cellStyle name="40% - Accent3 4 2 3 2 3 2 2" xfId="53534"/>
    <cellStyle name="40% - Accent3 4 2 3 2 3 3" xfId="45593"/>
    <cellStyle name="40% - Accent3 4 2 3 2 4" xfId="9811"/>
    <cellStyle name="40% - Accent3 4 2 3 2 4 2" xfId="38869"/>
    <cellStyle name="40% - Accent3 4 2 3 2 5" xfId="32285"/>
    <cellStyle name="40% - Accent3 4 2 3 3" xfId="4331"/>
    <cellStyle name="40% - Accent3 4 2 3 3 2" xfId="17625"/>
    <cellStyle name="40% - Accent3 4 2 3 3 2 2" xfId="25579"/>
    <cellStyle name="40% - Accent3 4 2 3 3 2 2 2" xfId="54538"/>
    <cellStyle name="40% - Accent3 4 2 3 3 2 3" xfId="46597"/>
    <cellStyle name="40% - Accent3 4 2 3 3 3" xfId="10955"/>
    <cellStyle name="40% - Accent3 4 2 3 3 3 2" xfId="40013"/>
    <cellStyle name="40% - Accent3 4 2 3 3 4" xfId="33429"/>
    <cellStyle name="40% - Accent3 4 2 3 4" xfId="5487"/>
    <cellStyle name="40% - Accent3 4 2 3 4 2" xfId="18769"/>
    <cellStyle name="40% - Accent3 4 2 3 4 2 2" xfId="26723"/>
    <cellStyle name="40% - Accent3 4 2 3 4 2 2 2" xfId="55682"/>
    <cellStyle name="40% - Accent3 4 2 3 4 2 3" xfId="47741"/>
    <cellStyle name="40% - Accent3 4 2 3 4 3" xfId="12099"/>
    <cellStyle name="40% - Accent3 4 2 3 4 3 2" xfId="41157"/>
    <cellStyle name="40% - Accent3 4 2 3 4 4" xfId="34573"/>
    <cellStyle name="40% - Accent3 4 2 3 5" xfId="7656"/>
    <cellStyle name="40% - Accent3 4 2 3 5 2" xfId="20917"/>
    <cellStyle name="40% - Accent3 4 2 3 5 2 2" xfId="28871"/>
    <cellStyle name="40% - Accent3 4 2 3 5 2 2 2" xfId="57830"/>
    <cellStyle name="40% - Accent3 4 2 3 5 2 3" xfId="49889"/>
    <cellStyle name="40% - Accent3 4 2 3 5 3" xfId="14247"/>
    <cellStyle name="40% - Accent3 4 2 3 5 3 2" xfId="43305"/>
    <cellStyle name="40% - Accent3 4 2 3 5 4" xfId="36721"/>
    <cellStyle name="40% - Accent3 4 2 3 6" xfId="15526"/>
    <cellStyle name="40% - Accent3 4 2 3 6 2" xfId="23516"/>
    <cellStyle name="40% - Accent3 4 2 3 6 2 2" xfId="52475"/>
    <cellStyle name="40% - Accent3 4 2 3 6 3" xfId="44534"/>
    <cellStyle name="40% - Accent3 4 2 3 7" xfId="22067"/>
    <cellStyle name="40% - Accent3 4 2 3 7 2" xfId="30015"/>
    <cellStyle name="40% - Accent3 4 2 3 7 2 2" xfId="58974"/>
    <cellStyle name="40% - Accent3 4 2 3 7 3" xfId="51033"/>
    <cellStyle name="40% - Accent3 4 2 3 8" xfId="8807"/>
    <cellStyle name="40% - Accent3 4 2 3 8 2" xfId="37865"/>
    <cellStyle name="40% - Accent3 4 2 3 9" xfId="31281"/>
    <cellStyle name="40% - Accent3 4 2 4" xfId="1943"/>
    <cellStyle name="40% - Accent3 4 2 4 2" xfId="2953"/>
    <cellStyle name="40% - Accent3 4 2 4 2 2" xfId="6311"/>
    <cellStyle name="40% - Accent3 4 2 4 2 2 2" xfId="19593"/>
    <cellStyle name="40% - Accent3 4 2 4 2 2 2 2" xfId="27547"/>
    <cellStyle name="40% - Accent3 4 2 4 2 2 2 2 2" xfId="56506"/>
    <cellStyle name="40% - Accent3 4 2 4 2 2 2 3" xfId="48565"/>
    <cellStyle name="40% - Accent3 4 2 4 2 2 3" xfId="12923"/>
    <cellStyle name="40% - Accent3 4 2 4 2 2 3 2" xfId="41981"/>
    <cellStyle name="40% - Accent3 4 2 4 2 2 4" xfId="35397"/>
    <cellStyle name="40% - Accent3 4 2 4 2 3" xfId="16441"/>
    <cellStyle name="40% - Accent3 4 2 4 2 3 2" xfId="24395"/>
    <cellStyle name="40% - Accent3 4 2 4 2 3 2 2" xfId="53354"/>
    <cellStyle name="40% - Accent3 4 2 4 2 3 3" xfId="45413"/>
    <cellStyle name="40% - Accent3 4 2 4 2 4" xfId="9631"/>
    <cellStyle name="40% - Accent3 4 2 4 2 4 2" xfId="38689"/>
    <cellStyle name="40% - Accent3 4 2 4 2 5" xfId="32105"/>
    <cellStyle name="40% - Accent3 4 2 4 3" xfId="4151"/>
    <cellStyle name="40% - Accent3 4 2 4 3 2" xfId="17445"/>
    <cellStyle name="40% - Accent3 4 2 4 3 2 2" xfId="25399"/>
    <cellStyle name="40% - Accent3 4 2 4 3 2 2 2" xfId="54358"/>
    <cellStyle name="40% - Accent3 4 2 4 3 2 3" xfId="46417"/>
    <cellStyle name="40% - Accent3 4 2 4 3 3" xfId="10775"/>
    <cellStyle name="40% - Accent3 4 2 4 3 3 2" xfId="39833"/>
    <cellStyle name="40% - Accent3 4 2 4 3 4" xfId="33249"/>
    <cellStyle name="40% - Accent3 4 2 4 4" xfId="5307"/>
    <cellStyle name="40% - Accent3 4 2 4 4 2" xfId="18589"/>
    <cellStyle name="40% - Accent3 4 2 4 4 2 2" xfId="26543"/>
    <cellStyle name="40% - Accent3 4 2 4 4 2 2 2" xfId="55502"/>
    <cellStyle name="40% - Accent3 4 2 4 4 2 3" xfId="47561"/>
    <cellStyle name="40% - Accent3 4 2 4 4 3" xfId="11919"/>
    <cellStyle name="40% - Accent3 4 2 4 4 3 2" xfId="40977"/>
    <cellStyle name="40% - Accent3 4 2 4 4 4" xfId="34393"/>
    <cellStyle name="40% - Accent3 4 2 4 5" xfId="7476"/>
    <cellStyle name="40% - Accent3 4 2 4 5 2" xfId="20737"/>
    <cellStyle name="40% - Accent3 4 2 4 5 2 2" xfId="28691"/>
    <cellStyle name="40% - Accent3 4 2 4 5 2 2 2" xfId="57650"/>
    <cellStyle name="40% - Accent3 4 2 4 5 2 3" xfId="49709"/>
    <cellStyle name="40% - Accent3 4 2 4 5 3" xfId="14067"/>
    <cellStyle name="40% - Accent3 4 2 4 5 3 2" xfId="43125"/>
    <cellStyle name="40% - Accent3 4 2 4 5 4" xfId="36541"/>
    <cellStyle name="40% - Accent3 4 2 4 6" xfId="15346"/>
    <cellStyle name="40% - Accent3 4 2 4 6 2" xfId="23336"/>
    <cellStyle name="40% - Accent3 4 2 4 6 2 2" xfId="52295"/>
    <cellStyle name="40% - Accent3 4 2 4 6 3" xfId="44354"/>
    <cellStyle name="40% - Accent3 4 2 4 7" xfId="21887"/>
    <cellStyle name="40% - Accent3 4 2 4 7 2" xfId="29835"/>
    <cellStyle name="40% - Accent3 4 2 4 7 2 2" xfId="58794"/>
    <cellStyle name="40% - Accent3 4 2 4 7 3" xfId="50853"/>
    <cellStyle name="40% - Accent3 4 2 4 8" xfId="8627"/>
    <cellStyle name="40% - Accent3 4 2 4 8 2" xfId="37685"/>
    <cellStyle name="40% - Accent3 4 2 4 9" xfId="31101"/>
    <cellStyle name="40% - Accent3 4 2 5" xfId="2541"/>
    <cellStyle name="40% - Accent3 4 2 5 2" xfId="5899"/>
    <cellStyle name="40% - Accent3 4 2 5 2 2" xfId="19181"/>
    <cellStyle name="40% - Accent3 4 2 5 2 2 2" xfId="27135"/>
    <cellStyle name="40% - Accent3 4 2 5 2 2 2 2" xfId="56094"/>
    <cellStyle name="40% - Accent3 4 2 5 2 2 3" xfId="48153"/>
    <cellStyle name="40% - Accent3 4 2 5 2 3" xfId="12511"/>
    <cellStyle name="40% - Accent3 4 2 5 2 3 2" xfId="41569"/>
    <cellStyle name="40% - Accent3 4 2 5 2 4" xfId="34985"/>
    <cellStyle name="40% - Accent3 4 2 5 3" xfId="16029"/>
    <cellStyle name="40% - Accent3 4 2 5 3 2" xfId="23983"/>
    <cellStyle name="40% - Accent3 4 2 5 3 2 2" xfId="52942"/>
    <cellStyle name="40% - Accent3 4 2 5 3 3" xfId="45001"/>
    <cellStyle name="40% - Accent3 4 2 5 4" xfId="9219"/>
    <cellStyle name="40% - Accent3 4 2 5 4 2" xfId="38277"/>
    <cellStyle name="40% - Accent3 4 2 5 5" xfId="31693"/>
    <cellStyle name="40% - Accent3 4 2 6" xfId="3739"/>
    <cellStyle name="40% - Accent3 4 2 6 2" xfId="17033"/>
    <cellStyle name="40% - Accent3 4 2 6 2 2" xfId="24987"/>
    <cellStyle name="40% - Accent3 4 2 6 2 2 2" xfId="53946"/>
    <cellStyle name="40% - Accent3 4 2 6 2 3" xfId="46005"/>
    <cellStyle name="40% - Accent3 4 2 6 3" xfId="10363"/>
    <cellStyle name="40% - Accent3 4 2 6 3 2" xfId="39421"/>
    <cellStyle name="40% - Accent3 4 2 6 4" xfId="32837"/>
    <cellStyle name="40% - Accent3 4 2 7" xfId="4895"/>
    <cellStyle name="40% - Accent3 4 2 7 2" xfId="18177"/>
    <cellStyle name="40% - Accent3 4 2 7 2 2" xfId="26131"/>
    <cellStyle name="40% - Accent3 4 2 7 2 2 2" xfId="55090"/>
    <cellStyle name="40% - Accent3 4 2 7 2 3" xfId="47149"/>
    <cellStyle name="40% - Accent3 4 2 7 3" xfId="11507"/>
    <cellStyle name="40% - Accent3 4 2 7 3 2" xfId="40565"/>
    <cellStyle name="40% - Accent3 4 2 7 4" xfId="33981"/>
    <cellStyle name="40% - Accent3 4 2 8" xfId="7064"/>
    <cellStyle name="40% - Accent3 4 2 8 2" xfId="20325"/>
    <cellStyle name="40% - Accent3 4 2 8 2 2" xfId="28279"/>
    <cellStyle name="40% - Accent3 4 2 8 2 2 2" xfId="57238"/>
    <cellStyle name="40% - Accent3 4 2 8 2 3" xfId="49297"/>
    <cellStyle name="40% - Accent3 4 2 8 3" xfId="13655"/>
    <cellStyle name="40% - Accent3 4 2 8 3 2" xfId="42713"/>
    <cellStyle name="40% - Accent3 4 2 8 4" xfId="36129"/>
    <cellStyle name="40% - Accent3 4 2 9" xfId="14933"/>
    <cellStyle name="40% - Accent3 4 2 9 2" xfId="22923"/>
    <cellStyle name="40% - Accent3 4 2 9 2 2" xfId="51882"/>
    <cellStyle name="40% - Accent3 4 2 9 3" xfId="43941"/>
    <cellStyle name="40% - Accent3 4 3" xfId="1623"/>
    <cellStyle name="40% - Accent3 4 3 10" xfId="30812"/>
    <cellStyle name="40% - Accent3 4 3 2" xfId="2248"/>
    <cellStyle name="40% - Accent3 4 3 2 2" xfId="3256"/>
    <cellStyle name="40% - Accent3 4 3 2 2 2" xfId="6614"/>
    <cellStyle name="40% - Accent3 4 3 2 2 2 2" xfId="19896"/>
    <cellStyle name="40% - Accent3 4 3 2 2 2 2 2" xfId="27850"/>
    <cellStyle name="40% - Accent3 4 3 2 2 2 2 2 2" xfId="56809"/>
    <cellStyle name="40% - Accent3 4 3 2 2 2 2 3" xfId="48868"/>
    <cellStyle name="40% - Accent3 4 3 2 2 2 3" xfId="13226"/>
    <cellStyle name="40% - Accent3 4 3 2 2 2 3 2" xfId="42284"/>
    <cellStyle name="40% - Accent3 4 3 2 2 2 4" xfId="35700"/>
    <cellStyle name="40% - Accent3 4 3 2 2 3" xfId="16744"/>
    <cellStyle name="40% - Accent3 4 3 2 2 3 2" xfId="24698"/>
    <cellStyle name="40% - Accent3 4 3 2 2 3 2 2" xfId="53657"/>
    <cellStyle name="40% - Accent3 4 3 2 2 3 3" xfId="45716"/>
    <cellStyle name="40% - Accent3 4 3 2 2 4" xfId="9934"/>
    <cellStyle name="40% - Accent3 4 3 2 2 4 2" xfId="38992"/>
    <cellStyle name="40% - Accent3 4 3 2 2 5" xfId="32408"/>
    <cellStyle name="40% - Accent3 4 3 2 3" xfId="4454"/>
    <cellStyle name="40% - Accent3 4 3 2 3 2" xfId="17748"/>
    <cellStyle name="40% - Accent3 4 3 2 3 2 2" xfId="25702"/>
    <cellStyle name="40% - Accent3 4 3 2 3 2 2 2" xfId="54661"/>
    <cellStyle name="40% - Accent3 4 3 2 3 2 3" xfId="46720"/>
    <cellStyle name="40% - Accent3 4 3 2 3 3" xfId="11078"/>
    <cellStyle name="40% - Accent3 4 3 2 3 3 2" xfId="40136"/>
    <cellStyle name="40% - Accent3 4 3 2 3 4" xfId="33552"/>
    <cellStyle name="40% - Accent3 4 3 2 4" xfId="5610"/>
    <cellStyle name="40% - Accent3 4 3 2 4 2" xfId="18892"/>
    <cellStyle name="40% - Accent3 4 3 2 4 2 2" xfId="26846"/>
    <cellStyle name="40% - Accent3 4 3 2 4 2 2 2" xfId="55805"/>
    <cellStyle name="40% - Accent3 4 3 2 4 2 3" xfId="47864"/>
    <cellStyle name="40% - Accent3 4 3 2 4 3" xfId="12222"/>
    <cellStyle name="40% - Accent3 4 3 2 4 3 2" xfId="41280"/>
    <cellStyle name="40% - Accent3 4 3 2 4 4" xfId="34696"/>
    <cellStyle name="40% - Accent3 4 3 2 5" xfId="7779"/>
    <cellStyle name="40% - Accent3 4 3 2 5 2" xfId="21040"/>
    <cellStyle name="40% - Accent3 4 3 2 5 2 2" xfId="28994"/>
    <cellStyle name="40% - Accent3 4 3 2 5 2 2 2" xfId="57953"/>
    <cellStyle name="40% - Accent3 4 3 2 5 2 3" xfId="50012"/>
    <cellStyle name="40% - Accent3 4 3 2 5 3" xfId="14370"/>
    <cellStyle name="40% - Accent3 4 3 2 5 3 2" xfId="43428"/>
    <cellStyle name="40% - Accent3 4 3 2 5 4" xfId="36844"/>
    <cellStyle name="40% - Accent3 4 3 2 6" xfId="15649"/>
    <cellStyle name="40% - Accent3 4 3 2 6 2" xfId="23639"/>
    <cellStyle name="40% - Accent3 4 3 2 6 2 2" xfId="52598"/>
    <cellStyle name="40% - Accent3 4 3 2 6 3" xfId="44657"/>
    <cellStyle name="40% - Accent3 4 3 2 7" xfId="22190"/>
    <cellStyle name="40% - Accent3 4 3 2 7 2" xfId="30138"/>
    <cellStyle name="40% - Accent3 4 3 2 7 2 2" xfId="59097"/>
    <cellStyle name="40% - Accent3 4 3 2 7 3" xfId="51156"/>
    <cellStyle name="40% - Accent3 4 3 2 8" xfId="8930"/>
    <cellStyle name="40% - Accent3 4 3 2 8 2" xfId="37988"/>
    <cellStyle name="40% - Accent3 4 3 2 9" xfId="31404"/>
    <cellStyle name="40% - Accent3 4 3 3" xfId="2664"/>
    <cellStyle name="40% - Accent3 4 3 3 2" xfId="6022"/>
    <cellStyle name="40% - Accent3 4 3 3 2 2" xfId="19304"/>
    <cellStyle name="40% - Accent3 4 3 3 2 2 2" xfId="27258"/>
    <cellStyle name="40% - Accent3 4 3 3 2 2 2 2" xfId="56217"/>
    <cellStyle name="40% - Accent3 4 3 3 2 2 3" xfId="48276"/>
    <cellStyle name="40% - Accent3 4 3 3 2 3" xfId="12634"/>
    <cellStyle name="40% - Accent3 4 3 3 2 3 2" xfId="41692"/>
    <cellStyle name="40% - Accent3 4 3 3 2 4" xfId="35108"/>
    <cellStyle name="40% - Accent3 4 3 3 3" xfId="16152"/>
    <cellStyle name="40% - Accent3 4 3 3 3 2" xfId="24106"/>
    <cellStyle name="40% - Accent3 4 3 3 3 2 2" xfId="53065"/>
    <cellStyle name="40% - Accent3 4 3 3 3 3" xfId="45124"/>
    <cellStyle name="40% - Accent3 4 3 3 4" xfId="9342"/>
    <cellStyle name="40% - Accent3 4 3 3 4 2" xfId="38400"/>
    <cellStyle name="40% - Accent3 4 3 3 5" xfId="31816"/>
    <cellStyle name="40% - Accent3 4 3 4" xfId="3862"/>
    <cellStyle name="40% - Accent3 4 3 4 2" xfId="17156"/>
    <cellStyle name="40% - Accent3 4 3 4 2 2" xfId="25110"/>
    <cellStyle name="40% - Accent3 4 3 4 2 2 2" xfId="54069"/>
    <cellStyle name="40% - Accent3 4 3 4 2 3" xfId="46128"/>
    <cellStyle name="40% - Accent3 4 3 4 3" xfId="10486"/>
    <cellStyle name="40% - Accent3 4 3 4 3 2" xfId="39544"/>
    <cellStyle name="40% - Accent3 4 3 4 4" xfId="32960"/>
    <cellStyle name="40% - Accent3 4 3 5" xfId="5018"/>
    <cellStyle name="40% - Accent3 4 3 5 2" xfId="18300"/>
    <cellStyle name="40% - Accent3 4 3 5 2 2" xfId="26254"/>
    <cellStyle name="40% - Accent3 4 3 5 2 2 2" xfId="55213"/>
    <cellStyle name="40% - Accent3 4 3 5 2 3" xfId="47272"/>
    <cellStyle name="40% - Accent3 4 3 5 3" xfId="11630"/>
    <cellStyle name="40% - Accent3 4 3 5 3 2" xfId="40688"/>
    <cellStyle name="40% - Accent3 4 3 5 4" xfId="34104"/>
    <cellStyle name="40% - Accent3 4 3 6" xfId="7187"/>
    <cellStyle name="40% - Accent3 4 3 6 2" xfId="20448"/>
    <cellStyle name="40% - Accent3 4 3 6 2 2" xfId="28402"/>
    <cellStyle name="40% - Accent3 4 3 6 2 2 2" xfId="57361"/>
    <cellStyle name="40% - Accent3 4 3 6 2 3" xfId="49420"/>
    <cellStyle name="40% - Accent3 4 3 6 3" xfId="13778"/>
    <cellStyle name="40% - Accent3 4 3 6 3 2" xfId="42836"/>
    <cellStyle name="40% - Accent3 4 3 6 4" xfId="36252"/>
    <cellStyle name="40% - Accent3 4 3 7" xfId="15056"/>
    <cellStyle name="40% - Accent3 4 3 7 2" xfId="23046"/>
    <cellStyle name="40% - Accent3 4 3 7 2 2" xfId="52005"/>
    <cellStyle name="40% - Accent3 4 3 7 3" xfId="44064"/>
    <cellStyle name="40% - Accent3 4 3 8" xfId="21598"/>
    <cellStyle name="40% - Accent3 4 3 8 2" xfId="29546"/>
    <cellStyle name="40% - Accent3 4 3 8 2 2" xfId="58505"/>
    <cellStyle name="40% - Accent3 4 3 8 3" xfId="50564"/>
    <cellStyle name="40% - Accent3 4 3 9" xfId="8338"/>
    <cellStyle name="40% - Accent3 4 3 9 2" xfId="37396"/>
    <cellStyle name="40% - Accent3 4 4" xfId="2035"/>
    <cellStyle name="40% - Accent3 4 4 2" xfId="3043"/>
    <cellStyle name="40% - Accent3 4 4 2 2" xfId="6401"/>
    <cellStyle name="40% - Accent3 4 4 2 2 2" xfId="19683"/>
    <cellStyle name="40% - Accent3 4 4 2 2 2 2" xfId="27637"/>
    <cellStyle name="40% - Accent3 4 4 2 2 2 2 2" xfId="56596"/>
    <cellStyle name="40% - Accent3 4 4 2 2 2 3" xfId="48655"/>
    <cellStyle name="40% - Accent3 4 4 2 2 3" xfId="13013"/>
    <cellStyle name="40% - Accent3 4 4 2 2 3 2" xfId="42071"/>
    <cellStyle name="40% - Accent3 4 4 2 2 4" xfId="35487"/>
    <cellStyle name="40% - Accent3 4 4 2 3" xfId="16531"/>
    <cellStyle name="40% - Accent3 4 4 2 3 2" xfId="24485"/>
    <cellStyle name="40% - Accent3 4 4 2 3 2 2" xfId="53444"/>
    <cellStyle name="40% - Accent3 4 4 2 3 3" xfId="45503"/>
    <cellStyle name="40% - Accent3 4 4 2 4" xfId="9721"/>
    <cellStyle name="40% - Accent3 4 4 2 4 2" xfId="38779"/>
    <cellStyle name="40% - Accent3 4 4 2 5" xfId="32195"/>
    <cellStyle name="40% - Accent3 4 4 3" xfId="4241"/>
    <cellStyle name="40% - Accent3 4 4 3 2" xfId="17535"/>
    <cellStyle name="40% - Accent3 4 4 3 2 2" xfId="25489"/>
    <cellStyle name="40% - Accent3 4 4 3 2 2 2" xfId="54448"/>
    <cellStyle name="40% - Accent3 4 4 3 2 3" xfId="46507"/>
    <cellStyle name="40% - Accent3 4 4 3 3" xfId="10865"/>
    <cellStyle name="40% - Accent3 4 4 3 3 2" xfId="39923"/>
    <cellStyle name="40% - Accent3 4 4 3 4" xfId="33339"/>
    <cellStyle name="40% - Accent3 4 4 4" xfId="5397"/>
    <cellStyle name="40% - Accent3 4 4 4 2" xfId="18679"/>
    <cellStyle name="40% - Accent3 4 4 4 2 2" xfId="26633"/>
    <cellStyle name="40% - Accent3 4 4 4 2 2 2" xfId="55592"/>
    <cellStyle name="40% - Accent3 4 4 4 2 3" xfId="47651"/>
    <cellStyle name="40% - Accent3 4 4 4 3" xfId="12009"/>
    <cellStyle name="40% - Accent3 4 4 4 3 2" xfId="41067"/>
    <cellStyle name="40% - Accent3 4 4 4 4" xfId="34483"/>
    <cellStyle name="40% - Accent3 4 4 5" xfId="7566"/>
    <cellStyle name="40% - Accent3 4 4 5 2" xfId="20827"/>
    <cellStyle name="40% - Accent3 4 4 5 2 2" xfId="28781"/>
    <cellStyle name="40% - Accent3 4 4 5 2 2 2" xfId="57740"/>
    <cellStyle name="40% - Accent3 4 4 5 2 3" xfId="49799"/>
    <cellStyle name="40% - Accent3 4 4 5 3" xfId="14157"/>
    <cellStyle name="40% - Accent3 4 4 5 3 2" xfId="43215"/>
    <cellStyle name="40% - Accent3 4 4 5 4" xfId="36631"/>
    <cellStyle name="40% - Accent3 4 4 6" xfId="15436"/>
    <cellStyle name="40% - Accent3 4 4 6 2" xfId="23426"/>
    <cellStyle name="40% - Accent3 4 4 6 2 2" xfId="52385"/>
    <cellStyle name="40% - Accent3 4 4 6 3" xfId="44444"/>
    <cellStyle name="40% - Accent3 4 4 7" xfId="21977"/>
    <cellStyle name="40% - Accent3 4 4 7 2" xfId="29925"/>
    <cellStyle name="40% - Accent3 4 4 7 2 2" xfId="58884"/>
    <cellStyle name="40% - Accent3 4 4 7 3" xfId="50943"/>
    <cellStyle name="40% - Accent3 4 4 8" xfId="8717"/>
    <cellStyle name="40% - Accent3 4 4 8 2" xfId="37775"/>
    <cellStyle name="40% - Accent3 4 4 9" xfId="31191"/>
    <cellStyle name="40% - Accent3 4 5" xfId="1853"/>
    <cellStyle name="40% - Accent3 4 5 2" xfId="2863"/>
    <cellStyle name="40% - Accent3 4 5 2 2" xfId="6221"/>
    <cellStyle name="40% - Accent3 4 5 2 2 2" xfId="19503"/>
    <cellStyle name="40% - Accent3 4 5 2 2 2 2" xfId="27457"/>
    <cellStyle name="40% - Accent3 4 5 2 2 2 2 2" xfId="56416"/>
    <cellStyle name="40% - Accent3 4 5 2 2 2 3" xfId="48475"/>
    <cellStyle name="40% - Accent3 4 5 2 2 3" xfId="12833"/>
    <cellStyle name="40% - Accent3 4 5 2 2 3 2" xfId="41891"/>
    <cellStyle name="40% - Accent3 4 5 2 2 4" xfId="35307"/>
    <cellStyle name="40% - Accent3 4 5 2 3" xfId="16351"/>
    <cellStyle name="40% - Accent3 4 5 2 3 2" xfId="24305"/>
    <cellStyle name="40% - Accent3 4 5 2 3 2 2" xfId="53264"/>
    <cellStyle name="40% - Accent3 4 5 2 3 3" xfId="45323"/>
    <cellStyle name="40% - Accent3 4 5 2 4" xfId="9541"/>
    <cellStyle name="40% - Accent3 4 5 2 4 2" xfId="38599"/>
    <cellStyle name="40% - Accent3 4 5 2 5" xfId="32015"/>
    <cellStyle name="40% - Accent3 4 5 3" xfId="4061"/>
    <cellStyle name="40% - Accent3 4 5 3 2" xfId="17355"/>
    <cellStyle name="40% - Accent3 4 5 3 2 2" xfId="25309"/>
    <cellStyle name="40% - Accent3 4 5 3 2 2 2" xfId="54268"/>
    <cellStyle name="40% - Accent3 4 5 3 2 3" xfId="46327"/>
    <cellStyle name="40% - Accent3 4 5 3 3" xfId="10685"/>
    <cellStyle name="40% - Accent3 4 5 3 3 2" xfId="39743"/>
    <cellStyle name="40% - Accent3 4 5 3 4" xfId="33159"/>
    <cellStyle name="40% - Accent3 4 5 4" xfId="5217"/>
    <cellStyle name="40% - Accent3 4 5 4 2" xfId="18499"/>
    <cellStyle name="40% - Accent3 4 5 4 2 2" xfId="26453"/>
    <cellStyle name="40% - Accent3 4 5 4 2 2 2" xfId="55412"/>
    <cellStyle name="40% - Accent3 4 5 4 2 3" xfId="47471"/>
    <cellStyle name="40% - Accent3 4 5 4 3" xfId="11829"/>
    <cellStyle name="40% - Accent3 4 5 4 3 2" xfId="40887"/>
    <cellStyle name="40% - Accent3 4 5 4 4" xfId="34303"/>
    <cellStyle name="40% - Accent3 4 5 5" xfId="7386"/>
    <cellStyle name="40% - Accent3 4 5 5 2" xfId="20647"/>
    <cellStyle name="40% - Accent3 4 5 5 2 2" xfId="28601"/>
    <cellStyle name="40% - Accent3 4 5 5 2 2 2" xfId="57560"/>
    <cellStyle name="40% - Accent3 4 5 5 2 3" xfId="49619"/>
    <cellStyle name="40% - Accent3 4 5 5 3" xfId="13977"/>
    <cellStyle name="40% - Accent3 4 5 5 3 2" xfId="43035"/>
    <cellStyle name="40% - Accent3 4 5 5 4" xfId="36451"/>
    <cellStyle name="40% - Accent3 4 5 6" xfId="15256"/>
    <cellStyle name="40% - Accent3 4 5 6 2" xfId="23246"/>
    <cellStyle name="40% - Accent3 4 5 6 2 2" xfId="52205"/>
    <cellStyle name="40% - Accent3 4 5 6 3" xfId="44264"/>
    <cellStyle name="40% - Accent3 4 5 7" xfId="21797"/>
    <cellStyle name="40% - Accent3 4 5 7 2" xfId="29745"/>
    <cellStyle name="40% - Accent3 4 5 7 2 2" xfId="58704"/>
    <cellStyle name="40% - Accent3 4 5 7 3" xfId="50763"/>
    <cellStyle name="40% - Accent3 4 5 8" xfId="8537"/>
    <cellStyle name="40% - Accent3 4 5 8 2" xfId="37595"/>
    <cellStyle name="40% - Accent3 4 5 9" xfId="31011"/>
    <cellStyle name="40% - Accent3 4 6" xfId="3412"/>
    <cellStyle name="40% - Accent3 4 6 2" xfId="4610"/>
    <cellStyle name="40% - Accent3 4 6 2 2" xfId="17904"/>
    <cellStyle name="40% - Accent3 4 6 2 2 2" xfId="25858"/>
    <cellStyle name="40% - Accent3 4 6 2 2 2 2" xfId="54817"/>
    <cellStyle name="40% - Accent3 4 6 2 2 3" xfId="46876"/>
    <cellStyle name="40% - Accent3 4 6 2 3" xfId="11234"/>
    <cellStyle name="40% - Accent3 4 6 2 3 2" xfId="40292"/>
    <cellStyle name="40% - Accent3 4 6 2 4" xfId="33708"/>
    <cellStyle name="40% - Accent3 4 6 3" xfId="6770"/>
    <cellStyle name="40% - Accent3 4 6 3 2" xfId="20052"/>
    <cellStyle name="40% - Accent3 4 6 3 2 2" xfId="28006"/>
    <cellStyle name="40% - Accent3 4 6 3 2 2 2" xfId="56965"/>
    <cellStyle name="40% - Accent3 4 6 3 2 3" xfId="49024"/>
    <cellStyle name="40% - Accent3 4 6 3 3" xfId="13382"/>
    <cellStyle name="40% - Accent3 4 6 3 3 2" xfId="42440"/>
    <cellStyle name="40% - Accent3 4 6 3 4" xfId="35856"/>
    <cellStyle name="40% - Accent3 4 6 4" xfId="7935"/>
    <cellStyle name="40% - Accent3 4 6 4 2" xfId="21196"/>
    <cellStyle name="40% - Accent3 4 6 4 2 2" xfId="29150"/>
    <cellStyle name="40% - Accent3 4 6 4 2 2 2" xfId="58109"/>
    <cellStyle name="40% - Accent3 4 6 4 2 3" xfId="50168"/>
    <cellStyle name="40% - Accent3 4 6 4 3" xfId="14526"/>
    <cellStyle name="40% - Accent3 4 6 4 3 2" xfId="43584"/>
    <cellStyle name="40% - Accent3 4 6 4 4" xfId="37000"/>
    <cellStyle name="40% - Accent3 4 6 5" xfId="15805"/>
    <cellStyle name="40% - Accent3 4 6 5 2" xfId="23795"/>
    <cellStyle name="40% - Accent3 4 6 5 2 2" xfId="52754"/>
    <cellStyle name="40% - Accent3 4 6 5 3" xfId="44813"/>
    <cellStyle name="40% - Accent3 4 6 6" xfId="22346"/>
    <cellStyle name="40% - Accent3 4 6 6 2" xfId="30294"/>
    <cellStyle name="40% - Accent3 4 6 6 2 2" xfId="59253"/>
    <cellStyle name="40% - Accent3 4 6 6 3" xfId="51312"/>
    <cellStyle name="40% - Accent3 4 6 7" xfId="10090"/>
    <cellStyle name="40% - Accent3 4 6 7 2" xfId="39148"/>
    <cellStyle name="40% - Accent3 4 6 8" xfId="32564"/>
    <cellStyle name="40% - Accent3 4 7" xfId="2451"/>
    <cellStyle name="40% - Accent3 4 7 2" xfId="5809"/>
    <cellStyle name="40% - Accent3 4 7 2 2" xfId="19091"/>
    <cellStyle name="40% - Accent3 4 7 2 2 2" xfId="27045"/>
    <cellStyle name="40% - Accent3 4 7 2 2 2 2" xfId="56004"/>
    <cellStyle name="40% - Accent3 4 7 2 2 3" xfId="48063"/>
    <cellStyle name="40% - Accent3 4 7 2 3" xfId="12421"/>
    <cellStyle name="40% - Accent3 4 7 2 3 2" xfId="41479"/>
    <cellStyle name="40% - Accent3 4 7 2 4" xfId="34895"/>
    <cellStyle name="40% - Accent3 4 7 3" xfId="16001"/>
    <cellStyle name="40% - Accent3 4 7 3 2" xfId="23959"/>
    <cellStyle name="40% - Accent3 4 7 3 2 2" xfId="52918"/>
    <cellStyle name="40% - Accent3 4 7 3 3" xfId="44977"/>
    <cellStyle name="40% - Accent3 4 7 4" xfId="9129"/>
    <cellStyle name="40% - Accent3 4 7 4 2" xfId="38187"/>
    <cellStyle name="40% - Accent3 4 7 5" xfId="31603"/>
    <cellStyle name="40% - Accent3 4 8" xfId="3649"/>
    <cellStyle name="40% - Accent3 4 8 2" xfId="16943"/>
    <cellStyle name="40% - Accent3 4 8 2 2" xfId="24897"/>
    <cellStyle name="40% - Accent3 4 8 2 2 2" xfId="53856"/>
    <cellStyle name="40% - Accent3 4 8 2 3" xfId="45915"/>
    <cellStyle name="40% - Accent3 4 8 3" xfId="10273"/>
    <cellStyle name="40% - Accent3 4 8 3 2" xfId="39331"/>
    <cellStyle name="40% - Accent3 4 8 4" xfId="32747"/>
    <cellStyle name="40% - Accent3 4 9" xfId="4805"/>
    <cellStyle name="40% - Accent3 4 9 2" xfId="18087"/>
    <cellStyle name="40% - Accent3 4 9 2 2" xfId="26041"/>
    <cellStyle name="40% - Accent3 4 9 2 2 2" xfId="55000"/>
    <cellStyle name="40% - Accent3 4 9 2 3" xfId="47059"/>
    <cellStyle name="40% - Accent3 4 9 3" xfId="11417"/>
    <cellStyle name="40% - Accent3 4 9 3 2" xfId="40475"/>
    <cellStyle name="40% - Accent3 4 9 4" xfId="33891"/>
    <cellStyle name="40% - Accent3 5" xfId="1424"/>
    <cellStyle name="40% - Accent3 5 10" xfId="21406"/>
    <cellStyle name="40% - Accent3 5 10 2" xfId="29354"/>
    <cellStyle name="40% - Accent3 5 10 2 2" xfId="58313"/>
    <cellStyle name="40% - Accent3 5 10 3" xfId="50372"/>
    <cellStyle name="40% - Accent3 5 11" xfId="8146"/>
    <cellStyle name="40% - Accent3 5 11 2" xfId="37204"/>
    <cellStyle name="40% - Accent3 5 12" xfId="30620"/>
    <cellStyle name="40% - Accent3 5 2" xfId="1644"/>
    <cellStyle name="40% - Accent3 5 2 10" xfId="30833"/>
    <cellStyle name="40% - Accent3 5 2 2" xfId="2269"/>
    <cellStyle name="40% - Accent3 5 2 2 2" xfId="3277"/>
    <cellStyle name="40% - Accent3 5 2 2 2 2" xfId="6635"/>
    <cellStyle name="40% - Accent3 5 2 2 2 2 2" xfId="19917"/>
    <cellStyle name="40% - Accent3 5 2 2 2 2 2 2" xfId="27871"/>
    <cellStyle name="40% - Accent3 5 2 2 2 2 2 2 2" xfId="56830"/>
    <cellStyle name="40% - Accent3 5 2 2 2 2 2 3" xfId="48889"/>
    <cellStyle name="40% - Accent3 5 2 2 2 2 3" xfId="13247"/>
    <cellStyle name="40% - Accent3 5 2 2 2 2 3 2" xfId="42305"/>
    <cellStyle name="40% - Accent3 5 2 2 2 2 4" xfId="35721"/>
    <cellStyle name="40% - Accent3 5 2 2 2 3" xfId="16765"/>
    <cellStyle name="40% - Accent3 5 2 2 2 3 2" xfId="24719"/>
    <cellStyle name="40% - Accent3 5 2 2 2 3 2 2" xfId="53678"/>
    <cellStyle name="40% - Accent3 5 2 2 2 3 3" xfId="45737"/>
    <cellStyle name="40% - Accent3 5 2 2 2 4" xfId="9955"/>
    <cellStyle name="40% - Accent3 5 2 2 2 4 2" xfId="39013"/>
    <cellStyle name="40% - Accent3 5 2 2 2 5" xfId="32429"/>
    <cellStyle name="40% - Accent3 5 2 2 3" xfId="4475"/>
    <cellStyle name="40% - Accent3 5 2 2 3 2" xfId="17769"/>
    <cellStyle name="40% - Accent3 5 2 2 3 2 2" xfId="25723"/>
    <cellStyle name="40% - Accent3 5 2 2 3 2 2 2" xfId="54682"/>
    <cellStyle name="40% - Accent3 5 2 2 3 2 3" xfId="46741"/>
    <cellStyle name="40% - Accent3 5 2 2 3 3" xfId="11099"/>
    <cellStyle name="40% - Accent3 5 2 2 3 3 2" xfId="40157"/>
    <cellStyle name="40% - Accent3 5 2 2 3 4" xfId="33573"/>
    <cellStyle name="40% - Accent3 5 2 2 4" xfId="5631"/>
    <cellStyle name="40% - Accent3 5 2 2 4 2" xfId="18913"/>
    <cellStyle name="40% - Accent3 5 2 2 4 2 2" xfId="26867"/>
    <cellStyle name="40% - Accent3 5 2 2 4 2 2 2" xfId="55826"/>
    <cellStyle name="40% - Accent3 5 2 2 4 2 3" xfId="47885"/>
    <cellStyle name="40% - Accent3 5 2 2 4 3" xfId="12243"/>
    <cellStyle name="40% - Accent3 5 2 2 4 3 2" xfId="41301"/>
    <cellStyle name="40% - Accent3 5 2 2 4 4" xfId="34717"/>
    <cellStyle name="40% - Accent3 5 2 2 5" xfId="7800"/>
    <cellStyle name="40% - Accent3 5 2 2 5 2" xfId="21061"/>
    <cellStyle name="40% - Accent3 5 2 2 5 2 2" xfId="29015"/>
    <cellStyle name="40% - Accent3 5 2 2 5 2 2 2" xfId="57974"/>
    <cellStyle name="40% - Accent3 5 2 2 5 2 3" xfId="50033"/>
    <cellStyle name="40% - Accent3 5 2 2 5 3" xfId="14391"/>
    <cellStyle name="40% - Accent3 5 2 2 5 3 2" xfId="43449"/>
    <cellStyle name="40% - Accent3 5 2 2 5 4" xfId="36865"/>
    <cellStyle name="40% - Accent3 5 2 2 6" xfId="15670"/>
    <cellStyle name="40% - Accent3 5 2 2 6 2" xfId="23660"/>
    <cellStyle name="40% - Accent3 5 2 2 6 2 2" xfId="52619"/>
    <cellStyle name="40% - Accent3 5 2 2 6 3" xfId="44678"/>
    <cellStyle name="40% - Accent3 5 2 2 7" xfId="22211"/>
    <cellStyle name="40% - Accent3 5 2 2 7 2" xfId="30159"/>
    <cellStyle name="40% - Accent3 5 2 2 7 2 2" xfId="59118"/>
    <cellStyle name="40% - Accent3 5 2 2 7 3" xfId="51177"/>
    <cellStyle name="40% - Accent3 5 2 2 8" xfId="8951"/>
    <cellStyle name="40% - Accent3 5 2 2 8 2" xfId="38009"/>
    <cellStyle name="40% - Accent3 5 2 2 9" xfId="31425"/>
    <cellStyle name="40% - Accent3 5 2 3" xfId="2685"/>
    <cellStyle name="40% - Accent3 5 2 3 2" xfId="6043"/>
    <cellStyle name="40% - Accent3 5 2 3 2 2" xfId="19325"/>
    <cellStyle name="40% - Accent3 5 2 3 2 2 2" xfId="27279"/>
    <cellStyle name="40% - Accent3 5 2 3 2 2 2 2" xfId="56238"/>
    <cellStyle name="40% - Accent3 5 2 3 2 2 3" xfId="48297"/>
    <cellStyle name="40% - Accent3 5 2 3 2 3" xfId="12655"/>
    <cellStyle name="40% - Accent3 5 2 3 2 3 2" xfId="41713"/>
    <cellStyle name="40% - Accent3 5 2 3 2 4" xfId="35129"/>
    <cellStyle name="40% - Accent3 5 2 3 3" xfId="16173"/>
    <cellStyle name="40% - Accent3 5 2 3 3 2" xfId="24127"/>
    <cellStyle name="40% - Accent3 5 2 3 3 2 2" xfId="53086"/>
    <cellStyle name="40% - Accent3 5 2 3 3 3" xfId="45145"/>
    <cellStyle name="40% - Accent3 5 2 3 4" xfId="9363"/>
    <cellStyle name="40% - Accent3 5 2 3 4 2" xfId="38421"/>
    <cellStyle name="40% - Accent3 5 2 3 5" xfId="31837"/>
    <cellStyle name="40% - Accent3 5 2 4" xfId="3883"/>
    <cellStyle name="40% - Accent3 5 2 4 2" xfId="17177"/>
    <cellStyle name="40% - Accent3 5 2 4 2 2" xfId="25131"/>
    <cellStyle name="40% - Accent3 5 2 4 2 2 2" xfId="54090"/>
    <cellStyle name="40% - Accent3 5 2 4 2 3" xfId="46149"/>
    <cellStyle name="40% - Accent3 5 2 4 3" xfId="10507"/>
    <cellStyle name="40% - Accent3 5 2 4 3 2" xfId="39565"/>
    <cellStyle name="40% - Accent3 5 2 4 4" xfId="32981"/>
    <cellStyle name="40% - Accent3 5 2 5" xfId="5039"/>
    <cellStyle name="40% - Accent3 5 2 5 2" xfId="18321"/>
    <cellStyle name="40% - Accent3 5 2 5 2 2" xfId="26275"/>
    <cellStyle name="40% - Accent3 5 2 5 2 2 2" xfId="55234"/>
    <cellStyle name="40% - Accent3 5 2 5 2 3" xfId="47293"/>
    <cellStyle name="40% - Accent3 5 2 5 3" xfId="11651"/>
    <cellStyle name="40% - Accent3 5 2 5 3 2" xfId="40709"/>
    <cellStyle name="40% - Accent3 5 2 5 4" xfId="34125"/>
    <cellStyle name="40% - Accent3 5 2 6" xfId="7208"/>
    <cellStyle name="40% - Accent3 5 2 6 2" xfId="20469"/>
    <cellStyle name="40% - Accent3 5 2 6 2 2" xfId="28423"/>
    <cellStyle name="40% - Accent3 5 2 6 2 2 2" xfId="57382"/>
    <cellStyle name="40% - Accent3 5 2 6 2 3" xfId="49441"/>
    <cellStyle name="40% - Accent3 5 2 6 3" xfId="13799"/>
    <cellStyle name="40% - Accent3 5 2 6 3 2" xfId="42857"/>
    <cellStyle name="40% - Accent3 5 2 6 4" xfId="36273"/>
    <cellStyle name="40% - Accent3 5 2 7" xfId="15077"/>
    <cellStyle name="40% - Accent3 5 2 7 2" xfId="23067"/>
    <cellStyle name="40% - Accent3 5 2 7 2 2" xfId="52026"/>
    <cellStyle name="40% - Accent3 5 2 7 3" xfId="44085"/>
    <cellStyle name="40% - Accent3 5 2 8" xfId="21619"/>
    <cellStyle name="40% - Accent3 5 2 8 2" xfId="29567"/>
    <cellStyle name="40% - Accent3 5 2 8 2 2" xfId="58526"/>
    <cellStyle name="40% - Accent3 5 2 8 3" xfId="50585"/>
    <cellStyle name="40% - Accent3 5 2 9" xfId="8359"/>
    <cellStyle name="40% - Accent3 5 2 9 2" xfId="37417"/>
    <cellStyle name="40% - Accent3 5 3" xfId="2056"/>
    <cellStyle name="40% - Accent3 5 3 2" xfId="3064"/>
    <cellStyle name="40% - Accent3 5 3 2 2" xfId="6422"/>
    <cellStyle name="40% - Accent3 5 3 2 2 2" xfId="19704"/>
    <cellStyle name="40% - Accent3 5 3 2 2 2 2" xfId="27658"/>
    <cellStyle name="40% - Accent3 5 3 2 2 2 2 2" xfId="56617"/>
    <cellStyle name="40% - Accent3 5 3 2 2 2 3" xfId="48676"/>
    <cellStyle name="40% - Accent3 5 3 2 2 3" xfId="13034"/>
    <cellStyle name="40% - Accent3 5 3 2 2 3 2" xfId="42092"/>
    <cellStyle name="40% - Accent3 5 3 2 2 4" xfId="35508"/>
    <cellStyle name="40% - Accent3 5 3 2 3" xfId="16552"/>
    <cellStyle name="40% - Accent3 5 3 2 3 2" xfId="24506"/>
    <cellStyle name="40% - Accent3 5 3 2 3 2 2" xfId="53465"/>
    <cellStyle name="40% - Accent3 5 3 2 3 3" xfId="45524"/>
    <cellStyle name="40% - Accent3 5 3 2 4" xfId="9742"/>
    <cellStyle name="40% - Accent3 5 3 2 4 2" xfId="38800"/>
    <cellStyle name="40% - Accent3 5 3 2 5" xfId="32216"/>
    <cellStyle name="40% - Accent3 5 3 3" xfId="4262"/>
    <cellStyle name="40% - Accent3 5 3 3 2" xfId="17556"/>
    <cellStyle name="40% - Accent3 5 3 3 2 2" xfId="25510"/>
    <cellStyle name="40% - Accent3 5 3 3 2 2 2" xfId="54469"/>
    <cellStyle name="40% - Accent3 5 3 3 2 3" xfId="46528"/>
    <cellStyle name="40% - Accent3 5 3 3 3" xfId="10886"/>
    <cellStyle name="40% - Accent3 5 3 3 3 2" xfId="39944"/>
    <cellStyle name="40% - Accent3 5 3 3 4" xfId="33360"/>
    <cellStyle name="40% - Accent3 5 3 4" xfId="5418"/>
    <cellStyle name="40% - Accent3 5 3 4 2" xfId="18700"/>
    <cellStyle name="40% - Accent3 5 3 4 2 2" xfId="26654"/>
    <cellStyle name="40% - Accent3 5 3 4 2 2 2" xfId="55613"/>
    <cellStyle name="40% - Accent3 5 3 4 2 3" xfId="47672"/>
    <cellStyle name="40% - Accent3 5 3 4 3" xfId="12030"/>
    <cellStyle name="40% - Accent3 5 3 4 3 2" xfId="41088"/>
    <cellStyle name="40% - Accent3 5 3 4 4" xfId="34504"/>
    <cellStyle name="40% - Accent3 5 3 5" xfId="7587"/>
    <cellStyle name="40% - Accent3 5 3 5 2" xfId="20848"/>
    <cellStyle name="40% - Accent3 5 3 5 2 2" xfId="28802"/>
    <cellStyle name="40% - Accent3 5 3 5 2 2 2" xfId="57761"/>
    <cellStyle name="40% - Accent3 5 3 5 2 3" xfId="49820"/>
    <cellStyle name="40% - Accent3 5 3 5 3" xfId="14178"/>
    <cellStyle name="40% - Accent3 5 3 5 3 2" xfId="43236"/>
    <cellStyle name="40% - Accent3 5 3 5 4" xfId="36652"/>
    <cellStyle name="40% - Accent3 5 3 6" xfId="15457"/>
    <cellStyle name="40% - Accent3 5 3 6 2" xfId="23447"/>
    <cellStyle name="40% - Accent3 5 3 6 2 2" xfId="52406"/>
    <cellStyle name="40% - Accent3 5 3 6 3" xfId="44465"/>
    <cellStyle name="40% - Accent3 5 3 7" xfId="21998"/>
    <cellStyle name="40% - Accent3 5 3 7 2" xfId="29946"/>
    <cellStyle name="40% - Accent3 5 3 7 2 2" xfId="58905"/>
    <cellStyle name="40% - Accent3 5 3 7 3" xfId="50964"/>
    <cellStyle name="40% - Accent3 5 3 8" xfId="8738"/>
    <cellStyle name="40% - Accent3 5 3 8 2" xfId="37796"/>
    <cellStyle name="40% - Accent3 5 3 9" xfId="31212"/>
    <cellStyle name="40% - Accent3 5 4" xfId="1874"/>
    <cellStyle name="40% - Accent3 5 4 2" xfId="2884"/>
    <cellStyle name="40% - Accent3 5 4 2 2" xfId="6242"/>
    <cellStyle name="40% - Accent3 5 4 2 2 2" xfId="19524"/>
    <cellStyle name="40% - Accent3 5 4 2 2 2 2" xfId="27478"/>
    <cellStyle name="40% - Accent3 5 4 2 2 2 2 2" xfId="56437"/>
    <cellStyle name="40% - Accent3 5 4 2 2 2 3" xfId="48496"/>
    <cellStyle name="40% - Accent3 5 4 2 2 3" xfId="12854"/>
    <cellStyle name="40% - Accent3 5 4 2 2 3 2" xfId="41912"/>
    <cellStyle name="40% - Accent3 5 4 2 2 4" xfId="35328"/>
    <cellStyle name="40% - Accent3 5 4 2 3" xfId="16372"/>
    <cellStyle name="40% - Accent3 5 4 2 3 2" xfId="24326"/>
    <cellStyle name="40% - Accent3 5 4 2 3 2 2" xfId="53285"/>
    <cellStyle name="40% - Accent3 5 4 2 3 3" xfId="45344"/>
    <cellStyle name="40% - Accent3 5 4 2 4" xfId="9562"/>
    <cellStyle name="40% - Accent3 5 4 2 4 2" xfId="38620"/>
    <cellStyle name="40% - Accent3 5 4 2 5" xfId="32036"/>
    <cellStyle name="40% - Accent3 5 4 3" xfId="4082"/>
    <cellStyle name="40% - Accent3 5 4 3 2" xfId="17376"/>
    <cellStyle name="40% - Accent3 5 4 3 2 2" xfId="25330"/>
    <cellStyle name="40% - Accent3 5 4 3 2 2 2" xfId="54289"/>
    <cellStyle name="40% - Accent3 5 4 3 2 3" xfId="46348"/>
    <cellStyle name="40% - Accent3 5 4 3 3" xfId="10706"/>
    <cellStyle name="40% - Accent3 5 4 3 3 2" xfId="39764"/>
    <cellStyle name="40% - Accent3 5 4 3 4" xfId="33180"/>
    <cellStyle name="40% - Accent3 5 4 4" xfId="5238"/>
    <cellStyle name="40% - Accent3 5 4 4 2" xfId="18520"/>
    <cellStyle name="40% - Accent3 5 4 4 2 2" xfId="26474"/>
    <cellStyle name="40% - Accent3 5 4 4 2 2 2" xfId="55433"/>
    <cellStyle name="40% - Accent3 5 4 4 2 3" xfId="47492"/>
    <cellStyle name="40% - Accent3 5 4 4 3" xfId="11850"/>
    <cellStyle name="40% - Accent3 5 4 4 3 2" xfId="40908"/>
    <cellStyle name="40% - Accent3 5 4 4 4" xfId="34324"/>
    <cellStyle name="40% - Accent3 5 4 5" xfId="7407"/>
    <cellStyle name="40% - Accent3 5 4 5 2" xfId="20668"/>
    <cellStyle name="40% - Accent3 5 4 5 2 2" xfId="28622"/>
    <cellStyle name="40% - Accent3 5 4 5 2 2 2" xfId="57581"/>
    <cellStyle name="40% - Accent3 5 4 5 2 3" xfId="49640"/>
    <cellStyle name="40% - Accent3 5 4 5 3" xfId="13998"/>
    <cellStyle name="40% - Accent3 5 4 5 3 2" xfId="43056"/>
    <cellStyle name="40% - Accent3 5 4 5 4" xfId="36472"/>
    <cellStyle name="40% - Accent3 5 4 6" xfId="15277"/>
    <cellStyle name="40% - Accent3 5 4 6 2" xfId="23267"/>
    <cellStyle name="40% - Accent3 5 4 6 2 2" xfId="52226"/>
    <cellStyle name="40% - Accent3 5 4 6 3" xfId="44285"/>
    <cellStyle name="40% - Accent3 5 4 7" xfId="21818"/>
    <cellStyle name="40% - Accent3 5 4 7 2" xfId="29766"/>
    <cellStyle name="40% - Accent3 5 4 7 2 2" xfId="58725"/>
    <cellStyle name="40% - Accent3 5 4 7 3" xfId="50784"/>
    <cellStyle name="40% - Accent3 5 4 8" xfId="8558"/>
    <cellStyle name="40% - Accent3 5 4 8 2" xfId="37616"/>
    <cellStyle name="40% - Accent3 5 4 9" xfId="31032"/>
    <cellStyle name="40% - Accent3 5 5" xfId="2472"/>
    <cellStyle name="40% - Accent3 5 5 2" xfId="5830"/>
    <cellStyle name="40% - Accent3 5 5 2 2" xfId="19112"/>
    <cellStyle name="40% - Accent3 5 5 2 2 2" xfId="27066"/>
    <cellStyle name="40% - Accent3 5 5 2 2 2 2" xfId="56025"/>
    <cellStyle name="40% - Accent3 5 5 2 2 3" xfId="48084"/>
    <cellStyle name="40% - Accent3 5 5 2 3" xfId="12442"/>
    <cellStyle name="40% - Accent3 5 5 2 3 2" xfId="41500"/>
    <cellStyle name="40% - Accent3 5 5 2 4" xfId="34916"/>
    <cellStyle name="40% - Accent3 5 5 3" xfId="14809"/>
    <cellStyle name="40% - Accent3 5 5 3 2" xfId="22807"/>
    <cellStyle name="40% - Accent3 5 5 3 2 2" xfId="51766"/>
    <cellStyle name="40% - Accent3 5 5 3 3" xfId="43825"/>
    <cellStyle name="40% - Accent3 5 5 4" xfId="9150"/>
    <cellStyle name="40% - Accent3 5 5 4 2" xfId="38208"/>
    <cellStyle name="40% - Accent3 5 5 5" xfId="31624"/>
    <cellStyle name="40% - Accent3 5 6" xfId="3670"/>
    <cellStyle name="40% - Accent3 5 6 2" xfId="16964"/>
    <cellStyle name="40% - Accent3 5 6 2 2" xfId="24918"/>
    <cellStyle name="40% - Accent3 5 6 2 2 2" xfId="53877"/>
    <cellStyle name="40% - Accent3 5 6 2 3" xfId="45936"/>
    <cellStyle name="40% - Accent3 5 6 3" xfId="10294"/>
    <cellStyle name="40% - Accent3 5 6 3 2" xfId="39352"/>
    <cellStyle name="40% - Accent3 5 6 4" xfId="32768"/>
    <cellStyle name="40% - Accent3 5 7" xfId="4826"/>
    <cellStyle name="40% - Accent3 5 7 2" xfId="18108"/>
    <cellStyle name="40% - Accent3 5 7 2 2" xfId="26062"/>
    <cellStyle name="40% - Accent3 5 7 2 2 2" xfId="55021"/>
    <cellStyle name="40% - Accent3 5 7 2 3" xfId="47080"/>
    <cellStyle name="40% - Accent3 5 7 3" xfId="11438"/>
    <cellStyle name="40% - Accent3 5 7 3 2" xfId="40496"/>
    <cellStyle name="40% - Accent3 5 7 4" xfId="33912"/>
    <cellStyle name="40% - Accent3 5 8" xfId="6995"/>
    <cellStyle name="40% - Accent3 5 8 2" xfId="20256"/>
    <cellStyle name="40% - Accent3 5 8 2 2" xfId="28210"/>
    <cellStyle name="40% - Accent3 5 8 2 2 2" xfId="57169"/>
    <cellStyle name="40% - Accent3 5 8 2 3" xfId="49228"/>
    <cellStyle name="40% - Accent3 5 8 3" xfId="13586"/>
    <cellStyle name="40% - Accent3 5 8 3 2" xfId="42644"/>
    <cellStyle name="40% - Accent3 5 8 4" xfId="36060"/>
    <cellStyle name="40% - Accent3 5 9" xfId="14864"/>
    <cellStyle name="40% - Accent3 5 9 2" xfId="22854"/>
    <cellStyle name="40% - Accent3 5 9 2 2" xfId="51813"/>
    <cellStyle name="40% - Accent3 5 9 3" xfId="43872"/>
    <cellStyle name="40% - Accent3 6" xfId="1510"/>
    <cellStyle name="40% - Accent3 6 10" xfId="30706"/>
    <cellStyle name="40% - Accent3 6 2" xfId="2142"/>
    <cellStyle name="40% - Accent3 6 2 2" xfId="3150"/>
    <cellStyle name="40% - Accent3 6 2 2 2" xfId="6508"/>
    <cellStyle name="40% - Accent3 6 2 2 2 2" xfId="19790"/>
    <cellStyle name="40% - Accent3 6 2 2 2 2 2" xfId="27744"/>
    <cellStyle name="40% - Accent3 6 2 2 2 2 2 2" xfId="56703"/>
    <cellStyle name="40% - Accent3 6 2 2 2 2 3" xfId="48762"/>
    <cellStyle name="40% - Accent3 6 2 2 2 3" xfId="13120"/>
    <cellStyle name="40% - Accent3 6 2 2 2 3 2" xfId="42178"/>
    <cellStyle name="40% - Accent3 6 2 2 2 4" xfId="35594"/>
    <cellStyle name="40% - Accent3 6 2 2 3" xfId="16638"/>
    <cellStyle name="40% - Accent3 6 2 2 3 2" xfId="24592"/>
    <cellStyle name="40% - Accent3 6 2 2 3 2 2" xfId="53551"/>
    <cellStyle name="40% - Accent3 6 2 2 3 3" xfId="45610"/>
    <cellStyle name="40% - Accent3 6 2 2 4" xfId="9828"/>
    <cellStyle name="40% - Accent3 6 2 2 4 2" xfId="38886"/>
    <cellStyle name="40% - Accent3 6 2 2 5" xfId="32302"/>
    <cellStyle name="40% - Accent3 6 2 3" xfId="4348"/>
    <cellStyle name="40% - Accent3 6 2 3 2" xfId="17642"/>
    <cellStyle name="40% - Accent3 6 2 3 2 2" xfId="25596"/>
    <cellStyle name="40% - Accent3 6 2 3 2 2 2" xfId="54555"/>
    <cellStyle name="40% - Accent3 6 2 3 2 3" xfId="46614"/>
    <cellStyle name="40% - Accent3 6 2 3 3" xfId="10972"/>
    <cellStyle name="40% - Accent3 6 2 3 3 2" xfId="40030"/>
    <cellStyle name="40% - Accent3 6 2 3 4" xfId="33446"/>
    <cellStyle name="40% - Accent3 6 2 4" xfId="5504"/>
    <cellStyle name="40% - Accent3 6 2 4 2" xfId="18786"/>
    <cellStyle name="40% - Accent3 6 2 4 2 2" xfId="26740"/>
    <cellStyle name="40% - Accent3 6 2 4 2 2 2" xfId="55699"/>
    <cellStyle name="40% - Accent3 6 2 4 2 3" xfId="47758"/>
    <cellStyle name="40% - Accent3 6 2 4 3" xfId="12116"/>
    <cellStyle name="40% - Accent3 6 2 4 3 2" xfId="41174"/>
    <cellStyle name="40% - Accent3 6 2 4 4" xfId="34590"/>
    <cellStyle name="40% - Accent3 6 2 5" xfId="7673"/>
    <cellStyle name="40% - Accent3 6 2 5 2" xfId="20934"/>
    <cellStyle name="40% - Accent3 6 2 5 2 2" xfId="28888"/>
    <cellStyle name="40% - Accent3 6 2 5 2 2 2" xfId="57847"/>
    <cellStyle name="40% - Accent3 6 2 5 2 3" xfId="49906"/>
    <cellStyle name="40% - Accent3 6 2 5 3" xfId="14264"/>
    <cellStyle name="40% - Accent3 6 2 5 3 2" xfId="43322"/>
    <cellStyle name="40% - Accent3 6 2 5 4" xfId="36738"/>
    <cellStyle name="40% - Accent3 6 2 6" xfId="15543"/>
    <cellStyle name="40% - Accent3 6 2 6 2" xfId="23533"/>
    <cellStyle name="40% - Accent3 6 2 6 2 2" xfId="52492"/>
    <cellStyle name="40% - Accent3 6 2 6 3" xfId="44551"/>
    <cellStyle name="40% - Accent3 6 2 7" xfId="22084"/>
    <cellStyle name="40% - Accent3 6 2 7 2" xfId="30032"/>
    <cellStyle name="40% - Accent3 6 2 7 2 2" xfId="58991"/>
    <cellStyle name="40% - Accent3 6 2 7 3" xfId="51050"/>
    <cellStyle name="40% - Accent3 6 2 8" xfId="8824"/>
    <cellStyle name="40% - Accent3 6 2 8 2" xfId="37882"/>
    <cellStyle name="40% - Accent3 6 2 9" xfId="31298"/>
    <cellStyle name="40% - Accent3 6 3" xfId="2558"/>
    <cellStyle name="40% - Accent3 6 3 2" xfId="5916"/>
    <cellStyle name="40% - Accent3 6 3 2 2" xfId="19198"/>
    <cellStyle name="40% - Accent3 6 3 2 2 2" xfId="27152"/>
    <cellStyle name="40% - Accent3 6 3 2 2 2 2" xfId="56111"/>
    <cellStyle name="40% - Accent3 6 3 2 2 3" xfId="48170"/>
    <cellStyle name="40% - Accent3 6 3 2 3" xfId="12528"/>
    <cellStyle name="40% - Accent3 6 3 2 3 2" xfId="41586"/>
    <cellStyle name="40% - Accent3 6 3 2 4" xfId="35002"/>
    <cellStyle name="40% - Accent3 6 3 3" xfId="16046"/>
    <cellStyle name="40% - Accent3 6 3 3 2" xfId="24000"/>
    <cellStyle name="40% - Accent3 6 3 3 2 2" xfId="52959"/>
    <cellStyle name="40% - Accent3 6 3 3 3" xfId="45018"/>
    <cellStyle name="40% - Accent3 6 3 4" xfId="9236"/>
    <cellStyle name="40% - Accent3 6 3 4 2" xfId="38294"/>
    <cellStyle name="40% - Accent3 6 3 5" xfId="31710"/>
    <cellStyle name="40% - Accent3 6 4" xfId="3756"/>
    <cellStyle name="40% - Accent3 6 4 2" xfId="17050"/>
    <cellStyle name="40% - Accent3 6 4 2 2" xfId="25004"/>
    <cellStyle name="40% - Accent3 6 4 2 2 2" xfId="53963"/>
    <cellStyle name="40% - Accent3 6 4 2 3" xfId="46022"/>
    <cellStyle name="40% - Accent3 6 4 3" xfId="10380"/>
    <cellStyle name="40% - Accent3 6 4 3 2" xfId="39438"/>
    <cellStyle name="40% - Accent3 6 4 4" xfId="32854"/>
    <cellStyle name="40% - Accent3 6 5" xfId="4912"/>
    <cellStyle name="40% - Accent3 6 5 2" xfId="18194"/>
    <cellStyle name="40% - Accent3 6 5 2 2" xfId="26148"/>
    <cellStyle name="40% - Accent3 6 5 2 2 2" xfId="55107"/>
    <cellStyle name="40% - Accent3 6 5 2 3" xfId="47166"/>
    <cellStyle name="40% - Accent3 6 5 3" xfId="11524"/>
    <cellStyle name="40% - Accent3 6 5 3 2" xfId="40582"/>
    <cellStyle name="40% - Accent3 6 5 4" xfId="33998"/>
    <cellStyle name="40% - Accent3 6 6" xfId="7081"/>
    <cellStyle name="40% - Accent3 6 6 2" xfId="20342"/>
    <cellStyle name="40% - Accent3 6 6 2 2" xfId="28296"/>
    <cellStyle name="40% - Accent3 6 6 2 2 2" xfId="57255"/>
    <cellStyle name="40% - Accent3 6 6 2 3" xfId="49314"/>
    <cellStyle name="40% - Accent3 6 6 3" xfId="13672"/>
    <cellStyle name="40% - Accent3 6 6 3 2" xfId="42730"/>
    <cellStyle name="40% - Accent3 6 6 4" xfId="36146"/>
    <cellStyle name="40% - Accent3 6 7" xfId="14950"/>
    <cellStyle name="40% - Accent3 6 7 2" xfId="22940"/>
    <cellStyle name="40% - Accent3 6 7 2 2" xfId="51899"/>
    <cellStyle name="40% - Accent3 6 7 3" xfId="43958"/>
    <cellStyle name="40% - Accent3 6 8" xfId="21492"/>
    <cellStyle name="40% - Accent3 6 8 2" xfId="29440"/>
    <cellStyle name="40% - Accent3 6 8 2 2" xfId="58399"/>
    <cellStyle name="40% - Accent3 6 8 3" xfId="50458"/>
    <cellStyle name="40% - Accent3 6 9" xfId="8232"/>
    <cellStyle name="40% - Accent3 6 9 2" xfId="37290"/>
    <cellStyle name="40% - Accent3 7" xfId="1966"/>
    <cellStyle name="40% - Accent3 7 2" xfId="2974"/>
    <cellStyle name="40% - Accent3 7 2 2" xfId="6332"/>
    <cellStyle name="40% - Accent3 7 2 2 2" xfId="19614"/>
    <cellStyle name="40% - Accent3 7 2 2 2 2" xfId="27568"/>
    <cellStyle name="40% - Accent3 7 2 2 2 2 2" xfId="56527"/>
    <cellStyle name="40% - Accent3 7 2 2 2 3" xfId="48586"/>
    <cellStyle name="40% - Accent3 7 2 2 3" xfId="12944"/>
    <cellStyle name="40% - Accent3 7 2 2 3 2" xfId="42002"/>
    <cellStyle name="40% - Accent3 7 2 2 4" xfId="35418"/>
    <cellStyle name="40% - Accent3 7 2 3" xfId="16462"/>
    <cellStyle name="40% - Accent3 7 2 3 2" xfId="24416"/>
    <cellStyle name="40% - Accent3 7 2 3 2 2" xfId="53375"/>
    <cellStyle name="40% - Accent3 7 2 3 3" xfId="45434"/>
    <cellStyle name="40% - Accent3 7 2 4" xfId="9652"/>
    <cellStyle name="40% - Accent3 7 2 4 2" xfId="38710"/>
    <cellStyle name="40% - Accent3 7 2 5" xfId="32126"/>
    <cellStyle name="40% - Accent3 7 3" xfId="4172"/>
    <cellStyle name="40% - Accent3 7 3 2" xfId="17466"/>
    <cellStyle name="40% - Accent3 7 3 2 2" xfId="25420"/>
    <cellStyle name="40% - Accent3 7 3 2 2 2" xfId="54379"/>
    <cellStyle name="40% - Accent3 7 3 2 3" xfId="46438"/>
    <cellStyle name="40% - Accent3 7 3 3" xfId="10796"/>
    <cellStyle name="40% - Accent3 7 3 3 2" xfId="39854"/>
    <cellStyle name="40% - Accent3 7 3 4" xfId="33270"/>
    <cellStyle name="40% - Accent3 7 4" xfId="5328"/>
    <cellStyle name="40% - Accent3 7 4 2" xfId="18610"/>
    <cellStyle name="40% - Accent3 7 4 2 2" xfId="26564"/>
    <cellStyle name="40% - Accent3 7 4 2 2 2" xfId="55523"/>
    <cellStyle name="40% - Accent3 7 4 2 3" xfId="47582"/>
    <cellStyle name="40% - Accent3 7 4 3" xfId="11940"/>
    <cellStyle name="40% - Accent3 7 4 3 2" xfId="40998"/>
    <cellStyle name="40% - Accent3 7 4 4" xfId="34414"/>
    <cellStyle name="40% - Accent3 7 5" xfId="7497"/>
    <cellStyle name="40% - Accent3 7 5 2" xfId="20758"/>
    <cellStyle name="40% - Accent3 7 5 2 2" xfId="28712"/>
    <cellStyle name="40% - Accent3 7 5 2 2 2" xfId="57671"/>
    <cellStyle name="40% - Accent3 7 5 2 3" xfId="49730"/>
    <cellStyle name="40% - Accent3 7 5 3" xfId="14088"/>
    <cellStyle name="40% - Accent3 7 5 3 2" xfId="43146"/>
    <cellStyle name="40% - Accent3 7 5 4" xfId="36562"/>
    <cellStyle name="40% - Accent3 7 6" xfId="15367"/>
    <cellStyle name="40% - Accent3 7 6 2" xfId="23357"/>
    <cellStyle name="40% - Accent3 7 6 2 2" xfId="52316"/>
    <cellStyle name="40% - Accent3 7 6 3" xfId="44375"/>
    <cellStyle name="40% - Accent3 7 7" xfId="21908"/>
    <cellStyle name="40% - Accent3 7 7 2" xfId="29856"/>
    <cellStyle name="40% - Accent3 7 7 2 2" xfId="58815"/>
    <cellStyle name="40% - Accent3 7 7 3" xfId="50874"/>
    <cellStyle name="40% - Accent3 7 8" xfId="8648"/>
    <cellStyle name="40% - Accent3 7 8 2" xfId="37706"/>
    <cellStyle name="40% - Accent3 7 9" xfId="31122"/>
    <cellStyle name="40% - Accent3 8" xfId="1782"/>
    <cellStyle name="40% - Accent3 8 2" xfId="2794"/>
    <cellStyle name="40% - Accent3 8 2 2" xfId="6152"/>
    <cellStyle name="40% - Accent3 8 2 2 2" xfId="19434"/>
    <cellStyle name="40% - Accent3 8 2 2 2 2" xfId="27388"/>
    <cellStyle name="40% - Accent3 8 2 2 2 2 2" xfId="56347"/>
    <cellStyle name="40% - Accent3 8 2 2 2 3" xfId="48406"/>
    <cellStyle name="40% - Accent3 8 2 2 3" xfId="12764"/>
    <cellStyle name="40% - Accent3 8 2 2 3 2" xfId="41822"/>
    <cellStyle name="40% - Accent3 8 2 2 4" xfId="35238"/>
    <cellStyle name="40% - Accent3 8 2 3" xfId="16282"/>
    <cellStyle name="40% - Accent3 8 2 3 2" xfId="24236"/>
    <cellStyle name="40% - Accent3 8 2 3 2 2" xfId="53195"/>
    <cellStyle name="40% - Accent3 8 2 3 3" xfId="45254"/>
    <cellStyle name="40% - Accent3 8 2 4" xfId="9472"/>
    <cellStyle name="40% - Accent3 8 2 4 2" xfId="38530"/>
    <cellStyle name="40% - Accent3 8 2 5" xfId="31946"/>
    <cellStyle name="40% - Accent3 8 3" xfId="3992"/>
    <cellStyle name="40% - Accent3 8 3 2" xfId="17286"/>
    <cellStyle name="40% - Accent3 8 3 2 2" xfId="25240"/>
    <cellStyle name="40% - Accent3 8 3 2 2 2" xfId="54199"/>
    <cellStyle name="40% - Accent3 8 3 2 3" xfId="46258"/>
    <cellStyle name="40% - Accent3 8 3 3" xfId="10616"/>
    <cellStyle name="40% - Accent3 8 3 3 2" xfId="39674"/>
    <cellStyle name="40% - Accent3 8 3 4" xfId="33090"/>
    <cellStyle name="40% - Accent3 8 4" xfId="5148"/>
    <cellStyle name="40% - Accent3 8 4 2" xfId="18430"/>
    <cellStyle name="40% - Accent3 8 4 2 2" xfId="26384"/>
    <cellStyle name="40% - Accent3 8 4 2 2 2" xfId="55343"/>
    <cellStyle name="40% - Accent3 8 4 2 3" xfId="47402"/>
    <cellStyle name="40% - Accent3 8 4 3" xfId="11760"/>
    <cellStyle name="40% - Accent3 8 4 3 2" xfId="40818"/>
    <cellStyle name="40% - Accent3 8 4 4" xfId="34234"/>
    <cellStyle name="40% - Accent3 8 5" xfId="7317"/>
    <cellStyle name="40% - Accent3 8 5 2" xfId="20578"/>
    <cellStyle name="40% - Accent3 8 5 2 2" xfId="28532"/>
    <cellStyle name="40% - Accent3 8 5 2 2 2" xfId="57491"/>
    <cellStyle name="40% - Accent3 8 5 2 3" xfId="49550"/>
    <cellStyle name="40% - Accent3 8 5 3" xfId="13908"/>
    <cellStyle name="40% - Accent3 8 5 3 2" xfId="42966"/>
    <cellStyle name="40% - Accent3 8 5 4" xfId="36382"/>
    <cellStyle name="40% - Accent3 8 6" xfId="15187"/>
    <cellStyle name="40% - Accent3 8 6 2" xfId="23177"/>
    <cellStyle name="40% - Accent3 8 6 2 2" xfId="52136"/>
    <cellStyle name="40% - Accent3 8 6 3" xfId="44195"/>
    <cellStyle name="40% - Accent3 8 7" xfId="21728"/>
    <cellStyle name="40% - Accent3 8 7 2" xfId="29676"/>
    <cellStyle name="40% - Accent3 8 7 2 2" xfId="58635"/>
    <cellStyle name="40% - Accent3 8 7 3" xfId="50694"/>
    <cellStyle name="40% - Accent3 8 8" xfId="8468"/>
    <cellStyle name="40% - Accent3 8 8 2" xfId="37526"/>
    <cellStyle name="40% - Accent3 8 9" xfId="30942"/>
    <cellStyle name="40% - Accent3 9" xfId="2381"/>
    <cellStyle name="40% - Accent3 9 2" xfId="5740"/>
    <cellStyle name="40% - Accent3 9 2 2" xfId="19022"/>
    <cellStyle name="40% - Accent3 9 2 2 2" xfId="26976"/>
    <cellStyle name="40% - Accent3 9 2 2 2 2" xfId="55935"/>
    <cellStyle name="40% - Accent3 9 2 2 3" xfId="47994"/>
    <cellStyle name="40% - Accent3 9 2 3" xfId="12352"/>
    <cellStyle name="40% - Accent3 9 2 3 2" xfId="41410"/>
    <cellStyle name="40% - Accent3 9 2 4" xfId="34826"/>
    <cellStyle name="40% - Accent3 9 3" xfId="14756"/>
    <cellStyle name="40% - Accent3 9 3 2" xfId="22770"/>
    <cellStyle name="40% - Accent3 9 3 2 2" xfId="51729"/>
    <cellStyle name="40% - Accent3 9 3 3" xfId="43788"/>
    <cellStyle name="40% - Accent3 9 4" xfId="9060"/>
    <cellStyle name="40% - Accent3 9 4 2" xfId="38118"/>
    <cellStyle name="40% - Accent3 9 5" xfId="31534"/>
    <cellStyle name="40% - Accent4 10" xfId="3582"/>
    <cellStyle name="40% - Accent4 10 2" xfId="16876"/>
    <cellStyle name="40% - Accent4 10 2 2" xfId="24830"/>
    <cellStyle name="40% - Accent4 10 2 2 2" xfId="53789"/>
    <cellStyle name="40% - Accent4 10 2 3" xfId="45848"/>
    <cellStyle name="40% - Accent4 10 3" xfId="10206"/>
    <cellStyle name="40% - Accent4 10 3 2" xfId="39264"/>
    <cellStyle name="40% - Accent4 10 4" xfId="32680"/>
    <cellStyle name="40% - Accent4 11" xfId="4736"/>
    <cellStyle name="40% - Accent4 11 2" xfId="18020"/>
    <cellStyle name="40% - Accent4 11 2 2" xfId="25974"/>
    <cellStyle name="40% - Accent4 11 2 2 2" xfId="54933"/>
    <cellStyle name="40% - Accent4 11 2 3" xfId="46992"/>
    <cellStyle name="40% - Accent4 11 3" xfId="11350"/>
    <cellStyle name="40% - Accent4 11 3 2" xfId="40408"/>
    <cellStyle name="40% - Accent4 11 4" xfId="33824"/>
    <cellStyle name="40% - Accent4 12" xfId="6897"/>
    <cellStyle name="40% - Accent4 12 2" xfId="20168"/>
    <cellStyle name="40% - Accent4 12 2 2" xfId="28122"/>
    <cellStyle name="40% - Accent4 12 2 2 2" xfId="57081"/>
    <cellStyle name="40% - Accent4 12 2 3" xfId="49140"/>
    <cellStyle name="40% - Accent4 12 3" xfId="13498"/>
    <cellStyle name="40% - Accent4 12 3 2" xfId="42556"/>
    <cellStyle name="40% - Accent4 12 4" xfId="35972"/>
    <cellStyle name="40% - Accent4 13" xfId="14649"/>
    <cellStyle name="40% - Accent4 13 2" xfId="22685"/>
    <cellStyle name="40% - Accent4 13 2 2" xfId="51644"/>
    <cellStyle name="40% - Accent4 13 3" xfId="43703"/>
    <cellStyle name="40% - Accent4 14" xfId="21314"/>
    <cellStyle name="40% - Accent4 14 2" xfId="29266"/>
    <cellStyle name="40% - Accent4 14 2 2" xfId="58225"/>
    <cellStyle name="40% - Accent4 14 3" xfId="50284"/>
    <cellStyle name="40% - Accent4 15" xfId="8056"/>
    <cellStyle name="40% - Accent4 15 2" xfId="37116"/>
    <cellStyle name="40% - Accent4 16" xfId="30521"/>
    <cellStyle name="40% - Accent4 2" xfId="850"/>
    <cellStyle name="40% - Accent4 2 2" xfId="3414"/>
    <cellStyle name="40% - Accent4 2 2 10" xfId="32566"/>
    <cellStyle name="40% - Accent4 2 2 2" xfId="4612"/>
    <cellStyle name="40% - Accent4 2 2 2 2" xfId="17906"/>
    <cellStyle name="40% - Accent4 2 2 2 2 2" xfId="25860"/>
    <cellStyle name="40% - Accent4 2 2 2 2 2 2" xfId="54819"/>
    <cellStyle name="40% - Accent4 2 2 2 2 3" xfId="46878"/>
    <cellStyle name="40% - Accent4 2 2 2 3" xfId="11236"/>
    <cellStyle name="40% - Accent4 2 2 2 3 2" xfId="40294"/>
    <cellStyle name="40% - Accent4 2 2 2 4" xfId="33710"/>
    <cellStyle name="40% - Accent4 2 2 3" xfId="6772"/>
    <cellStyle name="40% - Accent4 2 2 3 2" xfId="20054"/>
    <cellStyle name="40% - Accent4 2 2 3 2 2" xfId="28008"/>
    <cellStyle name="40% - Accent4 2 2 3 2 2 2" xfId="56967"/>
    <cellStyle name="40% - Accent4 2 2 3 2 3" xfId="49026"/>
    <cellStyle name="40% - Accent4 2 2 3 3" xfId="13384"/>
    <cellStyle name="40% - Accent4 2 2 3 3 2" xfId="42442"/>
    <cellStyle name="40% - Accent4 2 2 3 4" xfId="35858"/>
    <cellStyle name="40% - Accent4 2 2 4" xfId="7937"/>
    <cellStyle name="40% - Accent4 2 2 4 2" xfId="21198"/>
    <cellStyle name="40% - Accent4 2 2 4 2 2" xfId="29152"/>
    <cellStyle name="40% - Accent4 2 2 4 2 2 2" xfId="58111"/>
    <cellStyle name="40% - Accent4 2 2 4 2 3" xfId="50170"/>
    <cellStyle name="40% - Accent4 2 2 4 3" xfId="14528"/>
    <cellStyle name="40% - Accent4 2 2 4 3 2" xfId="43586"/>
    <cellStyle name="40% - Accent4 2 2 4 4" xfId="37002"/>
    <cellStyle name="40% - Accent4 2 2 5" xfId="15807"/>
    <cellStyle name="40% - Accent4 2 2 5 2" xfId="23797"/>
    <cellStyle name="40% - Accent4 2 2 5 2 2" xfId="52756"/>
    <cellStyle name="40% - Accent4 2 2 5 3" xfId="44815"/>
    <cellStyle name="40% - Accent4 2 2 6" xfId="22348"/>
    <cellStyle name="40% - Accent4 2 2 6 2" xfId="30296"/>
    <cellStyle name="40% - Accent4 2 2 6 2 2" xfId="59255"/>
    <cellStyle name="40% - Accent4 2 2 6 3" xfId="51314"/>
    <cellStyle name="40% - Accent4 2 2 7" xfId="22492"/>
    <cellStyle name="40% - Accent4 2 2 7 2" xfId="30436"/>
    <cellStyle name="40% - Accent4 2 2 7 2 2" xfId="59395"/>
    <cellStyle name="40% - Accent4 2 2 7 3" xfId="51454"/>
    <cellStyle name="40% - Accent4 2 2 8" xfId="22598"/>
    <cellStyle name="40% - Accent4 2 2 8 2" xfId="51560"/>
    <cellStyle name="40% - Accent4 2 2 9" xfId="10092"/>
    <cellStyle name="40% - Accent4 2 2 9 2" xfId="39150"/>
    <cellStyle name="40% - Accent4 2 3" xfId="3413"/>
    <cellStyle name="40% - Accent4 2 3 2" xfId="4611"/>
    <cellStyle name="40% - Accent4 2 3 2 2" xfId="17905"/>
    <cellStyle name="40% - Accent4 2 3 2 2 2" xfId="25859"/>
    <cellStyle name="40% - Accent4 2 3 2 2 2 2" xfId="54818"/>
    <cellStyle name="40% - Accent4 2 3 2 2 3" xfId="46877"/>
    <cellStyle name="40% - Accent4 2 3 2 3" xfId="11235"/>
    <cellStyle name="40% - Accent4 2 3 2 3 2" xfId="40293"/>
    <cellStyle name="40% - Accent4 2 3 2 4" xfId="33709"/>
    <cellStyle name="40% - Accent4 2 3 3" xfId="6771"/>
    <cellStyle name="40% - Accent4 2 3 3 2" xfId="20053"/>
    <cellStyle name="40% - Accent4 2 3 3 2 2" xfId="28007"/>
    <cellStyle name="40% - Accent4 2 3 3 2 2 2" xfId="56966"/>
    <cellStyle name="40% - Accent4 2 3 3 2 3" xfId="49025"/>
    <cellStyle name="40% - Accent4 2 3 3 3" xfId="13383"/>
    <cellStyle name="40% - Accent4 2 3 3 3 2" xfId="42441"/>
    <cellStyle name="40% - Accent4 2 3 3 4" xfId="35857"/>
    <cellStyle name="40% - Accent4 2 3 4" xfId="7936"/>
    <cellStyle name="40% - Accent4 2 3 4 2" xfId="21197"/>
    <cellStyle name="40% - Accent4 2 3 4 2 2" xfId="29151"/>
    <cellStyle name="40% - Accent4 2 3 4 2 2 2" xfId="58110"/>
    <cellStyle name="40% - Accent4 2 3 4 2 3" xfId="50169"/>
    <cellStyle name="40% - Accent4 2 3 4 3" xfId="14527"/>
    <cellStyle name="40% - Accent4 2 3 4 3 2" xfId="43585"/>
    <cellStyle name="40% - Accent4 2 3 4 4" xfId="37001"/>
    <cellStyle name="40% - Accent4 2 3 5" xfId="15806"/>
    <cellStyle name="40% - Accent4 2 3 5 2" xfId="23796"/>
    <cellStyle name="40% - Accent4 2 3 5 2 2" xfId="52755"/>
    <cellStyle name="40% - Accent4 2 3 5 3" xfId="44814"/>
    <cellStyle name="40% - Accent4 2 3 6" xfId="22347"/>
    <cellStyle name="40% - Accent4 2 3 6 2" xfId="30295"/>
    <cellStyle name="40% - Accent4 2 3 6 2 2" xfId="59254"/>
    <cellStyle name="40% - Accent4 2 3 6 3" xfId="51313"/>
    <cellStyle name="40% - Accent4 2 3 7" xfId="10091"/>
    <cellStyle name="40% - Accent4 2 3 7 2" xfId="39149"/>
    <cellStyle name="40% - Accent4 2 3 8" xfId="32565"/>
    <cellStyle name="40% - Accent4 2 4" xfId="22491"/>
    <cellStyle name="40% - Accent4 2 4 2" xfId="30435"/>
    <cellStyle name="40% - Accent4 2 4 2 2" xfId="59394"/>
    <cellStyle name="40% - Accent4 2 4 3" xfId="51453"/>
    <cellStyle name="40% - Accent4 2 5" xfId="22597"/>
    <cellStyle name="40% - Accent4 2 5 2" xfId="51559"/>
    <cellStyle name="40% - Accent4 3" xfId="93"/>
    <cellStyle name="40% - Accent4 3 10" xfId="6923"/>
    <cellStyle name="40% - Accent4 3 10 2" xfId="20194"/>
    <cellStyle name="40% - Accent4 3 10 2 2" xfId="28148"/>
    <cellStyle name="40% - Accent4 3 10 2 2 2" xfId="57107"/>
    <cellStyle name="40% - Accent4 3 10 2 3" xfId="49166"/>
    <cellStyle name="40% - Accent4 3 10 3" xfId="13524"/>
    <cellStyle name="40% - Accent4 3 10 3 2" xfId="42582"/>
    <cellStyle name="40% - Accent4 3 10 4" xfId="35998"/>
    <cellStyle name="40% - Accent4 3 11" xfId="14676"/>
    <cellStyle name="40% - Accent4 3 11 2" xfId="22711"/>
    <cellStyle name="40% - Accent4 3 11 2 2" xfId="51670"/>
    <cellStyle name="40% - Accent4 3 11 3" xfId="43729"/>
    <cellStyle name="40% - Accent4 3 12" xfId="21340"/>
    <cellStyle name="40% - Accent4 3 12 2" xfId="29292"/>
    <cellStyle name="40% - Accent4 3 12 2 2" xfId="58251"/>
    <cellStyle name="40% - Accent4 3 12 3" xfId="50310"/>
    <cellStyle name="40% - Accent4 3 13" xfId="22493"/>
    <cellStyle name="40% - Accent4 3 13 2" xfId="30437"/>
    <cellStyle name="40% - Accent4 3 13 2 2" xfId="59396"/>
    <cellStyle name="40% - Accent4 3 13 3" xfId="51455"/>
    <cellStyle name="40% - Accent4 3 14" xfId="22599"/>
    <cellStyle name="40% - Accent4 3 14 2" xfId="51561"/>
    <cellStyle name="40% - Accent4 3 15" xfId="8082"/>
    <cellStyle name="40% - Accent4 3 15 2" xfId="37142"/>
    <cellStyle name="40% - Accent4 3 16" xfId="30558"/>
    <cellStyle name="40% - Accent4 3 2" xfId="1452"/>
    <cellStyle name="40% - Accent4 3 2 10" xfId="21434"/>
    <cellStyle name="40% - Accent4 3 2 10 2" xfId="29382"/>
    <cellStyle name="40% - Accent4 3 2 10 2 2" xfId="58341"/>
    <cellStyle name="40% - Accent4 3 2 10 3" xfId="50400"/>
    <cellStyle name="40% - Accent4 3 2 11" xfId="8174"/>
    <cellStyle name="40% - Accent4 3 2 11 2" xfId="37232"/>
    <cellStyle name="40% - Accent4 3 2 12" xfId="30648"/>
    <cellStyle name="40% - Accent4 3 2 2" xfId="1672"/>
    <cellStyle name="40% - Accent4 3 2 2 10" xfId="30861"/>
    <cellStyle name="40% - Accent4 3 2 2 2" xfId="2297"/>
    <cellStyle name="40% - Accent4 3 2 2 2 2" xfId="3305"/>
    <cellStyle name="40% - Accent4 3 2 2 2 2 2" xfId="6663"/>
    <cellStyle name="40% - Accent4 3 2 2 2 2 2 2" xfId="19945"/>
    <cellStyle name="40% - Accent4 3 2 2 2 2 2 2 2" xfId="27899"/>
    <cellStyle name="40% - Accent4 3 2 2 2 2 2 2 2 2" xfId="56858"/>
    <cellStyle name="40% - Accent4 3 2 2 2 2 2 2 3" xfId="48917"/>
    <cellStyle name="40% - Accent4 3 2 2 2 2 2 3" xfId="13275"/>
    <cellStyle name="40% - Accent4 3 2 2 2 2 2 3 2" xfId="42333"/>
    <cellStyle name="40% - Accent4 3 2 2 2 2 2 4" xfId="35749"/>
    <cellStyle name="40% - Accent4 3 2 2 2 2 3" xfId="16793"/>
    <cellStyle name="40% - Accent4 3 2 2 2 2 3 2" xfId="24747"/>
    <cellStyle name="40% - Accent4 3 2 2 2 2 3 2 2" xfId="53706"/>
    <cellStyle name="40% - Accent4 3 2 2 2 2 3 3" xfId="45765"/>
    <cellStyle name="40% - Accent4 3 2 2 2 2 4" xfId="9983"/>
    <cellStyle name="40% - Accent4 3 2 2 2 2 4 2" xfId="39041"/>
    <cellStyle name="40% - Accent4 3 2 2 2 2 5" xfId="32457"/>
    <cellStyle name="40% - Accent4 3 2 2 2 3" xfId="4503"/>
    <cellStyle name="40% - Accent4 3 2 2 2 3 2" xfId="17797"/>
    <cellStyle name="40% - Accent4 3 2 2 2 3 2 2" xfId="25751"/>
    <cellStyle name="40% - Accent4 3 2 2 2 3 2 2 2" xfId="54710"/>
    <cellStyle name="40% - Accent4 3 2 2 2 3 2 3" xfId="46769"/>
    <cellStyle name="40% - Accent4 3 2 2 2 3 3" xfId="11127"/>
    <cellStyle name="40% - Accent4 3 2 2 2 3 3 2" xfId="40185"/>
    <cellStyle name="40% - Accent4 3 2 2 2 3 4" xfId="33601"/>
    <cellStyle name="40% - Accent4 3 2 2 2 4" xfId="5659"/>
    <cellStyle name="40% - Accent4 3 2 2 2 4 2" xfId="18941"/>
    <cellStyle name="40% - Accent4 3 2 2 2 4 2 2" xfId="26895"/>
    <cellStyle name="40% - Accent4 3 2 2 2 4 2 2 2" xfId="55854"/>
    <cellStyle name="40% - Accent4 3 2 2 2 4 2 3" xfId="47913"/>
    <cellStyle name="40% - Accent4 3 2 2 2 4 3" xfId="12271"/>
    <cellStyle name="40% - Accent4 3 2 2 2 4 3 2" xfId="41329"/>
    <cellStyle name="40% - Accent4 3 2 2 2 4 4" xfId="34745"/>
    <cellStyle name="40% - Accent4 3 2 2 2 5" xfId="7828"/>
    <cellStyle name="40% - Accent4 3 2 2 2 5 2" xfId="21089"/>
    <cellStyle name="40% - Accent4 3 2 2 2 5 2 2" xfId="29043"/>
    <cellStyle name="40% - Accent4 3 2 2 2 5 2 2 2" xfId="58002"/>
    <cellStyle name="40% - Accent4 3 2 2 2 5 2 3" xfId="50061"/>
    <cellStyle name="40% - Accent4 3 2 2 2 5 3" xfId="14419"/>
    <cellStyle name="40% - Accent4 3 2 2 2 5 3 2" xfId="43477"/>
    <cellStyle name="40% - Accent4 3 2 2 2 5 4" xfId="36893"/>
    <cellStyle name="40% - Accent4 3 2 2 2 6" xfId="15698"/>
    <cellStyle name="40% - Accent4 3 2 2 2 6 2" xfId="23688"/>
    <cellStyle name="40% - Accent4 3 2 2 2 6 2 2" xfId="52647"/>
    <cellStyle name="40% - Accent4 3 2 2 2 6 3" xfId="44706"/>
    <cellStyle name="40% - Accent4 3 2 2 2 7" xfId="22239"/>
    <cellStyle name="40% - Accent4 3 2 2 2 7 2" xfId="30187"/>
    <cellStyle name="40% - Accent4 3 2 2 2 7 2 2" xfId="59146"/>
    <cellStyle name="40% - Accent4 3 2 2 2 7 3" xfId="51205"/>
    <cellStyle name="40% - Accent4 3 2 2 2 8" xfId="8979"/>
    <cellStyle name="40% - Accent4 3 2 2 2 8 2" xfId="38037"/>
    <cellStyle name="40% - Accent4 3 2 2 2 9" xfId="31453"/>
    <cellStyle name="40% - Accent4 3 2 2 3" xfId="2713"/>
    <cellStyle name="40% - Accent4 3 2 2 3 2" xfId="6071"/>
    <cellStyle name="40% - Accent4 3 2 2 3 2 2" xfId="19353"/>
    <cellStyle name="40% - Accent4 3 2 2 3 2 2 2" xfId="27307"/>
    <cellStyle name="40% - Accent4 3 2 2 3 2 2 2 2" xfId="56266"/>
    <cellStyle name="40% - Accent4 3 2 2 3 2 2 3" xfId="48325"/>
    <cellStyle name="40% - Accent4 3 2 2 3 2 3" xfId="12683"/>
    <cellStyle name="40% - Accent4 3 2 2 3 2 3 2" xfId="41741"/>
    <cellStyle name="40% - Accent4 3 2 2 3 2 4" xfId="35157"/>
    <cellStyle name="40% - Accent4 3 2 2 3 3" xfId="16201"/>
    <cellStyle name="40% - Accent4 3 2 2 3 3 2" xfId="24155"/>
    <cellStyle name="40% - Accent4 3 2 2 3 3 2 2" xfId="53114"/>
    <cellStyle name="40% - Accent4 3 2 2 3 3 3" xfId="45173"/>
    <cellStyle name="40% - Accent4 3 2 2 3 4" xfId="9391"/>
    <cellStyle name="40% - Accent4 3 2 2 3 4 2" xfId="38449"/>
    <cellStyle name="40% - Accent4 3 2 2 3 5" xfId="31865"/>
    <cellStyle name="40% - Accent4 3 2 2 4" xfId="3911"/>
    <cellStyle name="40% - Accent4 3 2 2 4 2" xfId="17205"/>
    <cellStyle name="40% - Accent4 3 2 2 4 2 2" xfId="25159"/>
    <cellStyle name="40% - Accent4 3 2 2 4 2 2 2" xfId="54118"/>
    <cellStyle name="40% - Accent4 3 2 2 4 2 3" xfId="46177"/>
    <cellStyle name="40% - Accent4 3 2 2 4 3" xfId="10535"/>
    <cellStyle name="40% - Accent4 3 2 2 4 3 2" xfId="39593"/>
    <cellStyle name="40% - Accent4 3 2 2 4 4" xfId="33009"/>
    <cellStyle name="40% - Accent4 3 2 2 5" xfId="5067"/>
    <cellStyle name="40% - Accent4 3 2 2 5 2" xfId="18349"/>
    <cellStyle name="40% - Accent4 3 2 2 5 2 2" xfId="26303"/>
    <cellStyle name="40% - Accent4 3 2 2 5 2 2 2" xfId="55262"/>
    <cellStyle name="40% - Accent4 3 2 2 5 2 3" xfId="47321"/>
    <cellStyle name="40% - Accent4 3 2 2 5 3" xfId="11679"/>
    <cellStyle name="40% - Accent4 3 2 2 5 3 2" xfId="40737"/>
    <cellStyle name="40% - Accent4 3 2 2 5 4" xfId="34153"/>
    <cellStyle name="40% - Accent4 3 2 2 6" xfId="7236"/>
    <cellStyle name="40% - Accent4 3 2 2 6 2" xfId="20497"/>
    <cellStyle name="40% - Accent4 3 2 2 6 2 2" xfId="28451"/>
    <cellStyle name="40% - Accent4 3 2 2 6 2 2 2" xfId="57410"/>
    <cellStyle name="40% - Accent4 3 2 2 6 2 3" xfId="49469"/>
    <cellStyle name="40% - Accent4 3 2 2 6 3" xfId="13827"/>
    <cellStyle name="40% - Accent4 3 2 2 6 3 2" xfId="42885"/>
    <cellStyle name="40% - Accent4 3 2 2 6 4" xfId="36301"/>
    <cellStyle name="40% - Accent4 3 2 2 7" xfId="15105"/>
    <cellStyle name="40% - Accent4 3 2 2 7 2" xfId="23095"/>
    <cellStyle name="40% - Accent4 3 2 2 7 2 2" xfId="52054"/>
    <cellStyle name="40% - Accent4 3 2 2 7 3" xfId="44113"/>
    <cellStyle name="40% - Accent4 3 2 2 8" xfId="21647"/>
    <cellStyle name="40% - Accent4 3 2 2 8 2" xfId="29595"/>
    <cellStyle name="40% - Accent4 3 2 2 8 2 2" xfId="58554"/>
    <cellStyle name="40% - Accent4 3 2 2 8 3" xfId="50613"/>
    <cellStyle name="40% - Accent4 3 2 2 9" xfId="8387"/>
    <cellStyle name="40% - Accent4 3 2 2 9 2" xfId="37445"/>
    <cellStyle name="40% - Accent4 3 2 3" xfId="2084"/>
    <cellStyle name="40% - Accent4 3 2 3 2" xfId="3092"/>
    <cellStyle name="40% - Accent4 3 2 3 2 2" xfId="6450"/>
    <cellStyle name="40% - Accent4 3 2 3 2 2 2" xfId="19732"/>
    <cellStyle name="40% - Accent4 3 2 3 2 2 2 2" xfId="27686"/>
    <cellStyle name="40% - Accent4 3 2 3 2 2 2 2 2" xfId="56645"/>
    <cellStyle name="40% - Accent4 3 2 3 2 2 2 3" xfId="48704"/>
    <cellStyle name="40% - Accent4 3 2 3 2 2 3" xfId="13062"/>
    <cellStyle name="40% - Accent4 3 2 3 2 2 3 2" xfId="42120"/>
    <cellStyle name="40% - Accent4 3 2 3 2 2 4" xfId="35536"/>
    <cellStyle name="40% - Accent4 3 2 3 2 3" xfId="16580"/>
    <cellStyle name="40% - Accent4 3 2 3 2 3 2" xfId="24534"/>
    <cellStyle name="40% - Accent4 3 2 3 2 3 2 2" xfId="53493"/>
    <cellStyle name="40% - Accent4 3 2 3 2 3 3" xfId="45552"/>
    <cellStyle name="40% - Accent4 3 2 3 2 4" xfId="9770"/>
    <cellStyle name="40% - Accent4 3 2 3 2 4 2" xfId="38828"/>
    <cellStyle name="40% - Accent4 3 2 3 2 5" xfId="32244"/>
    <cellStyle name="40% - Accent4 3 2 3 3" xfId="4290"/>
    <cellStyle name="40% - Accent4 3 2 3 3 2" xfId="17584"/>
    <cellStyle name="40% - Accent4 3 2 3 3 2 2" xfId="25538"/>
    <cellStyle name="40% - Accent4 3 2 3 3 2 2 2" xfId="54497"/>
    <cellStyle name="40% - Accent4 3 2 3 3 2 3" xfId="46556"/>
    <cellStyle name="40% - Accent4 3 2 3 3 3" xfId="10914"/>
    <cellStyle name="40% - Accent4 3 2 3 3 3 2" xfId="39972"/>
    <cellStyle name="40% - Accent4 3 2 3 3 4" xfId="33388"/>
    <cellStyle name="40% - Accent4 3 2 3 4" xfId="5446"/>
    <cellStyle name="40% - Accent4 3 2 3 4 2" xfId="18728"/>
    <cellStyle name="40% - Accent4 3 2 3 4 2 2" xfId="26682"/>
    <cellStyle name="40% - Accent4 3 2 3 4 2 2 2" xfId="55641"/>
    <cellStyle name="40% - Accent4 3 2 3 4 2 3" xfId="47700"/>
    <cellStyle name="40% - Accent4 3 2 3 4 3" xfId="12058"/>
    <cellStyle name="40% - Accent4 3 2 3 4 3 2" xfId="41116"/>
    <cellStyle name="40% - Accent4 3 2 3 4 4" xfId="34532"/>
    <cellStyle name="40% - Accent4 3 2 3 5" xfId="7615"/>
    <cellStyle name="40% - Accent4 3 2 3 5 2" xfId="20876"/>
    <cellStyle name="40% - Accent4 3 2 3 5 2 2" xfId="28830"/>
    <cellStyle name="40% - Accent4 3 2 3 5 2 2 2" xfId="57789"/>
    <cellStyle name="40% - Accent4 3 2 3 5 2 3" xfId="49848"/>
    <cellStyle name="40% - Accent4 3 2 3 5 3" xfId="14206"/>
    <cellStyle name="40% - Accent4 3 2 3 5 3 2" xfId="43264"/>
    <cellStyle name="40% - Accent4 3 2 3 5 4" xfId="36680"/>
    <cellStyle name="40% - Accent4 3 2 3 6" xfId="15485"/>
    <cellStyle name="40% - Accent4 3 2 3 6 2" xfId="23475"/>
    <cellStyle name="40% - Accent4 3 2 3 6 2 2" xfId="52434"/>
    <cellStyle name="40% - Accent4 3 2 3 6 3" xfId="44493"/>
    <cellStyle name="40% - Accent4 3 2 3 7" xfId="22026"/>
    <cellStyle name="40% - Accent4 3 2 3 7 2" xfId="29974"/>
    <cellStyle name="40% - Accent4 3 2 3 7 2 2" xfId="58933"/>
    <cellStyle name="40% - Accent4 3 2 3 7 3" xfId="50992"/>
    <cellStyle name="40% - Accent4 3 2 3 8" xfId="8766"/>
    <cellStyle name="40% - Accent4 3 2 3 8 2" xfId="37824"/>
    <cellStyle name="40% - Accent4 3 2 3 9" xfId="31240"/>
    <cellStyle name="40% - Accent4 3 2 4" xfId="1902"/>
    <cellStyle name="40% - Accent4 3 2 4 2" xfId="2912"/>
    <cellStyle name="40% - Accent4 3 2 4 2 2" xfId="6270"/>
    <cellStyle name="40% - Accent4 3 2 4 2 2 2" xfId="19552"/>
    <cellStyle name="40% - Accent4 3 2 4 2 2 2 2" xfId="27506"/>
    <cellStyle name="40% - Accent4 3 2 4 2 2 2 2 2" xfId="56465"/>
    <cellStyle name="40% - Accent4 3 2 4 2 2 2 3" xfId="48524"/>
    <cellStyle name="40% - Accent4 3 2 4 2 2 3" xfId="12882"/>
    <cellStyle name="40% - Accent4 3 2 4 2 2 3 2" xfId="41940"/>
    <cellStyle name="40% - Accent4 3 2 4 2 2 4" xfId="35356"/>
    <cellStyle name="40% - Accent4 3 2 4 2 3" xfId="16400"/>
    <cellStyle name="40% - Accent4 3 2 4 2 3 2" xfId="24354"/>
    <cellStyle name="40% - Accent4 3 2 4 2 3 2 2" xfId="53313"/>
    <cellStyle name="40% - Accent4 3 2 4 2 3 3" xfId="45372"/>
    <cellStyle name="40% - Accent4 3 2 4 2 4" xfId="9590"/>
    <cellStyle name="40% - Accent4 3 2 4 2 4 2" xfId="38648"/>
    <cellStyle name="40% - Accent4 3 2 4 2 5" xfId="32064"/>
    <cellStyle name="40% - Accent4 3 2 4 3" xfId="4110"/>
    <cellStyle name="40% - Accent4 3 2 4 3 2" xfId="17404"/>
    <cellStyle name="40% - Accent4 3 2 4 3 2 2" xfId="25358"/>
    <cellStyle name="40% - Accent4 3 2 4 3 2 2 2" xfId="54317"/>
    <cellStyle name="40% - Accent4 3 2 4 3 2 3" xfId="46376"/>
    <cellStyle name="40% - Accent4 3 2 4 3 3" xfId="10734"/>
    <cellStyle name="40% - Accent4 3 2 4 3 3 2" xfId="39792"/>
    <cellStyle name="40% - Accent4 3 2 4 3 4" xfId="33208"/>
    <cellStyle name="40% - Accent4 3 2 4 4" xfId="5266"/>
    <cellStyle name="40% - Accent4 3 2 4 4 2" xfId="18548"/>
    <cellStyle name="40% - Accent4 3 2 4 4 2 2" xfId="26502"/>
    <cellStyle name="40% - Accent4 3 2 4 4 2 2 2" xfId="55461"/>
    <cellStyle name="40% - Accent4 3 2 4 4 2 3" xfId="47520"/>
    <cellStyle name="40% - Accent4 3 2 4 4 3" xfId="11878"/>
    <cellStyle name="40% - Accent4 3 2 4 4 3 2" xfId="40936"/>
    <cellStyle name="40% - Accent4 3 2 4 4 4" xfId="34352"/>
    <cellStyle name="40% - Accent4 3 2 4 5" xfId="7435"/>
    <cellStyle name="40% - Accent4 3 2 4 5 2" xfId="20696"/>
    <cellStyle name="40% - Accent4 3 2 4 5 2 2" xfId="28650"/>
    <cellStyle name="40% - Accent4 3 2 4 5 2 2 2" xfId="57609"/>
    <cellStyle name="40% - Accent4 3 2 4 5 2 3" xfId="49668"/>
    <cellStyle name="40% - Accent4 3 2 4 5 3" xfId="14026"/>
    <cellStyle name="40% - Accent4 3 2 4 5 3 2" xfId="43084"/>
    <cellStyle name="40% - Accent4 3 2 4 5 4" xfId="36500"/>
    <cellStyle name="40% - Accent4 3 2 4 6" xfId="15305"/>
    <cellStyle name="40% - Accent4 3 2 4 6 2" xfId="23295"/>
    <cellStyle name="40% - Accent4 3 2 4 6 2 2" xfId="52254"/>
    <cellStyle name="40% - Accent4 3 2 4 6 3" xfId="44313"/>
    <cellStyle name="40% - Accent4 3 2 4 7" xfId="21846"/>
    <cellStyle name="40% - Accent4 3 2 4 7 2" xfId="29794"/>
    <cellStyle name="40% - Accent4 3 2 4 7 2 2" xfId="58753"/>
    <cellStyle name="40% - Accent4 3 2 4 7 3" xfId="50812"/>
    <cellStyle name="40% - Accent4 3 2 4 8" xfId="8586"/>
    <cellStyle name="40% - Accent4 3 2 4 8 2" xfId="37644"/>
    <cellStyle name="40% - Accent4 3 2 4 9" xfId="31060"/>
    <cellStyle name="40% - Accent4 3 2 5" xfId="2500"/>
    <cellStyle name="40% - Accent4 3 2 5 2" xfId="5858"/>
    <cellStyle name="40% - Accent4 3 2 5 2 2" xfId="19140"/>
    <cellStyle name="40% - Accent4 3 2 5 2 2 2" xfId="27094"/>
    <cellStyle name="40% - Accent4 3 2 5 2 2 2 2" xfId="56053"/>
    <cellStyle name="40% - Accent4 3 2 5 2 2 3" xfId="48112"/>
    <cellStyle name="40% - Accent4 3 2 5 2 3" xfId="12470"/>
    <cellStyle name="40% - Accent4 3 2 5 2 3 2" xfId="41528"/>
    <cellStyle name="40% - Accent4 3 2 5 2 4" xfId="34944"/>
    <cellStyle name="40% - Accent4 3 2 5 3" xfId="14742"/>
    <cellStyle name="40% - Accent4 3 2 5 3 2" xfId="22762"/>
    <cellStyle name="40% - Accent4 3 2 5 3 2 2" xfId="51721"/>
    <cellStyle name="40% - Accent4 3 2 5 3 3" xfId="43780"/>
    <cellStyle name="40% - Accent4 3 2 5 4" xfId="9178"/>
    <cellStyle name="40% - Accent4 3 2 5 4 2" xfId="38236"/>
    <cellStyle name="40% - Accent4 3 2 5 5" xfId="31652"/>
    <cellStyle name="40% - Accent4 3 2 6" xfId="3698"/>
    <cellStyle name="40% - Accent4 3 2 6 2" xfId="16992"/>
    <cellStyle name="40% - Accent4 3 2 6 2 2" xfId="24946"/>
    <cellStyle name="40% - Accent4 3 2 6 2 2 2" xfId="53905"/>
    <cellStyle name="40% - Accent4 3 2 6 2 3" xfId="45964"/>
    <cellStyle name="40% - Accent4 3 2 6 3" xfId="10322"/>
    <cellStyle name="40% - Accent4 3 2 6 3 2" xfId="39380"/>
    <cellStyle name="40% - Accent4 3 2 6 4" xfId="32796"/>
    <cellStyle name="40% - Accent4 3 2 7" xfId="4854"/>
    <cellStyle name="40% - Accent4 3 2 7 2" xfId="18136"/>
    <cellStyle name="40% - Accent4 3 2 7 2 2" xfId="26090"/>
    <cellStyle name="40% - Accent4 3 2 7 2 2 2" xfId="55049"/>
    <cellStyle name="40% - Accent4 3 2 7 2 3" xfId="47108"/>
    <cellStyle name="40% - Accent4 3 2 7 3" xfId="11466"/>
    <cellStyle name="40% - Accent4 3 2 7 3 2" xfId="40524"/>
    <cellStyle name="40% - Accent4 3 2 7 4" xfId="33940"/>
    <cellStyle name="40% - Accent4 3 2 8" xfId="7023"/>
    <cellStyle name="40% - Accent4 3 2 8 2" xfId="20284"/>
    <cellStyle name="40% - Accent4 3 2 8 2 2" xfId="28238"/>
    <cellStyle name="40% - Accent4 3 2 8 2 2 2" xfId="57197"/>
    <cellStyle name="40% - Accent4 3 2 8 2 3" xfId="49256"/>
    <cellStyle name="40% - Accent4 3 2 8 3" xfId="13614"/>
    <cellStyle name="40% - Accent4 3 2 8 3 2" xfId="42672"/>
    <cellStyle name="40% - Accent4 3 2 8 4" xfId="36088"/>
    <cellStyle name="40% - Accent4 3 2 9" xfId="14892"/>
    <cellStyle name="40% - Accent4 3 2 9 2" xfId="22882"/>
    <cellStyle name="40% - Accent4 3 2 9 2 2" xfId="51841"/>
    <cellStyle name="40% - Accent4 3 2 9 3" xfId="43900"/>
    <cellStyle name="40% - Accent4 3 3" xfId="1552"/>
    <cellStyle name="40% - Accent4 3 3 10" xfId="30741"/>
    <cellStyle name="40% - Accent4 3 3 2" xfId="2177"/>
    <cellStyle name="40% - Accent4 3 3 2 2" xfId="3185"/>
    <cellStyle name="40% - Accent4 3 3 2 2 2" xfId="6543"/>
    <cellStyle name="40% - Accent4 3 3 2 2 2 2" xfId="19825"/>
    <cellStyle name="40% - Accent4 3 3 2 2 2 2 2" xfId="27779"/>
    <cellStyle name="40% - Accent4 3 3 2 2 2 2 2 2" xfId="56738"/>
    <cellStyle name="40% - Accent4 3 3 2 2 2 2 3" xfId="48797"/>
    <cellStyle name="40% - Accent4 3 3 2 2 2 3" xfId="13155"/>
    <cellStyle name="40% - Accent4 3 3 2 2 2 3 2" xfId="42213"/>
    <cellStyle name="40% - Accent4 3 3 2 2 2 4" xfId="35629"/>
    <cellStyle name="40% - Accent4 3 3 2 2 3" xfId="16673"/>
    <cellStyle name="40% - Accent4 3 3 2 2 3 2" xfId="24627"/>
    <cellStyle name="40% - Accent4 3 3 2 2 3 2 2" xfId="53586"/>
    <cellStyle name="40% - Accent4 3 3 2 2 3 3" xfId="45645"/>
    <cellStyle name="40% - Accent4 3 3 2 2 4" xfId="9863"/>
    <cellStyle name="40% - Accent4 3 3 2 2 4 2" xfId="38921"/>
    <cellStyle name="40% - Accent4 3 3 2 2 5" xfId="32337"/>
    <cellStyle name="40% - Accent4 3 3 2 3" xfId="4383"/>
    <cellStyle name="40% - Accent4 3 3 2 3 2" xfId="17677"/>
    <cellStyle name="40% - Accent4 3 3 2 3 2 2" xfId="25631"/>
    <cellStyle name="40% - Accent4 3 3 2 3 2 2 2" xfId="54590"/>
    <cellStyle name="40% - Accent4 3 3 2 3 2 3" xfId="46649"/>
    <cellStyle name="40% - Accent4 3 3 2 3 3" xfId="11007"/>
    <cellStyle name="40% - Accent4 3 3 2 3 3 2" xfId="40065"/>
    <cellStyle name="40% - Accent4 3 3 2 3 4" xfId="33481"/>
    <cellStyle name="40% - Accent4 3 3 2 4" xfId="5539"/>
    <cellStyle name="40% - Accent4 3 3 2 4 2" xfId="18821"/>
    <cellStyle name="40% - Accent4 3 3 2 4 2 2" xfId="26775"/>
    <cellStyle name="40% - Accent4 3 3 2 4 2 2 2" xfId="55734"/>
    <cellStyle name="40% - Accent4 3 3 2 4 2 3" xfId="47793"/>
    <cellStyle name="40% - Accent4 3 3 2 4 3" xfId="12151"/>
    <cellStyle name="40% - Accent4 3 3 2 4 3 2" xfId="41209"/>
    <cellStyle name="40% - Accent4 3 3 2 4 4" xfId="34625"/>
    <cellStyle name="40% - Accent4 3 3 2 5" xfId="7708"/>
    <cellStyle name="40% - Accent4 3 3 2 5 2" xfId="20969"/>
    <cellStyle name="40% - Accent4 3 3 2 5 2 2" xfId="28923"/>
    <cellStyle name="40% - Accent4 3 3 2 5 2 2 2" xfId="57882"/>
    <cellStyle name="40% - Accent4 3 3 2 5 2 3" xfId="49941"/>
    <cellStyle name="40% - Accent4 3 3 2 5 3" xfId="14299"/>
    <cellStyle name="40% - Accent4 3 3 2 5 3 2" xfId="43357"/>
    <cellStyle name="40% - Accent4 3 3 2 5 4" xfId="36773"/>
    <cellStyle name="40% - Accent4 3 3 2 6" xfId="15578"/>
    <cellStyle name="40% - Accent4 3 3 2 6 2" xfId="23568"/>
    <cellStyle name="40% - Accent4 3 3 2 6 2 2" xfId="52527"/>
    <cellStyle name="40% - Accent4 3 3 2 6 3" xfId="44586"/>
    <cellStyle name="40% - Accent4 3 3 2 7" xfId="22119"/>
    <cellStyle name="40% - Accent4 3 3 2 7 2" xfId="30067"/>
    <cellStyle name="40% - Accent4 3 3 2 7 2 2" xfId="59026"/>
    <cellStyle name="40% - Accent4 3 3 2 7 3" xfId="51085"/>
    <cellStyle name="40% - Accent4 3 3 2 8" xfId="8859"/>
    <cellStyle name="40% - Accent4 3 3 2 8 2" xfId="37917"/>
    <cellStyle name="40% - Accent4 3 3 2 9" xfId="31333"/>
    <cellStyle name="40% - Accent4 3 3 3" xfId="2593"/>
    <cellStyle name="40% - Accent4 3 3 3 2" xfId="5951"/>
    <cellStyle name="40% - Accent4 3 3 3 2 2" xfId="19233"/>
    <cellStyle name="40% - Accent4 3 3 3 2 2 2" xfId="27187"/>
    <cellStyle name="40% - Accent4 3 3 3 2 2 2 2" xfId="56146"/>
    <cellStyle name="40% - Accent4 3 3 3 2 2 3" xfId="48205"/>
    <cellStyle name="40% - Accent4 3 3 3 2 3" xfId="12563"/>
    <cellStyle name="40% - Accent4 3 3 3 2 3 2" xfId="41621"/>
    <cellStyle name="40% - Accent4 3 3 3 2 4" xfId="35037"/>
    <cellStyle name="40% - Accent4 3 3 3 3" xfId="16081"/>
    <cellStyle name="40% - Accent4 3 3 3 3 2" xfId="24035"/>
    <cellStyle name="40% - Accent4 3 3 3 3 2 2" xfId="52994"/>
    <cellStyle name="40% - Accent4 3 3 3 3 3" xfId="45053"/>
    <cellStyle name="40% - Accent4 3 3 3 4" xfId="9271"/>
    <cellStyle name="40% - Accent4 3 3 3 4 2" xfId="38329"/>
    <cellStyle name="40% - Accent4 3 3 3 5" xfId="31745"/>
    <cellStyle name="40% - Accent4 3 3 4" xfId="3791"/>
    <cellStyle name="40% - Accent4 3 3 4 2" xfId="17085"/>
    <cellStyle name="40% - Accent4 3 3 4 2 2" xfId="25039"/>
    <cellStyle name="40% - Accent4 3 3 4 2 2 2" xfId="53998"/>
    <cellStyle name="40% - Accent4 3 3 4 2 3" xfId="46057"/>
    <cellStyle name="40% - Accent4 3 3 4 3" xfId="10415"/>
    <cellStyle name="40% - Accent4 3 3 4 3 2" xfId="39473"/>
    <cellStyle name="40% - Accent4 3 3 4 4" xfId="32889"/>
    <cellStyle name="40% - Accent4 3 3 5" xfId="4947"/>
    <cellStyle name="40% - Accent4 3 3 5 2" xfId="18229"/>
    <cellStyle name="40% - Accent4 3 3 5 2 2" xfId="26183"/>
    <cellStyle name="40% - Accent4 3 3 5 2 2 2" xfId="55142"/>
    <cellStyle name="40% - Accent4 3 3 5 2 3" xfId="47201"/>
    <cellStyle name="40% - Accent4 3 3 5 3" xfId="11559"/>
    <cellStyle name="40% - Accent4 3 3 5 3 2" xfId="40617"/>
    <cellStyle name="40% - Accent4 3 3 5 4" xfId="34033"/>
    <cellStyle name="40% - Accent4 3 3 6" xfId="7116"/>
    <cellStyle name="40% - Accent4 3 3 6 2" xfId="20377"/>
    <cellStyle name="40% - Accent4 3 3 6 2 2" xfId="28331"/>
    <cellStyle name="40% - Accent4 3 3 6 2 2 2" xfId="57290"/>
    <cellStyle name="40% - Accent4 3 3 6 2 3" xfId="49349"/>
    <cellStyle name="40% - Accent4 3 3 6 3" xfId="13707"/>
    <cellStyle name="40% - Accent4 3 3 6 3 2" xfId="42765"/>
    <cellStyle name="40% - Accent4 3 3 6 4" xfId="36181"/>
    <cellStyle name="40% - Accent4 3 3 7" xfId="14985"/>
    <cellStyle name="40% - Accent4 3 3 7 2" xfId="22975"/>
    <cellStyle name="40% - Accent4 3 3 7 2 2" xfId="51934"/>
    <cellStyle name="40% - Accent4 3 3 7 3" xfId="43993"/>
    <cellStyle name="40% - Accent4 3 3 8" xfId="21527"/>
    <cellStyle name="40% - Accent4 3 3 8 2" xfId="29475"/>
    <cellStyle name="40% - Accent4 3 3 8 2 2" xfId="58434"/>
    <cellStyle name="40% - Accent4 3 3 8 3" xfId="50493"/>
    <cellStyle name="40% - Accent4 3 3 9" xfId="8267"/>
    <cellStyle name="40% - Accent4 3 3 9 2" xfId="37325"/>
    <cellStyle name="40% - Accent4 3 4" xfId="1994"/>
    <cellStyle name="40% - Accent4 3 4 2" xfId="3002"/>
    <cellStyle name="40% - Accent4 3 4 2 2" xfId="6360"/>
    <cellStyle name="40% - Accent4 3 4 2 2 2" xfId="19642"/>
    <cellStyle name="40% - Accent4 3 4 2 2 2 2" xfId="27596"/>
    <cellStyle name="40% - Accent4 3 4 2 2 2 2 2" xfId="56555"/>
    <cellStyle name="40% - Accent4 3 4 2 2 2 3" xfId="48614"/>
    <cellStyle name="40% - Accent4 3 4 2 2 3" xfId="12972"/>
    <cellStyle name="40% - Accent4 3 4 2 2 3 2" xfId="42030"/>
    <cellStyle name="40% - Accent4 3 4 2 2 4" xfId="35446"/>
    <cellStyle name="40% - Accent4 3 4 2 3" xfId="16490"/>
    <cellStyle name="40% - Accent4 3 4 2 3 2" xfId="24444"/>
    <cellStyle name="40% - Accent4 3 4 2 3 2 2" xfId="53403"/>
    <cellStyle name="40% - Accent4 3 4 2 3 3" xfId="45462"/>
    <cellStyle name="40% - Accent4 3 4 2 4" xfId="9680"/>
    <cellStyle name="40% - Accent4 3 4 2 4 2" xfId="38738"/>
    <cellStyle name="40% - Accent4 3 4 2 5" xfId="32154"/>
    <cellStyle name="40% - Accent4 3 4 3" xfId="4200"/>
    <cellStyle name="40% - Accent4 3 4 3 2" xfId="17494"/>
    <cellStyle name="40% - Accent4 3 4 3 2 2" xfId="25448"/>
    <cellStyle name="40% - Accent4 3 4 3 2 2 2" xfId="54407"/>
    <cellStyle name="40% - Accent4 3 4 3 2 3" xfId="46466"/>
    <cellStyle name="40% - Accent4 3 4 3 3" xfId="10824"/>
    <cellStyle name="40% - Accent4 3 4 3 3 2" xfId="39882"/>
    <cellStyle name="40% - Accent4 3 4 3 4" xfId="33298"/>
    <cellStyle name="40% - Accent4 3 4 4" xfId="5356"/>
    <cellStyle name="40% - Accent4 3 4 4 2" xfId="18638"/>
    <cellStyle name="40% - Accent4 3 4 4 2 2" xfId="26592"/>
    <cellStyle name="40% - Accent4 3 4 4 2 2 2" xfId="55551"/>
    <cellStyle name="40% - Accent4 3 4 4 2 3" xfId="47610"/>
    <cellStyle name="40% - Accent4 3 4 4 3" xfId="11968"/>
    <cellStyle name="40% - Accent4 3 4 4 3 2" xfId="41026"/>
    <cellStyle name="40% - Accent4 3 4 4 4" xfId="34442"/>
    <cellStyle name="40% - Accent4 3 4 5" xfId="7525"/>
    <cellStyle name="40% - Accent4 3 4 5 2" xfId="20786"/>
    <cellStyle name="40% - Accent4 3 4 5 2 2" xfId="28740"/>
    <cellStyle name="40% - Accent4 3 4 5 2 2 2" xfId="57699"/>
    <cellStyle name="40% - Accent4 3 4 5 2 3" xfId="49758"/>
    <cellStyle name="40% - Accent4 3 4 5 3" xfId="14116"/>
    <cellStyle name="40% - Accent4 3 4 5 3 2" xfId="43174"/>
    <cellStyle name="40% - Accent4 3 4 5 4" xfId="36590"/>
    <cellStyle name="40% - Accent4 3 4 6" xfId="15395"/>
    <cellStyle name="40% - Accent4 3 4 6 2" xfId="23385"/>
    <cellStyle name="40% - Accent4 3 4 6 2 2" xfId="52344"/>
    <cellStyle name="40% - Accent4 3 4 6 3" xfId="44403"/>
    <cellStyle name="40% - Accent4 3 4 7" xfId="21936"/>
    <cellStyle name="40% - Accent4 3 4 7 2" xfId="29884"/>
    <cellStyle name="40% - Accent4 3 4 7 2 2" xfId="58843"/>
    <cellStyle name="40% - Accent4 3 4 7 3" xfId="50902"/>
    <cellStyle name="40% - Accent4 3 4 8" xfId="8676"/>
    <cellStyle name="40% - Accent4 3 4 8 2" xfId="37734"/>
    <cellStyle name="40% - Accent4 3 4 9" xfId="31150"/>
    <cellStyle name="40% - Accent4 3 5" xfId="1810"/>
    <cellStyle name="40% - Accent4 3 5 2" xfId="2822"/>
    <cellStyle name="40% - Accent4 3 5 2 2" xfId="6180"/>
    <cellStyle name="40% - Accent4 3 5 2 2 2" xfId="19462"/>
    <cellStyle name="40% - Accent4 3 5 2 2 2 2" xfId="27416"/>
    <cellStyle name="40% - Accent4 3 5 2 2 2 2 2" xfId="56375"/>
    <cellStyle name="40% - Accent4 3 5 2 2 2 3" xfId="48434"/>
    <cellStyle name="40% - Accent4 3 5 2 2 3" xfId="12792"/>
    <cellStyle name="40% - Accent4 3 5 2 2 3 2" xfId="41850"/>
    <cellStyle name="40% - Accent4 3 5 2 2 4" xfId="35266"/>
    <cellStyle name="40% - Accent4 3 5 2 3" xfId="16310"/>
    <cellStyle name="40% - Accent4 3 5 2 3 2" xfId="24264"/>
    <cellStyle name="40% - Accent4 3 5 2 3 2 2" xfId="53223"/>
    <cellStyle name="40% - Accent4 3 5 2 3 3" xfId="45282"/>
    <cellStyle name="40% - Accent4 3 5 2 4" xfId="9500"/>
    <cellStyle name="40% - Accent4 3 5 2 4 2" xfId="38558"/>
    <cellStyle name="40% - Accent4 3 5 2 5" xfId="31974"/>
    <cellStyle name="40% - Accent4 3 5 3" xfId="4020"/>
    <cellStyle name="40% - Accent4 3 5 3 2" xfId="17314"/>
    <cellStyle name="40% - Accent4 3 5 3 2 2" xfId="25268"/>
    <cellStyle name="40% - Accent4 3 5 3 2 2 2" xfId="54227"/>
    <cellStyle name="40% - Accent4 3 5 3 2 3" xfId="46286"/>
    <cellStyle name="40% - Accent4 3 5 3 3" xfId="10644"/>
    <cellStyle name="40% - Accent4 3 5 3 3 2" xfId="39702"/>
    <cellStyle name="40% - Accent4 3 5 3 4" xfId="33118"/>
    <cellStyle name="40% - Accent4 3 5 4" xfId="5176"/>
    <cellStyle name="40% - Accent4 3 5 4 2" xfId="18458"/>
    <cellStyle name="40% - Accent4 3 5 4 2 2" xfId="26412"/>
    <cellStyle name="40% - Accent4 3 5 4 2 2 2" xfId="55371"/>
    <cellStyle name="40% - Accent4 3 5 4 2 3" xfId="47430"/>
    <cellStyle name="40% - Accent4 3 5 4 3" xfId="11788"/>
    <cellStyle name="40% - Accent4 3 5 4 3 2" xfId="40846"/>
    <cellStyle name="40% - Accent4 3 5 4 4" xfId="34262"/>
    <cellStyle name="40% - Accent4 3 5 5" xfId="7345"/>
    <cellStyle name="40% - Accent4 3 5 5 2" xfId="20606"/>
    <cellStyle name="40% - Accent4 3 5 5 2 2" xfId="28560"/>
    <cellStyle name="40% - Accent4 3 5 5 2 2 2" xfId="57519"/>
    <cellStyle name="40% - Accent4 3 5 5 2 3" xfId="49578"/>
    <cellStyle name="40% - Accent4 3 5 5 3" xfId="13936"/>
    <cellStyle name="40% - Accent4 3 5 5 3 2" xfId="42994"/>
    <cellStyle name="40% - Accent4 3 5 5 4" xfId="36410"/>
    <cellStyle name="40% - Accent4 3 5 6" xfId="15215"/>
    <cellStyle name="40% - Accent4 3 5 6 2" xfId="23205"/>
    <cellStyle name="40% - Accent4 3 5 6 2 2" xfId="52164"/>
    <cellStyle name="40% - Accent4 3 5 6 3" xfId="44223"/>
    <cellStyle name="40% - Accent4 3 5 7" xfId="21756"/>
    <cellStyle name="40% - Accent4 3 5 7 2" xfId="29704"/>
    <cellStyle name="40% - Accent4 3 5 7 2 2" xfId="58663"/>
    <cellStyle name="40% - Accent4 3 5 7 3" xfId="50722"/>
    <cellStyle name="40% - Accent4 3 5 8" xfId="8496"/>
    <cellStyle name="40% - Accent4 3 5 8 2" xfId="37554"/>
    <cellStyle name="40% - Accent4 3 5 9" xfId="30970"/>
    <cellStyle name="40% - Accent4 3 6" xfId="3415"/>
    <cellStyle name="40% - Accent4 3 6 2" xfId="4613"/>
    <cellStyle name="40% - Accent4 3 6 2 2" xfId="17907"/>
    <cellStyle name="40% - Accent4 3 6 2 2 2" xfId="25861"/>
    <cellStyle name="40% - Accent4 3 6 2 2 2 2" xfId="54820"/>
    <cellStyle name="40% - Accent4 3 6 2 2 3" xfId="46879"/>
    <cellStyle name="40% - Accent4 3 6 2 3" xfId="11237"/>
    <cellStyle name="40% - Accent4 3 6 2 3 2" xfId="40295"/>
    <cellStyle name="40% - Accent4 3 6 2 4" xfId="33711"/>
    <cellStyle name="40% - Accent4 3 6 3" xfId="6773"/>
    <cellStyle name="40% - Accent4 3 6 3 2" xfId="20055"/>
    <cellStyle name="40% - Accent4 3 6 3 2 2" xfId="28009"/>
    <cellStyle name="40% - Accent4 3 6 3 2 2 2" xfId="56968"/>
    <cellStyle name="40% - Accent4 3 6 3 2 3" xfId="49027"/>
    <cellStyle name="40% - Accent4 3 6 3 3" xfId="13385"/>
    <cellStyle name="40% - Accent4 3 6 3 3 2" xfId="42443"/>
    <cellStyle name="40% - Accent4 3 6 3 4" xfId="35859"/>
    <cellStyle name="40% - Accent4 3 6 4" xfId="7938"/>
    <cellStyle name="40% - Accent4 3 6 4 2" xfId="21199"/>
    <cellStyle name="40% - Accent4 3 6 4 2 2" xfId="29153"/>
    <cellStyle name="40% - Accent4 3 6 4 2 2 2" xfId="58112"/>
    <cellStyle name="40% - Accent4 3 6 4 2 3" xfId="50171"/>
    <cellStyle name="40% - Accent4 3 6 4 3" xfId="14529"/>
    <cellStyle name="40% - Accent4 3 6 4 3 2" xfId="43587"/>
    <cellStyle name="40% - Accent4 3 6 4 4" xfId="37003"/>
    <cellStyle name="40% - Accent4 3 6 5" xfId="15808"/>
    <cellStyle name="40% - Accent4 3 6 5 2" xfId="23798"/>
    <cellStyle name="40% - Accent4 3 6 5 2 2" xfId="52757"/>
    <cellStyle name="40% - Accent4 3 6 5 3" xfId="44816"/>
    <cellStyle name="40% - Accent4 3 6 6" xfId="22349"/>
    <cellStyle name="40% - Accent4 3 6 6 2" xfId="30297"/>
    <cellStyle name="40% - Accent4 3 6 6 2 2" xfId="59256"/>
    <cellStyle name="40% - Accent4 3 6 6 3" xfId="51315"/>
    <cellStyle name="40% - Accent4 3 6 7" xfId="10093"/>
    <cellStyle name="40% - Accent4 3 6 7 2" xfId="39151"/>
    <cellStyle name="40% - Accent4 3 6 8" xfId="32567"/>
    <cellStyle name="40% - Accent4 3 7" xfId="2409"/>
    <cellStyle name="40% - Accent4 3 7 2" xfId="5768"/>
    <cellStyle name="40% - Accent4 3 7 2 2" xfId="19050"/>
    <cellStyle name="40% - Accent4 3 7 2 2 2" xfId="27004"/>
    <cellStyle name="40% - Accent4 3 7 2 2 2 2" xfId="55963"/>
    <cellStyle name="40% - Accent4 3 7 2 2 3" xfId="48022"/>
    <cellStyle name="40% - Accent4 3 7 2 3" xfId="12380"/>
    <cellStyle name="40% - Accent4 3 7 2 3 2" xfId="41438"/>
    <cellStyle name="40% - Accent4 3 7 2 4" xfId="34854"/>
    <cellStyle name="40% - Accent4 3 7 3" xfId="14753"/>
    <cellStyle name="40% - Accent4 3 7 3 2" xfId="22769"/>
    <cellStyle name="40% - Accent4 3 7 3 2 2" xfId="51728"/>
    <cellStyle name="40% - Accent4 3 7 3 3" xfId="43787"/>
    <cellStyle name="40% - Accent4 3 7 4" xfId="9088"/>
    <cellStyle name="40% - Accent4 3 7 4 2" xfId="38146"/>
    <cellStyle name="40% - Accent4 3 7 5" xfId="31562"/>
    <cellStyle name="40% - Accent4 3 8" xfId="3608"/>
    <cellStyle name="40% - Accent4 3 8 2" xfId="16902"/>
    <cellStyle name="40% - Accent4 3 8 2 2" xfId="24856"/>
    <cellStyle name="40% - Accent4 3 8 2 2 2" xfId="53815"/>
    <cellStyle name="40% - Accent4 3 8 2 3" xfId="45874"/>
    <cellStyle name="40% - Accent4 3 8 3" xfId="10232"/>
    <cellStyle name="40% - Accent4 3 8 3 2" xfId="39290"/>
    <cellStyle name="40% - Accent4 3 8 4" xfId="32706"/>
    <cellStyle name="40% - Accent4 3 9" xfId="4762"/>
    <cellStyle name="40% - Accent4 3 9 2" xfId="18046"/>
    <cellStyle name="40% - Accent4 3 9 2 2" xfId="26000"/>
    <cellStyle name="40% - Accent4 3 9 2 2 2" xfId="54959"/>
    <cellStyle name="40% - Accent4 3 9 2 3" xfId="47018"/>
    <cellStyle name="40% - Accent4 3 9 3" xfId="11376"/>
    <cellStyle name="40% - Accent4 3 9 3 2" xfId="40434"/>
    <cellStyle name="40% - Accent4 3 9 4" xfId="33850"/>
    <cellStyle name="40% - Accent4 4" xfId="1404"/>
    <cellStyle name="40% - Accent4 4 10" xfId="6977"/>
    <cellStyle name="40% - Accent4 4 10 2" xfId="20238"/>
    <cellStyle name="40% - Accent4 4 10 2 2" xfId="28192"/>
    <cellStyle name="40% - Accent4 4 10 2 2 2" xfId="57151"/>
    <cellStyle name="40% - Accent4 4 10 2 3" xfId="49210"/>
    <cellStyle name="40% - Accent4 4 10 3" xfId="13568"/>
    <cellStyle name="40% - Accent4 4 10 3 2" xfId="42626"/>
    <cellStyle name="40% - Accent4 4 10 4" xfId="36042"/>
    <cellStyle name="40% - Accent4 4 11" xfId="14846"/>
    <cellStyle name="40% - Accent4 4 11 2" xfId="22836"/>
    <cellStyle name="40% - Accent4 4 11 2 2" xfId="51795"/>
    <cellStyle name="40% - Accent4 4 11 3" xfId="43854"/>
    <cellStyle name="40% - Accent4 4 12" xfId="21388"/>
    <cellStyle name="40% - Accent4 4 12 2" xfId="29336"/>
    <cellStyle name="40% - Accent4 4 12 2 2" xfId="58295"/>
    <cellStyle name="40% - Accent4 4 12 3" xfId="50354"/>
    <cellStyle name="40% - Accent4 4 13" xfId="22494"/>
    <cellStyle name="40% - Accent4 4 13 2" xfId="30438"/>
    <cellStyle name="40% - Accent4 4 13 2 2" xfId="59397"/>
    <cellStyle name="40% - Accent4 4 13 3" xfId="51456"/>
    <cellStyle name="40% - Accent4 4 14" xfId="22600"/>
    <cellStyle name="40% - Accent4 4 14 2" xfId="51562"/>
    <cellStyle name="40% - Accent4 4 15" xfId="8128"/>
    <cellStyle name="40% - Accent4 4 15 2" xfId="37186"/>
    <cellStyle name="40% - Accent4 4 16" xfId="30602"/>
    <cellStyle name="40% - Accent4 4 2" xfId="1496"/>
    <cellStyle name="40% - Accent4 4 2 10" xfId="21478"/>
    <cellStyle name="40% - Accent4 4 2 10 2" xfId="29426"/>
    <cellStyle name="40% - Accent4 4 2 10 2 2" xfId="58385"/>
    <cellStyle name="40% - Accent4 4 2 10 3" xfId="50444"/>
    <cellStyle name="40% - Accent4 4 2 11" xfId="8218"/>
    <cellStyle name="40% - Accent4 4 2 11 2" xfId="37276"/>
    <cellStyle name="40% - Accent4 4 2 12" xfId="30692"/>
    <cellStyle name="40% - Accent4 4 2 2" xfId="1716"/>
    <cellStyle name="40% - Accent4 4 2 2 10" xfId="30905"/>
    <cellStyle name="40% - Accent4 4 2 2 2" xfId="2341"/>
    <cellStyle name="40% - Accent4 4 2 2 2 2" xfId="3349"/>
    <cellStyle name="40% - Accent4 4 2 2 2 2 2" xfId="6707"/>
    <cellStyle name="40% - Accent4 4 2 2 2 2 2 2" xfId="19989"/>
    <cellStyle name="40% - Accent4 4 2 2 2 2 2 2 2" xfId="27943"/>
    <cellStyle name="40% - Accent4 4 2 2 2 2 2 2 2 2" xfId="56902"/>
    <cellStyle name="40% - Accent4 4 2 2 2 2 2 2 3" xfId="48961"/>
    <cellStyle name="40% - Accent4 4 2 2 2 2 2 3" xfId="13319"/>
    <cellStyle name="40% - Accent4 4 2 2 2 2 2 3 2" xfId="42377"/>
    <cellStyle name="40% - Accent4 4 2 2 2 2 2 4" xfId="35793"/>
    <cellStyle name="40% - Accent4 4 2 2 2 2 3" xfId="16837"/>
    <cellStyle name="40% - Accent4 4 2 2 2 2 3 2" xfId="24791"/>
    <cellStyle name="40% - Accent4 4 2 2 2 2 3 2 2" xfId="53750"/>
    <cellStyle name="40% - Accent4 4 2 2 2 2 3 3" xfId="45809"/>
    <cellStyle name="40% - Accent4 4 2 2 2 2 4" xfId="10027"/>
    <cellStyle name="40% - Accent4 4 2 2 2 2 4 2" xfId="39085"/>
    <cellStyle name="40% - Accent4 4 2 2 2 2 5" xfId="32501"/>
    <cellStyle name="40% - Accent4 4 2 2 2 3" xfId="4547"/>
    <cellStyle name="40% - Accent4 4 2 2 2 3 2" xfId="17841"/>
    <cellStyle name="40% - Accent4 4 2 2 2 3 2 2" xfId="25795"/>
    <cellStyle name="40% - Accent4 4 2 2 2 3 2 2 2" xfId="54754"/>
    <cellStyle name="40% - Accent4 4 2 2 2 3 2 3" xfId="46813"/>
    <cellStyle name="40% - Accent4 4 2 2 2 3 3" xfId="11171"/>
    <cellStyle name="40% - Accent4 4 2 2 2 3 3 2" xfId="40229"/>
    <cellStyle name="40% - Accent4 4 2 2 2 3 4" xfId="33645"/>
    <cellStyle name="40% - Accent4 4 2 2 2 4" xfId="5703"/>
    <cellStyle name="40% - Accent4 4 2 2 2 4 2" xfId="18985"/>
    <cellStyle name="40% - Accent4 4 2 2 2 4 2 2" xfId="26939"/>
    <cellStyle name="40% - Accent4 4 2 2 2 4 2 2 2" xfId="55898"/>
    <cellStyle name="40% - Accent4 4 2 2 2 4 2 3" xfId="47957"/>
    <cellStyle name="40% - Accent4 4 2 2 2 4 3" xfId="12315"/>
    <cellStyle name="40% - Accent4 4 2 2 2 4 3 2" xfId="41373"/>
    <cellStyle name="40% - Accent4 4 2 2 2 4 4" xfId="34789"/>
    <cellStyle name="40% - Accent4 4 2 2 2 5" xfId="7872"/>
    <cellStyle name="40% - Accent4 4 2 2 2 5 2" xfId="21133"/>
    <cellStyle name="40% - Accent4 4 2 2 2 5 2 2" xfId="29087"/>
    <cellStyle name="40% - Accent4 4 2 2 2 5 2 2 2" xfId="58046"/>
    <cellStyle name="40% - Accent4 4 2 2 2 5 2 3" xfId="50105"/>
    <cellStyle name="40% - Accent4 4 2 2 2 5 3" xfId="14463"/>
    <cellStyle name="40% - Accent4 4 2 2 2 5 3 2" xfId="43521"/>
    <cellStyle name="40% - Accent4 4 2 2 2 5 4" xfId="36937"/>
    <cellStyle name="40% - Accent4 4 2 2 2 6" xfId="15742"/>
    <cellStyle name="40% - Accent4 4 2 2 2 6 2" xfId="23732"/>
    <cellStyle name="40% - Accent4 4 2 2 2 6 2 2" xfId="52691"/>
    <cellStyle name="40% - Accent4 4 2 2 2 6 3" xfId="44750"/>
    <cellStyle name="40% - Accent4 4 2 2 2 7" xfId="22283"/>
    <cellStyle name="40% - Accent4 4 2 2 2 7 2" xfId="30231"/>
    <cellStyle name="40% - Accent4 4 2 2 2 7 2 2" xfId="59190"/>
    <cellStyle name="40% - Accent4 4 2 2 2 7 3" xfId="51249"/>
    <cellStyle name="40% - Accent4 4 2 2 2 8" xfId="9023"/>
    <cellStyle name="40% - Accent4 4 2 2 2 8 2" xfId="38081"/>
    <cellStyle name="40% - Accent4 4 2 2 2 9" xfId="31497"/>
    <cellStyle name="40% - Accent4 4 2 2 3" xfId="2757"/>
    <cellStyle name="40% - Accent4 4 2 2 3 2" xfId="6115"/>
    <cellStyle name="40% - Accent4 4 2 2 3 2 2" xfId="19397"/>
    <cellStyle name="40% - Accent4 4 2 2 3 2 2 2" xfId="27351"/>
    <cellStyle name="40% - Accent4 4 2 2 3 2 2 2 2" xfId="56310"/>
    <cellStyle name="40% - Accent4 4 2 2 3 2 2 3" xfId="48369"/>
    <cellStyle name="40% - Accent4 4 2 2 3 2 3" xfId="12727"/>
    <cellStyle name="40% - Accent4 4 2 2 3 2 3 2" xfId="41785"/>
    <cellStyle name="40% - Accent4 4 2 2 3 2 4" xfId="35201"/>
    <cellStyle name="40% - Accent4 4 2 2 3 3" xfId="16245"/>
    <cellStyle name="40% - Accent4 4 2 2 3 3 2" xfId="24199"/>
    <cellStyle name="40% - Accent4 4 2 2 3 3 2 2" xfId="53158"/>
    <cellStyle name="40% - Accent4 4 2 2 3 3 3" xfId="45217"/>
    <cellStyle name="40% - Accent4 4 2 2 3 4" xfId="9435"/>
    <cellStyle name="40% - Accent4 4 2 2 3 4 2" xfId="38493"/>
    <cellStyle name="40% - Accent4 4 2 2 3 5" xfId="31909"/>
    <cellStyle name="40% - Accent4 4 2 2 4" xfId="3955"/>
    <cellStyle name="40% - Accent4 4 2 2 4 2" xfId="17249"/>
    <cellStyle name="40% - Accent4 4 2 2 4 2 2" xfId="25203"/>
    <cellStyle name="40% - Accent4 4 2 2 4 2 2 2" xfId="54162"/>
    <cellStyle name="40% - Accent4 4 2 2 4 2 3" xfId="46221"/>
    <cellStyle name="40% - Accent4 4 2 2 4 3" xfId="10579"/>
    <cellStyle name="40% - Accent4 4 2 2 4 3 2" xfId="39637"/>
    <cellStyle name="40% - Accent4 4 2 2 4 4" xfId="33053"/>
    <cellStyle name="40% - Accent4 4 2 2 5" xfId="5111"/>
    <cellStyle name="40% - Accent4 4 2 2 5 2" xfId="18393"/>
    <cellStyle name="40% - Accent4 4 2 2 5 2 2" xfId="26347"/>
    <cellStyle name="40% - Accent4 4 2 2 5 2 2 2" xfId="55306"/>
    <cellStyle name="40% - Accent4 4 2 2 5 2 3" xfId="47365"/>
    <cellStyle name="40% - Accent4 4 2 2 5 3" xfId="11723"/>
    <cellStyle name="40% - Accent4 4 2 2 5 3 2" xfId="40781"/>
    <cellStyle name="40% - Accent4 4 2 2 5 4" xfId="34197"/>
    <cellStyle name="40% - Accent4 4 2 2 6" xfId="7280"/>
    <cellStyle name="40% - Accent4 4 2 2 6 2" xfId="20541"/>
    <cellStyle name="40% - Accent4 4 2 2 6 2 2" xfId="28495"/>
    <cellStyle name="40% - Accent4 4 2 2 6 2 2 2" xfId="57454"/>
    <cellStyle name="40% - Accent4 4 2 2 6 2 3" xfId="49513"/>
    <cellStyle name="40% - Accent4 4 2 2 6 3" xfId="13871"/>
    <cellStyle name="40% - Accent4 4 2 2 6 3 2" xfId="42929"/>
    <cellStyle name="40% - Accent4 4 2 2 6 4" xfId="36345"/>
    <cellStyle name="40% - Accent4 4 2 2 7" xfId="15149"/>
    <cellStyle name="40% - Accent4 4 2 2 7 2" xfId="23139"/>
    <cellStyle name="40% - Accent4 4 2 2 7 2 2" xfId="52098"/>
    <cellStyle name="40% - Accent4 4 2 2 7 3" xfId="44157"/>
    <cellStyle name="40% - Accent4 4 2 2 8" xfId="21691"/>
    <cellStyle name="40% - Accent4 4 2 2 8 2" xfId="29639"/>
    <cellStyle name="40% - Accent4 4 2 2 8 2 2" xfId="58598"/>
    <cellStyle name="40% - Accent4 4 2 2 8 3" xfId="50657"/>
    <cellStyle name="40% - Accent4 4 2 2 9" xfId="8431"/>
    <cellStyle name="40% - Accent4 4 2 2 9 2" xfId="37489"/>
    <cellStyle name="40% - Accent4 4 2 3" xfId="2128"/>
    <cellStyle name="40% - Accent4 4 2 3 2" xfId="3136"/>
    <cellStyle name="40% - Accent4 4 2 3 2 2" xfId="6494"/>
    <cellStyle name="40% - Accent4 4 2 3 2 2 2" xfId="19776"/>
    <cellStyle name="40% - Accent4 4 2 3 2 2 2 2" xfId="27730"/>
    <cellStyle name="40% - Accent4 4 2 3 2 2 2 2 2" xfId="56689"/>
    <cellStyle name="40% - Accent4 4 2 3 2 2 2 3" xfId="48748"/>
    <cellStyle name="40% - Accent4 4 2 3 2 2 3" xfId="13106"/>
    <cellStyle name="40% - Accent4 4 2 3 2 2 3 2" xfId="42164"/>
    <cellStyle name="40% - Accent4 4 2 3 2 2 4" xfId="35580"/>
    <cellStyle name="40% - Accent4 4 2 3 2 3" xfId="16624"/>
    <cellStyle name="40% - Accent4 4 2 3 2 3 2" xfId="24578"/>
    <cellStyle name="40% - Accent4 4 2 3 2 3 2 2" xfId="53537"/>
    <cellStyle name="40% - Accent4 4 2 3 2 3 3" xfId="45596"/>
    <cellStyle name="40% - Accent4 4 2 3 2 4" xfId="9814"/>
    <cellStyle name="40% - Accent4 4 2 3 2 4 2" xfId="38872"/>
    <cellStyle name="40% - Accent4 4 2 3 2 5" xfId="32288"/>
    <cellStyle name="40% - Accent4 4 2 3 3" xfId="4334"/>
    <cellStyle name="40% - Accent4 4 2 3 3 2" xfId="17628"/>
    <cellStyle name="40% - Accent4 4 2 3 3 2 2" xfId="25582"/>
    <cellStyle name="40% - Accent4 4 2 3 3 2 2 2" xfId="54541"/>
    <cellStyle name="40% - Accent4 4 2 3 3 2 3" xfId="46600"/>
    <cellStyle name="40% - Accent4 4 2 3 3 3" xfId="10958"/>
    <cellStyle name="40% - Accent4 4 2 3 3 3 2" xfId="40016"/>
    <cellStyle name="40% - Accent4 4 2 3 3 4" xfId="33432"/>
    <cellStyle name="40% - Accent4 4 2 3 4" xfId="5490"/>
    <cellStyle name="40% - Accent4 4 2 3 4 2" xfId="18772"/>
    <cellStyle name="40% - Accent4 4 2 3 4 2 2" xfId="26726"/>
    <cellStyle name="40% - Accent4 4 2 3 4 2 2 2" xfId="55685"/>
    <cellStyle name="40% - Accent4 4 2 3 4 2 3" xfId="47744"/>
    <cellStyle name="40% - Accent4 4 2 3 4 3" xfId="12102"/>
    <cellStyle name="40% - Accent4 4 2 3 4 3 2" xfId="41160"/>
    <cellStyle name="40% - Accent4 4 2 3 4 4" xfId="34576"/>
    <cellStyle name="40% - Accent4 4 2 3 5" xfId="7659"/>
    <cellStyle name="40% - Accent4 4 2 3 5 2" xfId="20920"/>
    <cellStyle name="40% - Accent4 4 2 3 5 2 2" xfId="28874"/>
    <cellStyle name="40% - Accent4 4 2 3 5 2 2 2" xfId="57833"/>
    <cellStyle name="40% - Accent4 4 2 3 5 2 3" xfId="49892"/>
    <cellStyle name="40% - Accent4 4 2 3 5 3" xfId="14250"/>
    <cellStyle name="40% - Accent4 4 2 3 5 3 2" xfId="43308"/>
    <cellStyle name="40% - Accent4 4 2 3 5 4" xfId="36724"/>
    <cellStyle name="40% - Accent4 4 2 3 6" xfId="15529"/>
    <cellStyle name="40% - Accent4 4 2 3 6 2" xfId="23519"/>
    <cellStyle name="40% - Accent4 4 2 3 6 2 2" xfId="52478"/>
    <cellStyle name="40% - Accent4 4 2 3 6 3" xfId="44537"/>
    <cellStyle name="40% - Accent4 4 2 3 7" xfId="22070"/>
    <cellStyle name="40% - Accent4 4 2 3 7 2" xfId="30018"/>
    <cellStyle name="40% - Accent4 4 2 3 7 2 2" xfId="58977"/>
    <cellStyle name="40% - Accent4 4 2 3 7 3" xfId="51036"/>
    <cellStyle name="40% - Accent4 4 2 3 8" xfId="8810"/>
    <cellStyle name="40% - Accent4 4 2 3 8 2" xfId="37868"/>
    <cellStyle name="40% - Accent4 4 2 3 9" xfId="31284"/>
    <cellStyle name="40% - Accent4 4 2 4" xfId="1946"/>
    <cellStyle name="40% - Accent4 4 2 4 2" xfId="2956"/>
    <cellStyle name="40% - Accent4 4 2 4 2 2" xfId="6314"/>
    <cellStyle name="40% - Accent4 4 2 4 2 2 2" xfId="19596"/>
    <cellStyle name="40% - Accent4 4 2 4 2 2 2 2" xfId="27550"/>
    <cellStyle name="40% - Accent4 4 2 4 2 2 2 2 2" xfId="56509"/>
    <cellStyle name="40% - Accent4 4 2 4 2 2 2 3" xfId="48568"/>
    <cellStyle name="40% - Accent4 4 2 4 2 2 3" xfId="12926"/>
    <cellStyle name="40% - Accent4 4 2 4 2 2 3 2" xfId="41984"/>
    <cellStyle name="40% - Accent4 4 2 4 2 2 4" xfId="35400"/>
    <cellStyle name="40% - Accent4 4 2 4 2 3" xfId="16444"/>
    <cellStyle name="40% - Accent4 4 2 4 2 3 2" xfId="24398"/>
    <cellStyle name="40% - Accent4 4 2 4 2 3 2 2" xfId="53357"/>
    <cellStyle name="40% - Accent4 4 2 4 2 3 3" xfId="45416"/>
    <cellStyle name="40% - Accent4 4 2 4 2 4" xfId="9634"/>
    <cellStyle name="40% - Accent4 4 2 4 2 4 2" xfId="38692"/>
    <cellStyle name="40% - Accent4 4 2 4 2 5" xfId="32108"/>
    <cellStyle name="40% - Accent4 4 2 4 3" xfId="4154"/>
    <cellStyle name="40% - Accent4 4 2 4 3 2" xfId="17448"/>
    <cellStyle name="40% - Accent4 4 2 4 3 2 2" xfId="25402"/>
    <cellStyle name="40% - Accent4 4 2 4 3 2 2 2" xfId="54361"/>
    <cellStyle name="40% - Accent4 4 2 4 3 2 3" xfId="46420"/>
    <cellStyle name="40% - Accent4 4 2 4 3 3" xfId="10778"/>
    <cellStyle name="40% - Accent4 4 2 4 3 3 2" xfId="39836"/>
    <cellStyle name="40% - Accent4 4 2 4 3 4" xfId="33252"/>
    <cellStyle name="40% - Accent4 4 2 4 4" xfId="5310"/>
    <cellStyle name="40% - Accent4 4 2 4 4 2" xfId="18592"/>
    <cellStyle name="40% - Accent4 4 2 4 4 2 2" xfId="26546"/>
    <cellStyle name="40% - Accent4 4 2 4 4 2 2 2" xfId="55505"/>
    <cellStyle name="40% - Accent4 4 2 4 4 2 3" xfId="47564"/>
    <cellStyle name="40% - Accent4 4 2 4 4 3" xfId="11922"/>
    <cellStyle name="40% - Accent4 4 2 4 4 3 2" xfId="40980"/>
    <cellStyle name="40% - Accent4 4 2 4 4 4" xfId="34396"/>
    <cellStyle name="40% - Accent4 4 2 4 5" xfId="7479"/>
    <cellStyle name="40% - Accent4 4 2 4 5 2" xfId="20740"/>
    <cellStyle name="40% - Accent4 4 2 4 5 2 2" xfId="28694"/>
    <cellStyle name="40% - Accent4 4 2 4 5 2 2 2" xfId="57653"/>
    <cellStyle name="40% - Accent4 4 2 4 5 2 3" xfId="49712"/>
    <cellStyle name="40% - Accent4 4 2 4 5 3" xfId="14070"/>
    <cellStyle name="40% - Accent4 4 2 4 5 3 2" xfId="43128"/>
    <cellStyle name="40% - Accent4 4 2 4 5 4" xfId="36544"/>
    <cellStyle name="40% - Accent4 4 2 4 6" xfId="15349"/>
    <cellStyle name="40% - Accent4 4 2 4 6 2" xfId="23339"/>
    <cellStyle name="40% - Accent4 4 2 4 6 2 2" xfId="52298"/>
    <cellStyle name="40% - Accent4 4 2 4 6 3" xfId="44357"/>
    <cellStyle name="40% - Accent4 4 2 4 7" xfId="21890"/>
    <cellStyle name="40% - Accent4 4 2 4 7 2" xfId="29838"/>
    <cellStyle name="40% - Accent4 4 2 4 7 2 2" xfId="58797"/>
    <cellStyle name="40% - Accent4 4 2 4 7 3" xfId="50856"/>
    <cellStyle name="40% - Accent4 4 2 4 8" xfId="8630"/>
    <cellStyle name="40% - Accent4 4 2 4 8 2" xfId="37688"/>
    <cellStyle name="40% - Accent4 4 2 4 9" xfId="31104"/>
    <cellStyle name="40% - Accent4 4 2 5" xfId="2544"/>
    <cellStyle name="40% - Accent4 4 2 5 2" xfId="5902"/>
    <cellStyle name="40% - Accent4 4 2 5 2 2" xfId="19184"/>
    <cellStyle name="40% - Accent4 4 2 5 2 2 2" xfId="27138"/>
    <cellStyle name="40% - Accent4 4 2 5 2 2 2 2" xfId="56097"/>
    <cellStyle name="40% - Accent4 4 2 5 2 2 3" xfId="48156"/>
    <cellStyle name="40% - Accent4 4 2 5 2 3" xfId="12514"/>
    <cellStyle name="40% - Accent4 4 2 5 2 3 2" xfId="41572"/>
    <cellStyle name="40% - Accent4 4 2 5 2 4" xfId="34988"/>
    <cellStyle name="40% - Accent4 4 2 5 3" xfId="16032"/>
    <cellStyle name="40% - Accent4 4 2 5 3 2" xfId="23986"/>
    <cellStyle name="40% - Accent4 4 2 5 3 2 2" xfId="52945"/>
    <cellStyle name="40% - Accent4 4 2 5 3 3" xfId="45004"/>
    <cellStyle name="40% - Accent4 4 2 5 4" xfId="9222"/>
    <cellStyle name="40% - Accent4 4 2 5 4 2" xfId="38280"/>
    <cellStyle name="40% - Accent4 4 2 5 5" xfId="31696"/>
    <cellStyle name="40% - Accent4 4 2 6" xfId="3742"/>
    <cellStyle name="40% - Accent4 4 2 6 2" xfId="17036"/>
    <cellStyle name="40% - Accent4 4 2 6 2 2" xfId="24990"/>
    <cellStyle name="40% - Accent4 4 2 6 2 2 2" xfId="53949"/>
    <cellStyle name="40% - Accent4 4 2 6 2 3" xfId="46008"/>
    <cellStyle name="40% - Accent4 4 2 6 3" xfId="10366"/>
    <cellStyle name="40% - Accent4 4 2 6 3 2" xfId="39424"/>
    <cellStyle name="40% - Accent4 4 2 6 4" xfId="32840"/>
    <cellStyle name="40% - Accent4 4 2 7" xfId="4898"/>
    <cellStyle name="40% - Accent4 4 2 7 2" xfId="18180"/>
    <cellStyle name="40% - Accent4 4 2 7 2 2" xfId="26134"/>
    <cellStyle name="40% - Accent4 4 2 7 2 2 2" xfId="55093"/>
    <cellStyle name="40% - Accent4 4 2 7 2 3" xfId="47152"/>
    <cellStyle name="40% - Accent4 4 2 7 3" xfId="11510"/>
    <cellStyle name="40% - Accent4 4 2 7 3 2" xfId="40568"/>
    <cellStyle name="40% - Accent4 4 2 7 4" xfId="33984"/>
    <cellStyle name="40% - Accent4 4 2 8" xfId="7067"/>
    <cellStyle name="40% - Accent4 4 2 8 2" xfId="20328"/>
    <cellStyle name="40% - Accent4 4 2 8 2 2" xfId="28282"/>
    <cellStyle name="40% - Accent4 4 2 8 2 2 2" xfId="57241"/>
    <cellStyle name="40% - Accent4 4 2 8 2 3" xfId="49300"/>
    <cellStyle name="40% - Accent4 4 2 8 3" xfId="13658"/>
    <cellStyle name="40% - Accent4 4 2 8 3 2" xfId="42716"/>
    <cellStyle name="40% - Accent4 4 2 8 4" xfId="36132"/>
    <cellStyle name="40% - Accent4 4 2 9" xfId="14936"/>
    <cellStyle name="40% - Accent4 4 2 9 2" xfId="22926"/>
    <cellStyle name="40% - Accent4 4 2 9 2 2" xfId="51885"/>
    <cellStyle name="40% - Accent4 4 2 9 3" xfId="43944"/>
    <cellStyle name="40% - Accent4 4 3" xfId="1626"/>
    <cellStyle name="40% - Accent4 4 3 10" xfId="30815"/>
    <cellStyle name="40% - Accent4 4 3 2" xfId="2251"/>
    <cellStyle name="40% - Accent4 4 3 2 2" xfId="3259"/>
    <cellStyle name="40% - Accent4 4 3 2 2 2" xfId="6617"/>
    <cellStyle name="40% - Accent4 4 3 2 2 2 2" xfId="19899"/>
    <cellStyle name="40% - Accent4 4 3 2 2 2 2 2" xfId="27853"/>
    <cellStyle name="40% - Accent4 4 3 2 2 2 2 2 2" xfId="56812"/>
    <cellStyle name="40% - Accent4 4 3 2 2 2 2 3" xfId="48871"/>
    <cellStyle name="40% - Accent4 4 3 2 2 2 3" xfId="13229"/>
    <cellStyle name="40% - Accent4 4 3 2 2 2 3 2" xfId="42287"/>
    <cellStyle name="40% - Accent4 4 3 2 2 2 4" xfId="35703"/>
    <cellStyle name="40% - Accent4 4 3 2 2 3" xfId="16747"/>
    <cellStyle name="40% - Accent4 4 3 2 2 3 2" xfId="24701"/>
    <cellStyle name="40% - Accent4 4 3 2 2 3 2 2" xfId="53660"/>
    <cellStyle name="40% - Accent4 4 3 2 2 3 3" xfId="45719"/>
    <cellStyle name="40% - Accent4 4 3 2 2 4" xfId="9937"/>
    <cellStyle name="40% - Accent4 4 3 2 2 4 2" xfId="38995"/>
    <cellStyle name="40% - Accent4 4 3 2 2 5" xfId="32411"/>
    <cellStyle name="40% - Accent4 4 3 2 3" xfId="4457"/>
    <cellStyle name="40% - Accent4 4 3 2 3 2" xfId="17751"/>
    <cellStyle name="40% - Accent4 4 3 2 3 2 2" xfId="25705"/>
    <cellStyle name="40% - Accent4 4 3 2 3 2 2 2" xfId="54664"/>
    <cellStyle name="40% - Accent4 4 3 2 3 2 3" xfId="46723"/>
    <cellStyle name="40% - Accent4 4 3 2 3 3" xfId="11081"/>
    <cellStyle name="40% - Accent4 4 3 2 3 3 2" xfId="40139"/>
    <cellStyle name="40% - Accent4 4 3 2 3 4" xfId="33555"/>
    <cellStyle name="40% - Accent4 4 3 2 4" xfId="5613"/>
    <cellStyle name="40% - Accent4 4 3 2 4 2" xfId="18895"/>
    <cellStyle name="40% - Accent4 4 3 2 4 2 2" xfId="26849"/>
    <cellStyle name="40% - Accent4 4 3 2 4 2 2 2" xfId="55808"/>
    <cellStyle name="40% - Accent4 4 3 2 4 2 3" xfId="47867"/>
    <cellStyle name="40% - Accent4 4 3 2 4 3" xfId="12225"/>
    <cellStyle name="40% - Accent4 4 3 2 4 3 2" xfId="41283"/>
    <cellStyle name="40% - Accent4 4 3 2 4 4" xfId="34699"/>
    <cellStyle name="40% - Accent4 4 3 2 5" xfId="7782"/>
    <cellStyle name="40% - Accent4 4 3 2 5 2" xfId="21043"/>
    <cellStyle name="40% - Accent4 4 3 2 5 2 2" xfId="28997"/>
    <cellStyle name="40% - Accent4 4 3 2 5 2 2 2" xfId="57956"/>
    <cellStyle name="40% - Accent4 4 3 2 5 2 3" xfId="50015"/>
    <cellStyle name="40% - Accent4 4 3 2 5 3" xfId="14373"/>
    <cellStyle name="40% - Accent4 4 3 2 5 3 2" xfId="43431"/>
    <cellStyle name="40% - Accent4 4 3 2 5 4" xfId="36847"/>
    <cellStyle name="40% - Accent4 4 3 2 6" xfId="15652"/>
    <cellStyle name="40% - Accent4 4 3 2 6 2" xfId="23642"/>
    <cellStyle name="40% - Accent4 4 3 2 6 2 2" xfId="52601"/>
    <cellStyle name="40% - Accent4 4 3 2 6 3" xfId="44660"/>
    <cellStyle name="40% - Accent4 4 3 2 7" xfId="22193"/>
    <cellStyle name="40% - Accent4 4 3 2 7 2" xfId="30141"/>
    <cellStyle name="40% - Accent4 4 3 2 7 2 2" xfId="59100"/>
    <cellStyle name="40% - Accent4 4 3 2 7 3" xfId="51159"/>
    <cellStyle name="40% - Accent4 4 3 2 8" xfId="8933"/>
    <cellStyle name="40% - Accent4 4 3 2 8 2" xfId="37991"/>
    <cellStyle name="40% - Accent4 4 3 2 9" xfId="31407"/>
    <cellStyle name="40% - Accent4 4 3 3" xfId="2667"/>
    <cellStyle name="40% - Accent4 4 3 3 2" xfId="6025"/>
    <cellStyle name="40% - Accent4 4 3 3 2 2" xfId="19307"/>
    <cellStyle name="40% - Accent4 4 3 3 2 2 2" xfId="27261"/>
    <cellStyle name="40% - Accent4 4 3 3 2 2 2 2" xfId="56220"/>
    <cellStyle name="40% - Accent4 4 3 3 2 2 3" xfId="48279"/>
    <cellStyle name="40% - Accent4 4 3 3 2 3" xfId="12637"/>
    <cellStyle name="40% - Accent4 4 3 3 2 3 2" xfId="41695"/>
    <cellStyle name="40% - Accent4 4 3 3 2 4" xfId="35111"/>
    <cellStyle name="40% - Accent4 4 3 3 3" xfId="16155"/>
    <cellStyle name="40% - Accent4 4 3 3 3 2" xfId="24109"/>
    <cellStyle name="40% - Accent4 4 3 3 3 2 2" xfId="53068"/>
    <cellStyle name="40% - Accent4 4 3 3 3 3" xfId="45127"/>
    <cellStyle name="40% - Accent4 4 3 3 4" xfId="9345"/>
    <cellStyle name="40% - Accent4 4 3 3 4 2" xfId="38403"/>
    <cellStyle name="40% - Accent4 4 3 3 5" xfId="31819"/>
    <cellStyle name="40% - Accent4 4 3 4" xfId="3865"/>
    <cellStyle name="40% - Accent4 4 3 4 2" xfId="17159"/>
    <cellStyle name="40% - Accent4 4 3 4 2 2" xfId="25113"/>
    <cellStyle name="40% - Accent4 4 3 4 2 2 2" xfId="54072"/>
    <cellStyle name="40% - Accent4 4 3 4 2 3" xfId="46131"/>
    <cellStyle name="40% - Accent4 4 3 4 3" xfId="10489"/>
    <cellStyle name="40% - Accent4 4 3 4 3 2" xfId="39547"/>
    <cellStyle name="40% - Accent4 4 3 4 4" xfId="32963"/>
    <cellStyle name="40% - Accent4 4 3 5" xfId="5021"/>
    <cellStyle name="40% - Accent4 4 3 5 2" xfId="18303"/>
    <cellStyle name="40% - Accent4 4 3 5 2 2" xfId="26257"/>
    <cellStyle name="40% - Accent4 4 3 5 2 2 2" xfId="55216"/>
    <cellStyle name="40% - Accent4 4 3 5 2 3" xfId="47275"/>
    <cellStyle name="40% - Accent4 4 3 5 3" xfId="11633"/>
    <cellStyle name="40% - Accent4 4 3 5 3 2" xfId="40691"/>
    <cellStyle name="40% - Accent4 4 3 5 4" xfId="34107"/>
    <cellStyle name="40% - Accent4 4 3 6" xfId="7190"/>
    <cellStyle name="40% - Accent4 4 3 6 2" xfId="20451"/>
    <cellStyle name="40% - Accent4 4 3 6 2 2" xfId="28405"/>
    <cellStyle name="40% - Accent4 4 3 6 2 2 2" xfId="57364"/>
    <cellStyle name="40% - Accent4 4 3 6 2 3" xfId="49423"/>
    <cellStyle name="40% - Accent4 4 3 6 3" xfId="13781"/>
    <cellStyle name="40% - Accent4 4 3 6 3 2" xfId="42839"/>
    <cellStyle name="40% - Accent4 4 3 6 4" xfId="36255"/>
    <cellStyle name="40% - Accent4 4 3 7" xfId="15059"/>
    <cellStyle name="40% - Accent4 4 3 7 2" xfId="23049"/>
    <cellStyle name="40% - Accent4 4 3 7 2 2" xfId="52008"/>
    <cellStyle name="40% - Accent4 4 3 7 3" xfId="44067"/>
    <cellStyle name="40% - Accent4 4 3 8" xfId="21601"/>
    <cellStyle name="40% - Accent4 4 3 8 2" xfId="29549"/>
    <cellStyle name="40% - Accent4 4 3 8 2 2" xfId="58508"/>
    <cellStyle name="40% - Accent4 4 3 8 3" xfId="50567"/>
    <cellStyle name="40% - Accent4 4 3 9" xfId="8341"/>
    <cellStyle name="40% - Accent4 4 3 9 2" xfId="37399"/>
    <cellStyle name="40% - Accent4 4 4" xfId="2038"/>
    <cellStyle name="40% - Accent4 4 4 2" xfId="3046"/>
    <cellStyle name="40% - Accent4 4 4 2 2" xfId="6404"/>
    <cellStyle name="40% - Accent4 4 4 2 2 2" xfId="19686"/>
    <cellStyle name="40% - Accent4 4 4 2 2 2 2" xfId="27640"/>
    <cellStyle name="40% - Accent4 4 4 2 2 2 2 2" xfId="56599"/>
    <cellStyle name="40% - Accent4 4 4 2 2 2 3" xfId="48658"/>
    <cellStyle name="40% - Accent4 4 4 2 2 3" xfId="13016"/>
    <cellStyle name="40% - Accent4 4 4 2 2 3 2" xfId="42074"/>
    <cellStyle name="40% - Accent4 4 4 2 2 4" xfId="35490"/>
    <cellStyle name="40% - Accent4 4 4 2 3" xfId="16534"/>
    <cellStyle name="40% - Accent4 4 4 2 3 2" xfId="24488"/>
    <cellStyle name="40% - Accent4 4 4 2 3 2 2" xfId="53447"/>
    <cellStyle name="40% - Accent4 4 4 2 3 3" xfId="45506"/>
    <cellStyle name="40% - Accent4 4 4 2 4" xfId="9724"/>
    <cellStyle name="40% - Accent4 4 4 2 4 2" xfId="38782"/>
    <cellStyle name="40% - Accent4 4 4 2 5" xfId="32198"/>
    <cellStyle name="40% - Accent4 4 4 3" xfId="4244"/>
    <cellStyle name="40% - Accent4 4 4 3 2" xfId="17538"/>
    <cellStyle name="40% - Accent4 4 4 3 2 2" xfId="25492"/>
    <cellStyle name="40% - Accent4 4 4 3 2 2 2" xfId="54451"/>
    <cellStyle name="40% - Accent4 4 4 3 2 3" xfId="46510"/>
    <cellStyle name="40% - Accent4 4 4 3 3" xfId="10868"/>
    <cellStyle name="40% - Accent4 4 4 3 3 2" xfId="39926"/>
    <cellStyle name="40% - Accent4 4 4 3 4" xfId="33342"/>
    <cellStyle name="40% - Accent4 4 4 4" xfId="5400"/>
    <cellStyle name="40% - Accent4 4 4 4 2" xfId="18682"/>
    <cellStyle name="40% - Accent4 4 4 4 2 2" xfId="26636"/>
    <cellStyle name="40% - Accent4 4 4 4 2 2 2" xfId="55595"/>
    <cellStyle name="40% - Accent4 4 4 4 2 3" xfId="47654"/>
    <cellStyle name="40% - Accent4 4 4 4 3" xfId="12012"/>
    <cellStyle name="40% - Accent4 4 4 4 3 2" xfId="41070"/>
    <cellStyle name="40% - Accent4 4 4 4 4" xfId="34486"/>
    <cellStyle name="40% - Accent4 4 4 5" xfId="7569"/>
    <cellStyle name="40% - Accent4 4 4 5 2" xfId="20830"/>
    <cellStyle name="40% - Accent4 4 4 5 2 2" xfId="28784"/>
    <cellStyle name="40% - Accent4 4 4 5 2 2 2" xfId="57743"/>
    <cellStyle name="40% - Accent4 4 4 5 2 3" xfId="49802"/>
    <cellStyle name="40% - Accent4 4 4 5 3" xfId="14160"/>
    <cellStyle name="40% - Accent4 4 4 5 3 2" xfId="43218"/>
    <cellStyle name="40% - Accent4 4 4 5 4" xfId="36634"/>
    <cellStyle name="40% - Accent4 4 4 6" xfId="15439"/>
    <cellStyle name="40% - Accent4 4 4 6 2" xfId="23429"/>
    <cellStyle name="40% - Accent4 4 4 6 2 2" xfId="52388"/>
    <cellStyle name="40% - Accent4 4 4 6 3" xfId="44447"/>
    <cellStyle name="40% - Accent4 4 4 7" xfId="21980"/>
    <cellStyle name="40% - Accent4 4 4 7 2" xfId="29928"/>
    <cellStyle name="40% - Accent4 4 4 7 2 2" xfId="58887"/>
    <cellStyle name="40% - Accent4 4 4 7 3" xfId="50946"/>
    <cellStyle name="40% - Accent4 4 4 8" xfId="8720"/>
    <cellStyle name="40% - Accent4 4 4 8 2" xfId="37778"/>
    <cellStyle name="40% - Accent4 4 4 9" xfId="31194"/>
    <cellStyle name="40% - Accent4 4 5" xfId="1856"/>
    <cellStyle name="40% - Accent4 4 5 2" xfId="2866"/>
    <cellStyle name="40% - Accent4 4 5 2 2" xfId="6224"/>
    <cellStyle name="40% - Accent4 4 5 2 2 2" xfId="19506"/>
    <cellStyle name="40% - Accent4 4 5 2 2 2 2" xfId="27460"/>
    <cellStyle name="40% - Accent4 4 5 2 2 2 2 2" xfId="56419"/>
    <cellStyle name="40% - Accent4 4 5 2 2 2 3" xfId="48478"/>
    <cellStyle name="40% - Accent4 4 5 2 2 3" xfId="12836"/>
    <cellStyle name="40% - Accent4 4 5 2 2 3 2" xfId="41894"/>
    <cellStyle name="40% - Accent4 4 5 2 2 4" xfId="35310"/>
    <cellStyle name="40% - Accent4 4 5 2 3" xfId="16354"/>
    <cellStyle name="40% - Accent4 4 5 2 3 2" xfId="24308"/>
    <cellStyle name="40% - Accent4 4 5 2 3 2 2" xfId="53267"/>
    <cellStyle name="40% - Accent4 4 5 2 3 3" xfId="45326"/>
    <cellStyle name="40% - Accent4 4 5 2 4" xfId="9544"/>
    <cellStyle name="40% - Accent4 4 5 2 4 2" xfId="38602"/>
    <cellStyle name="40% - Accent4 4 5 2 5" xfId="32018"/>
    <cellStyle name="40% - Accent4 4 5 3" xfId="4064"/>
    <cellStyle name="40% - Accent4 4 5 3 2" xfId="17358"/>
    <cellStyle name="40% - Accent4 4 5 3 2 2" xfId="25312"/>
    <cellStyle name="40% - Accent4 4 5 3 2 2 2" xfId="54271"/>
    <cellStyle name="40% - Accent4 4 5 3 2 3" xfId="46330"/>
    <cellStyle name="40% - Accent4 4 5 3 3" xfId="10688"/>
    <cellStyle name="40% - Accent4 4 5 3 3 2" xfId="39746"/>
    <cellStyle name="40% - Accent4 4 5 3 4" xfId="33162"/>
    <cellStyle name="40% - Accent4 4 5 4" xfId="5220"/>
    <cellStyle name="40% - Accent4 4 5 4 2" xfId="18502"/>
    <cellStyle name="40% - Accent4 4 5 4 2 2" xfId="26456"/>
    <cellStyle name="40% - Accent4 4 5 4 2 2 2" xfId="55415"/>
    <cellStyle name="40% - Accent4 4 5 4 2 3" xfId="47474"/>
    <cellStyle name="40% - Accent4 4 5 4 3" xfId="11832"/>
    <cellStyle name="40% - Accent4 4 5 4 3 2" xfId="40890"/>
    <cellStyle name="40% - Accent4 4 5 4 4" xfId="34306"/>
    <cellStyle name="40% - Accent4 4 5 5" xfId="7389"/>
    <cellStyle name="40% - Accent4 4 5 5 2" xfId="20650"/>
    <cellStyle name="40% - Accent4 4 5 5 2 2" xfId="28604"/>
    <cellStyle name="40% - Accent4 4 5 5 2 2 2" xfId="57563"/>
    <cellStyle name="40% - Accent4 4 5 5 2 3" xfId="49622"/>
    <cellStyle name="40% - Accent4 4 5 5 3" xfId="13980"/>
    <cellStyle name="40% - Accent4 4 5 5 3 2" xfId="43038"/>
    <cellStyle name="40% - Accent4 4 5 5 4" xfId="36454"/>
    <cellStyle name="40% - Accent4 4 5 6" xfId="15259"/>
    <cellStyle name="40% - Accent4 4 5 6 2" xfId="23249"/>
    <cellStyle name="40% - Accent4 4 5 6 2 2" xfId="52208"/>
    <cellStyle name="40% - Accent4 4 5 6 3" xfId="44267"/>
    <cellStyle name="40% - Accent4 4 5 7" xfId="21800"/>
    <cellStyle name="40% - Accent4 4 5 7 2" xfId="29748"/>
    <cellStyle name="40% - Accent4 4 5 7 2 2" xfId="58707"/>
    <cellStyle name="40% - Accent4 4 5 7 3" xfId="50766"/>
    <cellStyle name="40% - Accent4 4 5 8" xfId="8540"/>
    <cellStyle name="40% - Accent4 4 5 8 2" xfId="37598"/>
    <cellStyle name="40% - Accent4 4 5 9" xfId="31014"/>
    <cellStyle name="40% - Accent4 4 6" xfId="3416"/>
    <cellStyle name="40% - Accent4 4 6 2" xfId="4614"/>
    <cellStyle name="40% - Accent4 4 6 2 2" xfId="17908"/>
    <cellStyle name="40% - Accent4 4 6 2 2 2" xfId="25862"/>
    <cellStyle name="40% - Accent4 4 6 2 2 2 2" xfId="54821"/>
    <cellStyle name="40% - Accent4 4 6 2 2 3" xfId="46880"/>
    <cellStyle name="40% - Accent4 4 6 2 3" xfId="11238"/>
    <cellStyle name="40% - Accent4 4 6 2 3 2" xfId="40296"/>
    <cellStyle name="40% - Accent4 4 6 2 4" xfId="33712"/>
    <cellStyle name="40% - Accent4 4 6 3" xfId="6774"/>
    <cellStyle name="40% - Accent4 4 6 3 2" xfId="20056"/>
    <cellStyle name="40% - Accent4 4 6 3 2 2" xfId="28010"/>
    <cellStyle name="40% - Accent4 4 6 3 2 2 2" xfId="56969"/>
    <cellStyle name="40% - Accent4 4 6 3 2 3" xfId="49028"/>
    <cellStyle name="40% - Accent4 4 6 3 3" xfId="13386"/>
    <cellStyle name="40% - Accent4 4 6 3 3 2" xfId="42444"/>
    <cellStyle name="40% - Accent4 4 6 3 4" xfId="35860"/>
    <cellStyle name="40% - Accent4 4 6 4" xfId="7939"/>
    <cellStyle name="40% - Accent4 4 6 4 2" xfId="21200"/>
    <cellStyle name="40% - Accent4 4 6 4 2 2" xfId="29154"/>
    <cellStyle name="40% - Accent4 4 6 4 2 2 2" xfId="58113"/>
    <cellStyle name="40% - Accent4 4 6 4 2 3" xfId="50172"/>
    <cellStyle name="40% - Accent4 4 6 4 3" xfId="14530"/>
    <cellStyle name="40% - Accent4 4 6 4 3 2" xfId="43588"/>
    <cellStyle name="40% - Accent4 4 6 4 4" xfId="37004"/>
    <cellStyle name="40% - Accent4 4 6 5" xfId="15809"/>
    <cellStyle name="40% - Accent4 4 6 5 2" xfId="23799"/>
    <cellStyle name="40% - Accent4 4 6 5 2 2" xfId="52758"/>
    <cellStyle name="40% - Accent4 4 6 5 3" xfId="44817"/>
    <cellStyle name="40% - Accent4 4 6 6" xfId="22350"/>
    <cellStyle name="40% - Accent4 4 6 6 2" xfId="30298"/>
    <cellStyle name="40% - Accent4 4 6 6 2 2" xfId="59257"/>
    <cellStyle name="40% - Accent4 4 6 6 3" xfId="51316"/>
    <cellStyle name="40% - Accent4 4 6 7" xfId="10094"/>
    <cellStyle name="40% - Accent4 4 6 7 2" xfId="39152"/>
    <cellStyle name="40% - Accent4 4 6 8" xfId="32568"/>
    <cellStyle name="40% - Accent4 4 7" xfId="2454"/>
    <cellStyle name="40% - Accent4 4 7 2" xfId="5812"/>
    <cellStyle name="40% - Accent4 4 7 2 2" xfId="19094"/>
    <cellStyle name="40% - Accent4 4 7 2 2 2" xfId="27048"/>
    <cellStyle name="40% - Accent4 4 7 2 2 2 2" xfId="56007"/>
    <cellStyle name="40% - Accent4 4 7 2 2 3" xfId="48066"/>
    <cellStyle name="40% - Accent4 4 7 2 3" xfId="12424"/>
    <cellStyle name="40% - Accent4 4 7 2 3 2" xfId="41482"/>
    <cellStyle name="40% - Accent4 4 7 2 4" xfId="34898"/>
    <cellStyle name="40% - Accent4 4 7 3" xfId="14682"/>
    <cellStyle name="40% - Accent4 4 7 3 2" xfId="22717"/>
    <cellStyle name="40% - Accent4 4 7 3 2 2" xfId="51676"/>
    <cellStyle name="40% - Accent4 4 7 3 3" xfId="43735"/>
    <cellStyle name="40% - Accent4 4 7 4" xfId="9132"/>
    <cellStyle name="40% - Accent4 4 7 4 2" xfId="38190"/>
    <cellStyle name="40% - Accent4 4 7 5" xfId="31606"/>
    <cellStyle name="40% - Accent4 4 8" xfId="3652"/>
    <cellStyle name="40% - Accent4 4 8 2" xfId="16946"/>
    <cellStyle name="40% - Accent4 4 8 2 2" xfId="24900"/>
    <cellStyle name="40% - Accent4 4 8 2 2 2" xfId="53859"/>
    <cellStyle name="40% - Accent4 4 8 2 3" xfId="45918"/>
    <cellStyle name="40% - Accent4 4 8 3" xfId="10276"/>
    <cellStyle name="40% - Accent4 4 8 3 2" xfId="39334"/>
    <cellStyle name="40% - Accent4 4 8 4" xfId="32750"/>
    <cellStyle name="40% - Accent4 4 9" xfId="4808"/>
    <cellStyle name="40% - Accent4 4 9 2" xfId="18090"/>
    <cellStyle name="40% - Accent4 4 9 2 2" xfId="26044"/>
    <cellStyle name="40% - Accent4 4 9 2 2 2" xfId="55003"/>
    <cellStyle name="40% - Accent4 4 9 2 3" xfId="47062"/>
    <cellStyle name="40% - Accent4 4 9 3" xfId="11420"/>
    <cellStyle name="40% - Accent4 4 9 3 2" xfId="40478"/>
    <cellStyle name="40% - Accent4 4 9 4" xfId="33894"/>
    <cellStyle name="40% - Accent4 5" xfId="1426"/>
    <cellStyle name="40% - Accent4 5 10" xfId="21408"/>
    <cellStyle name="40% - Accent4 5 10 2" xfId="29356"/>
    <cellStyle name="40% - Accent4 5 10 2 2" xfId="58315"/>
    <cellStyle name="40% - Accent4 5 10 3" xfId="50374"/>
    <cellStyle name="40% - Accent4 5 11" xfId="8148"/>
    <cellStyle name="40% - Accent4 5 11 2" xfId="37206"/>
    <cellStyle name="40% - Accent4 5 12" xfId="30622"/>
    <cellStyle name="40% - Accent4 5 2" xfId="1646"/>
    <cellStyle name="40% - Accent4 5 2 10" xfId="30835"/>
    <cellStyle name="40% - Accent4 5 2 2" xfId="2271"/>
    <cellStyle name="40% - Accent4 5 2 2 2" xfId="3279"/>
    <cellStyle name="40% - Accent4 5 2 2 2 2" xfId="6637"/>
    <cellStyle name="40% - Accent4 5 2 2 2 2 2" xfId="19919"/>
    <cellStyle name="40% - Accent4 5 2 2 2 2 2 2" xfId="27873"/>
    <cellStyle name="40% - Accent4 5 2 2 2 2 2 2 2" xfId="56832"/>
    <cellStyle name="40% - Accent4 5 2 2 2 2 2 3" xfId="48891"/>
    <cellStyle name="40% - Accent4 5 2 2 2 2 3" xfId="13249"/>
    <cellStyle name="40% - Accent4 5 2 2 2 2 3 2" xfId="42307"/>
    <cellStyle name="40% - Accent4 5 2 2 2 2 4" xfId="35723"/>
    <cellStyle name="40% - Accent4 5 2 2 2 3" xfId="16767"/>
    <cellStyle name="40% - Accent4 5 2 2 2 3 2" xfId="24721"/>
    <cellStyle name="40% - Accent4 5 2 2 2 3 2 2" xfId="53680"/>
    <cellStyle name="40% - Accent4 5 2 2 2 3 3" xfId="45739"/>
    <cellStyle name="40% - Accent4 5 2 2 2 4" xfId="9957"/>
    <cellStyle name="40% - Accent4 5 2 2 2 4 2" xfId="39015"/>
    <cellStyle name="40% - Accent4 5 2 2 2 5" xfId="32431"/>
    <cellStyle name="40% - Accent4 5 2 2 3" xfId="4477"/>
    <cellStyle name="40% - Accent4 5 2 2 3 2" xfId="17771"/>
    <cellStyle name="40% - Accent4 5 2 2 3 2 2" xfId="25725"/>
    <cellStyle name="40% - Accent4 5 2 2 3 2 2 2" xfId="54684"/>
    <cellStyle name="40% - Accent4 5 2 2 3 2 3" xfId="46743"/>
    <cellStyle name="40% - Accent4 5 2 2 3 3" xfId="11101"/>
    <cellStyle name="40% - Accent4 5 2 2 3 3 2" xfId="40159"/>
    <cellStyle name="40% - Accent4 5 2 2 3 4" xfId="33575"/>
    <cellStyle name="40% - Accent4 5 2 2 4" xfId="5633"/>
    <cellStyle name="40% - Accent4 5 2 2 4 2" xfId="18915"/>
    <cellStyle name="40% - Accent4 5 2 2 4 2 2" xfId="26869"/>
    <cellStyle name="40% - Accent4 5 2 2 4 2 2 2" xfId="55828"/>
    <cellStyle name="40% - Accent4 5 2 2 4 2 3" xfId="47887"/>
    <cellStyle name="40% - Accent4 5 2 2 4 3" xfId="12245"/>
    <cellStyle name="40% - Accent4 5 2 2 4 3 2" xfId="41303"/>
    <cellStyle name="40% - Accent4 5 2 2 4 4" xfId="34719"/>
    <cellStyle name="40% - Accent4 5 2 2 5" xfId="7802"/>
    <cellStyle name="40% - Accent4 5 2 2 5 2" xfId="21063"/>
    <cellStyle name="40% - Accent4 5 2 2 5 2 2" xfId="29017"/>
    <cellStyle name="40% - Accent4 5 2 2 5 2 2 2" xfId="57976"/>
    <cellStyle name="40% - Accent4 5 2 2 5 2 3" xfId="50035"/>
    <cellStyle name="40% - Accent4 5 2 2 5 3" xfId="14393"/>
    <cellStyle name="40% - Accent4 5 2 2 5 3 2" xfId="43451"/>
    <cellStyle name="40% - Accent4 5 2 2 5 4" xfId="36867"/>
    <cellStyle name="40% - Accent4 5 2 2 6" xfId="15672"/>
    <cellStyle name="40% - Accent4 5 2 2 6 2" xfId="23662"/>
    <cellStyle name="40% - Accent4 5 2 2 6 2 2" xfId="52621"/>
    <cellStyle name="40% - Accent4 5 2 2 6 3" xfId="44680"/>
    <cellStyle name="40% - Accent4 5 2 2 7" xfId="22213"/>
    <cellStyle name="40% - Accent4 5 2 2 7 2" xfId="30161"/>
    <cellStyle name="40% - Accent4 5 2 2 7 2 2" xfId="59120"/>
    <cellStyle name="40% - Accent4 5 2 2 7 3" xfId="51179"/>
    <cellStyle name="40% - Accent4 5 2 2 8" xfId="8953"/>
    <cellStyle name="40% - Accent4 5 2 2 8 2" xfId="38011"/>
    <cellStyle name="40% - Accent4 5 2 2 9" xfId="31427"/>
    <cellStyle name="40% - Accent4 5 2 3" xfId="2687"/>
    <cellStyle name="40% - Accent4 5 2 3 2" xfId="6045"/>
    <cellStyle name="40% - Accent4 5 2 3 2 2" xfId="19327"/>
    <cellStyle name="40% - Accent4 5 2 3 2 2 2" xfId="27281"/>
    <cellStyle name="40% - Accent4 5 2 3 2 2 2 2" xfId="56240"/>
    <cellStyle name="40% - Accent4 5 2 3 2 2 3" xfId="48299"/>
    <cellStyle name="40% - Accent4 5 2 3 2 3" xfId="12657"/>
    <cellStyle name="40% - Accent4 5 2 3 2 3 2" xfId="41715"/>
    <cellStyle name="40% - Accent4 5 2 3 2 4" xfId="35131"/>
    <cellStyle name="40% - Accent4 5 2 3 3" xfId="16175"/>
    <cellStyle name="40% - Accent4 5 2 3 3 2" xfId="24129"/>
    <cellStyle name="40% - Accent4 5 2 3 3 2 2" xfId="53088"/>
    <cellStyle name="40% - Accent4 5 2 3 3 3" xfId="45147"/>
    <cellStyle name="40% - Accent4 5 2 3 4" xfId="9365"/>
    <cellStyle name="40% - Accent4 5 2 3 4 2" xfId="38423"/>
    <cellStyle name="40% - Accent4 5 2 3 5" xfId="31839"/>
    <cellStyle name="40% - Accent4 5 2 4" xfId="3885"/>
    <cellStyle name="40% - Accent4 5 2 4 2" xfId="17179"/>
    <cellStyle name="40% - Accent4 5 2 4 2 2" xfId="25133"/>
    <cellStyle name="40% - Accent4 5 2 4 2 2 2" xfId="54092"/>
    <cellStyle name="40% - Accent4 5 2 4 2 3" xfId="46151"/>
    <cellStyle name="40% - Accent4 5 2 4 3" xfId="10509"/>
    <cellStyle name="40% - Accent4 5 2 4 3 2" xfId="39567"/>
    <cellStyle name="40% - Accent4 5 2 4 4" xfId="32983"/>
    <cellStyle name="40% - Accent4 5 2 5" xfId="5041"/>
    <cellStyle name="40% - Accent4 5 2 5 2" xfId="18323"/>
    <cellStyle name="40% - Accent4 5 2 5 2 2" xfId="26277"/>
    <cellStyle name="40% - Accent4 5 2 5 2 2 2" xfId="55236"/>
    <cellStyle name="40% - Accent4 5 2 5 2 3" xfId="47295"/>
    <cellStyle name="40% - Accent4 5 2 5 3" xfId="11653"/>
    <cellStyle name="40% - Accent4 5 2 5 3 2" xfId="40711"/>
    <cellStyle name="40% - Accent4 5 2 5 4" xfId="34127"/>
    <cellStyle name="40% - Accent4 5 2 6" xfId="7210"/>
    <cellStyle name="40% - Accent4 5 2 6 2" xfId="20471"/>
    <cellStyle name="40% - Accent4 5 2 6 2 2" xfId="28425"/>
    <cellStyle name="40% - Accent4 5 2 6 2 2 2" xfId="57384"/>
    <cellStyle name="40% - Accent4 5 2 6 2 3" xfId="49443"/>
    <cellStyle name="40% - Accent4 5 2 6 3" xfId="13801"/>
    <cellStyle name="40% - Accent4 5 2 6 3 2" xfId="42859"/>
    <cellStyle name="40% - Accent4 5 2 6 4" xfId="36275"/>
    <cellStyle name="40% - Accent4 5 2 7" xfId="15079"/>
    <cellStyle name="40% - Accent4 5 2 7 2" xfId="23069"/>
    <cellStyle name="40% - Accent4 5 2 7 2 2" xfId="52028"/>
    <cellStyle name="40% - Accent4 5 2 7 3" xfId="44087"/>
    <cellStyle name="40% - Accent4 5 2 8" xfId="21621"/>
    <cellStyle name="40% - Accent4 5 2 8 2" xfId="29569"/>
    <cellStyle name="40% - Accent4 5 2 8 2 2" xfId="58528"/>
    <cellStyle name="40% - Accent4 5 2 8 3" xfId="50587"/>
    <cellStyle name="40% - Accent4 5 2 9" xfId="8361"/>
    <cellStyle name="40% - Accent4 5 2 9 2" xfId="37419"/>
    <cellStyle name="40% - Accent4 5 3" xfId="2058"/>
    <cellStyle name="40% - Accent4 5 3 2" xfId="3066"/>
    <cellStyle name="40% - Accent4 5 3 2 2" xfId="6424"/>
    <cellStyle name="40% - Accent4 5 3 2 2 2" xfId="19706"/>
    <cellStyle name="40% - Accent4 5 3 2 2 2 2" xfId="27660"/>
    <cellStyle name="40% - Accent4 5 3 2 2 2 2 2" xfId="56619"/>
    <cellStyle name="40% - Accent4 5 3 2 2 2 3" xfId="48678"/>
    <cellStyle name="40% - Accent4 5 3 2 2 3" xfId="13036"/>
    <cellStyle name="40% - Accent4 5 3 2 2 3 2" xfId="42094"/>
    <cellStyle name="40% - Accent4 5 3 2 2 4" xfId="35510"/>
    <cellStyle name="40% - Accent4 5 3 2 3" xfId="16554"/>
    <cellStyle name="40% - Accent4 5 3 2 3 2" xfId="24508"/>
    <cellStyle name="40% - Accent4 5 3 2 3 2 2" xfId="53467"/>
    <cellStyle name="40% - Accent4 5 3 2 3 3" xfId="45526"/>
    <cellStyle name="40% - Accent4 5 3 2 4" xfId="9744"/>
    <cellStyle name="40% - Accent4 5 3 2 4 2" xfId="38802"/>
    <cellStyle name="40% - Accent4 5 3 2 5" xfId="32218"/>
    <cellStyle name="40% - Accent4 5 3 3" xfId="4264"/>
    <cellStyle name="40% - Accent4 5 3 3 2" xfId="17558"/>
    <cellStyle name="40% - Accent4 5 3 3 2 2" xfId="25512"/>
    <cellStyle name="40% - Accent4 5 3 3 2 2 2" xfId="54471"/>
    <cellStyle name="40% - Accent4 5 3 3 2 3" xfId="46530"/>
    <cellStyle name="40% - Accent4 5 3 3 3" xfId="10888"/>
    <cellStyle name="40% - Accent4 5 3 3 3 2" xfId="39946"/>
    <cellStyle name="40% - Accent4 5 3 3 4" xfId="33362"/>
    <cellStyle name="40% - Accent4 5 3 4" xfId="5420"/>
    <cellStyle name="40% - Accent4 5 3 4 2" xfId="18702"/>
    <cellStyle name="40% - Accent4 5 3 4 2 2" xfId="26656"/>
    <cellStyle name="40% - Accent4 5 3 4 2 2 2" xfId="55615"/>
    <cellStyle name="40% - Accent4 5 3 4 2 3" xfId="47674"/>
    <cellStyle name="40% - Accent4 5 3 4 3" xfId="12032"/>
    <cellStyle name="40% - Accent4 5 3 4 3 2" xfId="41090"/>
    <cellStyle name="40% - Accent4 5 3 4 4" xfId="34506"/>
    <cellStyle name="40% - Accent4 5 3 5" xfId="7589"/>
    <cellStyle name="40% - Accent4 5 3 5 2" xfId="20850"/>
    <cellStyle name="40% - Accent4 5 3 5 2 2" xfId="28804"/>
    <cellStyle name="40% - Accent4 5 3 5 2 2 2" xfId="57763"/>
    <cellStyle name="40% - Accent4 5 3 5 2 3" xfId="49822"/>
    <cellStyle name="40% - Accent4 5 3 5 3" xfId="14180"/>
    <cellStyle name="40% - Accent4 5 3 5 3 2" xfId="43238"/>
    <cellStyle name="40% - Accent4 5 3 5 4" xfId="36654"/>
    <cellStyle name="40% - Accent4 5 3 6" xfId="15459"/>
    <cellStyle name="40% - Accent4 5 3 6 2" xfId="23449"/>
    <cellStyle name="40% - Accent4 5 3 6 2 2" xfId="52408"/>
    <cellStyle name="40% - Accent4 5 3 6 3" xfId="44467"/>
    <cellStyle name="40% - Accent4 5 3 7" xfId="22000"/>
    <cellStyle name="40% - Accent4 5 3 7 2" xfId="29948"/>
    <cellStyle name="40% - Accent4 5 3 7 2 2" xfId="58907"/>
    <cellStyle name="40% - Accent4 5 3 7 3" xfId="50966"/>
    <cellStyle name="40% - Accent4 5 3 8" xfId="8740"/>
    <cellStyle name="40% - Accent4 5 3 8 2" xfId="37798"/>
    <cellStyle name="40% - Accent4 5 3 9" xfId="31214"/>
    <cellStyle name="40% - Accent4 5 4" xfId="1876"/>
    <cellStyle name="40% - Accent4 5 4 2" xfId="2886"/>
    <cellStyle name="40% - Accent4 5 4 2 2" xfId="6244"/>
    <cellStyle name="40% - Accent4 5 4 2 2 2" xfId="19526"/>
    <cellStyle name="40% - Accent4 5 4 2 2 2 2" xfId="27480"/>
    <cellStyle name="40% - Accent4 5 4 2 2 2 2 2" xfId="56439"/>
    <cellStyle name="40% - Accent4 5 4 2 2 2 3" xfId="48498"/>
    <cellStyle name="40% - Accent4 5 4 2 2 3" xfId="12856"/>
    <cellStyle name="40% - Accent4 5 4 2 2 3 2" xfId="41914"/>
    <cellStyle name="40% - Accent4 5 4 2 2 4" xfId="35330"/>
    <cellStyle name="40% - Accent4 5 4 2 3" xfId="16374"/>
    <cellStyle name="40% - Accent4 5 4 2 3 2" xfId="24328"/>
    <cellStyle name="40% - Accent4 5 4 2 3 2 2" xfId="53287"/>
    <cellStyle name="40% - Accent4 5 4 2 3 3" xfId="45346"/>
    <cellStyle name="40% - Accent4 5 4 2 4" xfId="9564"/>
    <cellStyle name="40% - Accent4 5 4 2 4 2" xfId="38622"/>
    <cellStyle name="40% - Accent4 5 4 2 5" xfId="32038"/>
    <cellStyle name="40% - Accent4 5 4 3" xfId="4084"/>
    <cellStyle name="40% - Accent4 5 4 3 2" xfId="17378"/>
    <cellStyle name="40% - Accent4 5 4 3 2 2" xfId="25332"/>
    <cellStyle name="40% - Accent4 5 4 3 2 2 2" xfId="54291"/>
    <cellStyle name="40% - Accent4 5 4 3 2 3" xfId="46350"/>
    <cellStyle name="40% - Accent4 5 4 3 3" xfId="10708"/>
    <cellStyle name="40% - Accent4 5 4 3 3 2" xfId="39766"/>
    <cellStyle name="40% - Accent4 5 4 3 4" xfId="33182"/>
    <cellStyle name="40% - Accent4 5 4 4" xfId="5240"/>
    <cellStyle name="40% - Accent4 5 4 4 2" xfId="18522"/>
    <cellStyle name="40% - Accent4 5 4 4 2 2" xfId="26476"/>
    <cellStyle name="40% - Accent4 5 4 4 2 2 2" xfId="55435"/>
    <cellStyle name="40% - Accent4 5 4 4 2 3" xfId="47494"/>
    <cellStyle name="40% - Accent4 5 4 4 3" xfId="11852"/>
    <cellStyle name="40% - Accent4 5 4 4 3 2" xfId="40910"/>
    <cellStyle name="40% - Accent4 5 4 4 4" xfId="34326"/>
    <cellStyle name="40% - Accent4 5 4 5" xfId="7409"/>
    <cellStyle name="40% - Accent4 5 4 5 2" xfId="20670"/>
    <cellStyle name="40% - Accent4 5 4 5 2 2" xfId="28624"/>
    <cellStyle name="40% - Accent4 5 4 5 2 2 2" xfId="57583"/>
    <cellStyle name="40% - Accent4 5 4 5 2 3" xfId="49642"/>
    <cellStyle name="40% - Accent4 5 4 5 3" xfId="14000"/>
    <cellStyle name="40% - Accent4 5 4 5 3 2" xfId="43058"/>
    <cellStyle name="40% - Accent4 5 4 5 4" xfId="36474"/>
    <cellStyle name="40% - Accent4 5 4 6" xfId="15279"/>
    <cellStyle name="40% - Accent4 5 4 6 2" xfId="23269"/>
    <cellStyle name="40% - Accent4 5 4 6 2 2" xfId="52228"/>
    <cellStyle name="40% - Accent4 5 4 6 3" xfId="44287"/>
    <cellStyle name="40% - Accent4 5 4 7" xfId="21820"/>
    <cellStyle name="40% - Accent4 5 4 7 2" xfId="29768"/>
    <cellStyle name="40% - Accent4 5 4 7 2 2" xfId="58727"/>
    <cellStyle name="40% - Accent4 5 4 7 3" xfId="50786"/>
    <cellStyle name="40% - Accent4 5 4 8" xfId="8560"/>
    <cellStyle name="40% - Accent4 5 4 8 2" xfId="37618"/>
    <cellStyle name="40% - Accent4 5 4 9" xfId="31034"/>
    <cellStyle name="40% - Accent4 5 5" xfId="2474"/>
    <cellStyle name="40% - Accent4 5 5 2" xfId="5832"/>
    <cellStyle name="40% - Accent4 5 5 2 2" xfId="19114"/>
    <cellStyle name="40% - Accent4 5 5 2 2 2" xfId="27068"/>
    <cellStyle name="40% - Accent4 5 5 2 2 2 2" xfId="56027"/>
    <cellStyle name="40% - Accent4 5 5 2 2 3" xfId="48086"/>
    <cellStyle name="40% - Accent4 5 5 2 3" xfId="12444"/>
    <cellStyle name="40% - Accent4 5 5 2 3 2" xfId="41502"/>
    <cellStyle name="40% - Accent4 5 5 2 4" xfId="34918"/>
    <cellStyle name="40% - Accent4 5 5 3" xfId="14792"/>
    <cellStyle name="40% - Accent4 5 5 3 2" xfId="22795"/>
    <cellStyle name="40% - Accent4 5 5 3 2 2" xfId="51754"/>
    <cellStyle name="40% - Accent4 5 5 3 3" xfId="43813"/>
    <cellStyle name="40% - Accent4 5 5 4" xfId="9152"/>
    <cellStyle name="40% - Accent4 5 5 4 2" xfId="38210"/>
    <cellStyle name="40% - Accent4 5 5 5" xfId="31626"/>
    <cellStyle name="40% - Accent4 5 6" xfId="3672"/>
    <cellStyle name="40% - Accent4 5 6 2" xfId="16966"/>
    <cellStyle name="40% - Accent4 5 6 2 2" xfId="24920"/>
    <cellStyle name="40% - Accent4 5 6 2 2 2" xfId="53879"/>
    <cellStyle name="40% - Accent4 5 6 2 3" xfId="45938"/>
    <cellStyle name="40% - Accent4 5 6 3" xfId="10296"/>
    <cellStyle name="40% - Accent4 5 6 3 2" xfId="39354"/>
    <cellStyle name="40% - Accent4 5 6 4" xfId="32770"/>
    <cellStyle name="40% - Accent4 5 7" xfId="4828"/>
    <cellStyle name="40% - Accent4 5 7 2" xfId="18110"/>
    <cellStyle name="40% - Accent4 5 7 2 2" xfId="26064"/>
    <cellStyle name="40% - Accent4 5 7 2 2 2" xfId="55023"/>
    <cellStyle name="40% - Accent4 5 7 2 3" xfId="47082"/>
    <cellStyle name="40% - Accent4 5 7 3" xfId="11440"/>
    <cellStyle name="40% - Accent4 5 7 3 2" xfId="40498"/>
    <cellStyle name="40% - Accent4 5 7 4" xfId="33914"/>
    <cellStyle name="40% - Accent4 5 8" xfId="6997"/>
    <cellStyle name="40% - Accent4 5 8 2" xfId="20258"/>
    <cellStyle name="40% - Accent4 5 8 2 2" xfId="28212"/>
    <cellStyle name="40% - Accent4 5 8 2 2 2" xfId="57171"/>
    <cellStyle name="40% - Accent4 5 8 2 3" xfId="49230"/>
    <cellStyle name="40% - Accent4 5 8 3" xfId="13588"/>
    <cellStyle name="40% - Accent4 5 8 3 2" xfId="42646"/>
    <cellStyle name="40% - Accent4 5 8 4" xfId="36062"/>
    <cellStyle name="40% - Accent4 5 9" xfId="14866"/>
    <cellStyle name="40% - Accent4 5 9 2" xfId="22856"/>
    <cellStyle name="40% - Accent4 5 9 2 2" xfId="51815"/>
    <cellStyle name="40% - Accent4 5 9 3" xfId="43874"/>
    <cellStyle name="40% - Accent4 6" xfId="1512"/>
    <cellStyle name="40% - Accent4 6 10" xfId="30708"/>
    <cellStyle name="40% - Accent4 6 2" xfId="2144"/>
    <cellStyle name="40% - Accent4 6 2 2" xfId="3152"/>
    <cellStyle name="40% - Accent4 6 2 2 2" xfId="6510"/>
    <cellStyle name="40% - Accent4 6 2 2 2 2" xfId="19792"/>
    <cellStyle name="40% - Accent4 6 2 2 2 2 2" xfId="27746"/>
    <cellStyle name="40% - Accent4 6 2 2 2 2 2 2" xfId="56705"/>
    <cellStyle name="40% - Accent4 6 2 2 2 2 3" xfId="48764"/>
    <cellStyle name="40% - Accent4 6 2 2 2 3" xfId="13122"/>
    <cellStyle name="40% - Accent4 6 2 2 2 3 2" xfId="42180"/>
    <cellStyle name="40% - Accent4 6 2 2 2 4" xfId="35596"/>
    <cellStyle name="40% - Accent4 6 2 2 3" xfId="16640"/>
    <cellStyle name="40% - Accent4 6 2 2 3 2" xfId="24594"/>
    <cellStyle name="40% - Accent4 6 2 2 3 2 2" xfId="53553"/>
    <cellStyle name="40% - Accent4 6 2 2 3 3" xfId="45612"/>
    <cellStyle name="40% - Accent4 6 2 2 4" xfId="9830"/>
    <cellStyle name="40% - Accent4 6 2 2 4 2" xfId="38888"/>
    <cellStyle name="40% - Accent4 6 2 2 5" xfId="32304"/>
    <cellStyle name="40% - Accent4 6 2 3" xfId="4350"/>
    <cellStyle name="40% - Accent4 6 2 3 2" xfId="17644"/>
    <cellStyle name="40% - Accent4 6 2 3 2 2" xfId="25598"/>
    <cellStyle name="40% - Accent4 6 2 3 2 2 2" xfId="54557"/>
    <cellStyle name="40% - Accent4 6 2 3 2 3" xfId="46616"/>
    <cellStyle name="40% - Accent4 6 2 3 3" xfId="10974"/>
    <cellStyle name="40% - Accent4 6 2 3 3 2" xfId="40032"/>
    <cellStyle name="40% - Accent4 6 2 3 4" xfId="33448"/>
    <cellStyle name="40% - Accent4 6 2 4" xfId="5506"/>
    <cellStyle name="40% - Accent4 6 2 4 2" xfId="18788"/>
    <cellStyle name="40% - Accent4 6 2 4 2 2" xfId="26742"/>
    <cellStyle name="40% - Accent4 6 2 4 2 2 2" xfId="55701"/>
    <cellStyle name="40% - Accent4 6 2 4 2 3" xfId="47760"/>
    <cellStyle name="40% - Accent4 6 2 4 3" xfId="12118"/>
    <cellStyle name="40% - Accent4 6 2 4 3 2" xfId="41176"/>
    <cellStyle name="40% - Accent4 6 2 4 4" xfId="34592"/>
    <cellStyle name="40% - Accent4 6 2 5" xfId="7675"/>
    <cellStyle name="40% - Accent4 6 2 5 2" xfId="20936"/>
    <cellStyle name="40% - Accent4 6 2 5 2 2" xfId="28890"/>
    <cellStyle name="40% - Accent4 6 2 5 2 2 2" xfId="57849"/>
    <cellStyle name="40% - Accent4 6 2 5 2 3" xfId="49908"/>
    <cellStyle name="40% - Accent4 6 2 5 3" xfId="14266"/>
    <cellStyle name="40% - Accent4 6 2 5 3 2" xfId="43324"/>
    <cellStyle name="40% - Accent4 6 2 5 4" xfId="36740"/>
    <cellStyle name="40% - Accent4 6 2 6" xfId="15545"/>
    <cellStyle name="40% - Accent4 6 2 6 2" xfId="23535"/>
    <cellStyle name="40% - Accent4 6 2 6 2 2" xfId="52494"/>
    <cellStyle name="40% - Accent4 6 2 6 3" xfId="44553"/>
    <cellStyle name="40% - Accent4 6 2 7" xfId="22086"/>
    <cellStyle name="40% - Accent4 6 2 7 2" xfId="30034"/>
    <cellStyle name="40% - Accent4 6 2 7 2 2" xfId="58993"/>
    <cellStyle name="40% - Accent4 6 2 7 3" xfId="51052"/>
    <cellStyle name="40% - Accent4 6 2 8" xfId="8826"/>
    <cellStyle name="40% - Accent4 6 2 8 2" xfId="37884"/>
    <cellStyle name="40% - Accent4 6 2 9" xfId="31300"/>
    <cellStyle name="40% - Accent4 6 3" xfId="2560"/>
    <cellStyle name="40% - Accent4 6 3 2" xfId="5918"/>
    <cellStyle name="40% - Accent4 6 3 2 2" xfId="19200"/>
    <cellStyle name="40% - Accent4 6 3 2 2 2" xfId="27154"/>
    <cellStyle name="40% - Accent4 6 3 2 2 2 2" xfId="56113"/>
    <cellStyle name="40% - Accent4 6 3 2 2 3" xfId="48172"/>
    <cellStyle name="40% - Accent4 6 3 2 3" xfId="12530"/>
    <cellStyle name="40% - Accent4 6 3 2 3 2" xfId="41588"/>
    <cellStyle name="40% - Accent4 6 3 2 4" xfId="35004"/>
    <cellStyle name="40% - Accent4 6 3 3" xfId="16048"/>
    <cellStyle name="40% - Accent4 6 3 3 2" xfId="24002"/>
    <cellStyle name="40% - Accent4 6 3 3 2 2" xfId="52961"/>
    <cellStyle name="40% - Accent4 6 3 3 3" xfId="45020"/>
    <cellStyle name="40% - Accent4 6 3 4" xfId="9238"/>
    <cellStyle name="40% - Accent4 6 3 4 2" xfId="38296"/>
    <cellStyle name="40% - Accent4 6 3 5" xfId="31712"/>
    <cellStyle name="40% - Accent4 6 4" xfId="3758"/>
    <cellStyle name="40% - Accent4 6 4 2" xfId="17052"/>
    <cellStyle name="40% - Accent4 6 4 2 2" xfId="25006"/>
    <cellStyle name="40% - Accent4 6 4 2 2 2" xfId="53965"/>
    <cellStyle name="40% - Accent4 6 4 2 3" xfId="46024"/>
    <cellStyle name="40% - Accent4 6 4 3" xfId="10382"/>
    <cellStyle name="40% - Accent4 6 4 3 2" xfId="39440"/>
    <cellStyle name="40% - Accent4 6 4 4" xfId="32856"/>
    <cellStyle name="40% - Accent4 6 5" xfId="4914"/>
    <cellStyle name="40% - Accent4 6 5 2" xfId="18196"/>
    <cellStyle name="40% - Accent4 6 5 2 2" xfId="26150"/>
    <cellStyle name="40% - Accent4 6 5 2 2 2" xfId="55109"/>
    <cellStyle name="40% - Accent4 6 5 2 3" xfId="47168"/>
    <cellStyle name="40% - Accent4 6 5 3" xfId="11526"/>
    <cellStyle name="40% - Accent4 6 5 3 2" xfId="40584"/>
    <cellStyle name="40% - Accent4 6 5 4" xfId="34000"/>
    <cellStyle name="40% - Accent4 6 6" xfId="7083"/>
    <cellStyle name="40% - Accent4 6 6 2" xfId="20344"/>
    <cellStyle name="40% - Accent4 6 6 2 2" xfId="28298"/>
    <cellStyle name="40% - Accent4 6 6 2 2 2" xfId="57257"/>
    <cellStyle name="40% - Accent4 6 6 2 3" xfId="49316"/>
    <cellStyle name="40% - Accent4 6 6 3" xfId="13674"/>
    <cellStyle name="40% - Accent4 6 6 3 2" xfId="42732"/>
    <cellStyle name="40% - Accent4 6 6 4" xfId="36148"/>
    <cellStyle name="40% - Accent4 6 7" xfId="14952"/>
    <cellStyle name="40% - Accent4 6 7 2" xfId="22942"/>
    <cellStyle name="40% - Accent4 6 7 2 2" xfId="51901"/>
    <cellStyle name="40% - Accent4 6 7 3" xfId="43960"/>
    <cellStyle name="40% - Accent4 6 8" xfId="21494"/>
    <cellStyle name="40% - Accent4 6 8 2" xfId="29442"/>
    <cellStyle name="40% - Accent4 6 8 2 2" xfId="58401"/>
    <cellStyle name="40% - Accent4 6 8 3" xfId="50460"/>
    <cellStyle name="40% - Accent4 6 9" xfId="8234"/>
    <cellStyle name="40% - Accent4 6 9 2" xfId="37292"/>
    <cellStyle name="40% - Accent4 7" xfId="1968"/>
    <cellStyle name="40% - Accent4 7 2" xfId="2976"/>
    <cellStyle name="40% - Accent4 7 2 2" xfId="6334"/>
    <cellStyle name="40% - Accent4 7 2 2 2" xfId="19616"/>
    <cellStyle name="40% - Accent4 7 2 2 2 2" xfId="27570"/>
    <cellStyle name="40% - Accent4 7 2 2 2 2 2" xfId="56529"/>
    <cellStyle name="40% - Accent4 7 2 2 2 3" xfId="48588"/>
    <cellStyle name="40% - Accent4 7 2 2 3" xfId="12946"/>
    <cellStyle name="40% - Accent4 7 2 2 3 2" xfId="42004"/>
    <cellStyle name="40% - Accent4 7 2 2 4" xfId="35420"/>
    <cellStyle name="40% - Accent4 7 2 3" xfId="16464"/>
    <cellStyle name="40% - Accent4 7 2 3 2" xfId="24418"/>
    <cellStyle name="40% - Accent4 7 2 3 2 2" xfId="53377"/>
    <cellStyle name="40% - Accent4 7 2 3 3" xfId="45436"/>
    <cellStyle name="40% - Accent4 7 2 4" xfId="9654"/>
    <cellStyle name="40% - Accent4 7 2 4 2" xfId="38712"/>
    <cellStyle name="40% - Accent4 7 2 5" xfId="32128"/>
    <cellStyle name="40% - Accent4 7 3" xfId="4174"/>
    <cellStyle name="40% - Accent4 7 3 2" xfId="17468"/>
    <cellStyle name="40% - Accent4 7 3 2 2" xfId="25422"/>
    <cellStyle name="40% - Accent4 7 3 2 2 2" xfId="54381"/>
    <cellStyle name="40% - Accent4 7 3 2 3" xfId="46440"/>
    <cellStyle name="40% - Accent4 7 3 3" xfId="10798"/>
    <cellStyle name="40% - Accent4 7 3 3 2" xfId="39856"/>
    <cellStyle name="40% - Accent4 7 3 4" xfId="33272"/>
    <cellStyle name="40% - Accent4 7 4" xfId="5330"/>
    <cellStyle name="40% - Accent4 7 4 2" xfId="18612"/>
    <cellStyle name="40% - Accent4 7 4 2 2" xfId="26566"/>
    <cellStyle name="40% - Accent4 7 4 2 2 2" xfId="55525"/>
    <cellStyle name="40% - Accent4 7 4 2 3" xfId="47584"/>
    <cellStyle name="40% - Accent4 7 4 3" xfId="11942"/>
    <cellStyle name="40% - Accent4 7 4 3 2" xfId="41000"/>
    <cellStyle name="40% - Accent4 7 4 4" xfId="34416"/>
    <cellStyle name="40% - Accent4 7 5" xfId="7499"/>
    <cellStyle name="40% - Accent4 7 5 2" xfId="20760"/>
    <cellStyle name="40% - Accent4 7 5 2 2" xfId="28714"/>
    <cellStyle name="40% - Accent4 7 5 2 2 2" xfId="57673"/>
    <cellStyle name="40% - Accent4 7 5 2 3" xfId="49732"/>
    <cellStyle name="40% - Accent4 7 5 3" xfId="14090"/>
    <cellStyle name="40% - Accent4 7 5 3 2" xfId="43148"/>
    <cellStyle name="40% - Accent4 7 5 4" xfId="36564"/>
    <cellStyle name="40% - Accent4 7 6" xfId="15369"/>
    <cellStyle name="40% - Accent4 7 6 2" xfId="23359"/>
    <cellStyle name="40% - Accent4 7 6 2 2" xfId="52318"/>
    <cellStyle name="40% - Accent4 7 6 3" xfId="44377"/>
    <cellStyle name="40% - Accent4 7 7" xfId="21910"/>
    <cellStyle name="40% - Accent4 7 7 2" xfId="29858"/>
    <cellStyle name="40% - Accent4 7 7 2 2" xfId="58817"/>
    <cellStyle name="40% - Accent4 7 7 3" xfId="50876"/>
    <cellStyle name="40% - Accent4 7 8" xfId="8650"/>
    <cellStyle name="40% - Accent4 7 8 2" xfId="37708"/>
    <cellStyle name="40% - Accent4 7 9" xfId="31124"/>
    <cellStyle name="40% - Accent4 8" xfId="1784"/>
    <cellStyle name="40% - Accent4 8 2" xfId="2796"/>
    <cellStyle name="40% - Accent4 8 2 2" xfId="6154"/>
    <cellStyle name="40% - Accent4 8 2 2 2" xfId="19436"/>
    <cellStyle name="40% - Accent4 8 2 2 2 2" xfId="27390"/>
    <cellStyle name="40% - Accent4 8 2 2 2 2 2" xfId="56349"/>
    <cellStyle name="40% - Accent4 8 2 2 2 3" xfId="48408"/>
    <cellStyle name="40% - Accent4 8 2 2 3" xfId="12766"/>
    <cellStyle name="40% - Accent4 8 2 2 3 2" xfId="41824"/>
    <cellStyle name="40% - Accent4 8 2 2 4" xfId="35240"/>
    <cellStyle name="40% - Accent4 8 2 3" xfId="16284"/>
    <cellStyle name="40% - Accent4 8 2 3 2" xfId="24238"/>
    <cellStyle name="40% - Accent4 8 2 3 2 2" xfId="53197"/>
    <cellStyle name="40% - Accent4 8 2 3 3" xfId="45256"/>
    <cellStyle name="40% - Accent4 8 2 4" xfId="9474"/>
    <cellStyle name="40% - Accent4 8 2 4 2" xfId="38532"/>
    <cellStyle name="40% - Accent4 8 2 5" xfId="31948"/>
    <cellStyle name="40% - Accent4 8 3" xfId="3994"/>
    <cellStyle name="40% - Accent4 8 3 2" xfId="17288"/>
    <cellStyle name="40% - Accent4 8 3 2 2" xfId="25242"/>
    <cellStyle name="40% - Accent4 8 3 2 2 2" xfId="54201"/>
    <cellStyle name="40% - Accent4 8 3 2 3" xfId="46260"/>
    <cellStyle name="40% - Accent4 8 3 3" xfId="10618"/>
    <cellStyle name="40% - Accent4 8 3 3 2" xfId="39676"/>
    <cellStyle name="40% - Accent4 8 3 4" xfId="33092"/>
    <cellStyle name="40% - Accent4 8 4" xfId="5150"/>
    <cellStyle name="40% - Accent4 8 4 2" xfId="18432"/>
    <cellStyle name="40% - Accent4 8 4 2 2" xfId="26386"/>
    <cellStyle name="40% - Accent4 8 4 2 2 2" xfId="55345"/>
    <cellStyle name="40% - Accent4 8 4 2 3" xfId="47404"/>
    <cellStyle name="40% - Accent4 8 4 3" xfId="11762"/>
    <cellStyle name="40% - Accent4 8 4 3 2" xfId="40820"/>
    <cellStyle name="40% - Accent4 8 4 4" xfId="34236"/>
    <cellStyle name="40% - Accent4 8 5" xfId="7319"/>
    <cellStyle name="40% - Accent4 8 5 2" xfId="20580"/>
    <cellStyle name="40% - Accent4 8 5 2 2" xfId="28534"/>
    <cellStyle name="40% - Accent4 8 5 2 2 2" xfId="57493"/>
    <cellStyle name="40% - Accent4 8 5 2 3" xfId="49552"/>
    <cellStyle name="40% - Accent4 8 5 3" xfId="13910"/>
    <cellStyle name="40% - Accent4 8 5 3 2" xfId="42968"/>
    <cellStyle name="40% - Accent4 8 5 4" xfId="36384"/>
    <cellStyle name="40% - Accent4 8 6" xfId="15189"/>
    <cellStyle name="40% - Accent4 8 6 2" xfId="23179"/>
    <cellStyle name="40% - Accent4 8 6 2 2" xfId="52138"/>
    <cellStyle name="40% - Accent4 8 6 3" xfId="44197"/>
    <cellStyle name="40% - Accent4 8 7" xfId="21730"/>
    <cellStyle name="40% - Accent4 8 7 2" xfId="29678"/>
    <cellStyle name="40% - Accent4 8 7 2 2" xfId="58637"/>
    <cellStyle name="40% - Accent4 8 7 3" xfId="50696"/>
    <cellStyle name="40% - Accent4 8 8" xfId="8470"/>
    <cellStyle name="40% - Accent4 8 8 2" xfId="37528"/>
    <cellStyle name="40% - Accent4 8 9" xfId="30944"/>
    <cellStyle name="40% - Accent4 9" xfId="2383"/>
    <cellStyle name="40% - Accent4 9 2" xfId="5742"/>
    <cellStyle name="40% - Accent4 9 2 2" xfId="19024"/>
    <cellStyle name="40% - Accent4 9 2 2 2" xfId="26978"/>
    <cellStyle name="40% - Accent4 9 2 2 2 2" xfId="55937"/>
    <cellStyle name="40% - Accent4 9 2 2 3" xfId="47996"/>
    <cellStyle name="40% - Accent4 9 2 3" xfId="12354"/>
    <cellStyle name="40% - Accent4 9 2 3 2" xfId="41412"/>
    <cellStyle name="40% - Accent4 9 2 4" xfId="34828"/>
    <cellStyle name="40% - Accent4 9 3" xfId="14810"/>
    <cellStyle name="40% - Accent4 9 3 2" xfId="22808"/>
    <cellStyle name="40% - Accent4 9 3 2 2" xfId="51767"/>
    <cellStyle name="40% - Accent4 9 3 3" xfId="43826"/>
    <cellStyle name="40% - Accent4 9 4" xfId="9062"/>
    <cellStyle name="40% - Accent4 9 4 2" xfId="38120"/>
    <cellStyle name="40% - Accent4 9 5" xfId="31536"/>
    <cellStyle name="40% - Accent5 10" xfId="3584"/>
    <cellStyle name="40% - Accent5 10 2" xfId="16878"/>
    <cellStyle name="40% - Accent5 10 2 2" xfId="24832"/>
    <cellStyle name="40% - Accent5 10 2 2 2" xfId="53791"/>
    <cellStyle name="40% - Accent5 10 2 3" xfId="45850"/>
    <cellStyle name="40% - Accent5 10 3" xfId="10208"/>
    <cellStyle name="40% - Accent5 10 3 2" xfId="39266"/>
    <cellStyle name="40% - Accent5 10 4" xfId="32682"/>
    <cellStyle name="40% - Accent5 11" xfId="4738"/>
    <cellStyle name="40% - Accent5 11 2" xfId="18022"/>
    <cellStyle name="40% - Accent5 11 2 2" xfId="25976"/>
    <cellStyle name="40% - Accent5 11 2 2 2" xfId="54935"/>
    <cellStyle name="40% - Accent5 11 2 3" xfId="46994"/>
    <cellStyle name="40% - Accent5 11 3" xfId="11352"/>
    <cellStyle name="40% - Accent5 11 3 2" xfId="40410"/>
    <cellStyle name="40% - Accent5 11 4" xfId="33826"/>
    <cellStyle name="40% - Accent5 12" xfId="6899"/>
    <cellStyle name="40% - Accent5 12 2" xfId="20170"/>
    <cellStyle name="40% - Accent5 12 2 2" xfId="28124"/>
    <cellStyle name="40% - Accent5 12 2 2 2" xfId="57083"/>
    <cellStyle name="40% - Accent5 12 2 3" xfId="49142"/>
    <cellStyle name="40% - Accent5 12 3" xfId="13500"/>
    <cellStyle name="40% - Accent5 12 3 2" xfId="42558"/>
    <cellStyle name="40% - Accent5 12 4" xfId="35974"/>
    <cellStyle name="40% - Accent5 13" xfId="14651"/>
    <cellStyle name="40% - Accent5 13 2" xfId="22687"/>
    <cellStyle name="40% - Accent5 13 2 2" xfId="51646"/>
    <cellStyle name="40% - Accent5 13 3" xfId="43705"/>
    <cellStyle name="40% - Accent5 14" xfId="21316"/>
    <cellStyle name="40% - Accent5 14 2" xfId="29268"/>
    <cellStyle name="40% - Accent5 14 2 2" xfId="58227"/>
    <cellStyle name="40% - Accent5 14 3" xfId="50286"/>
    <cellStyle name="40% - Accent5 15" xfId="8058"/>
    <cellStyle name="40% - Accent5 15 2" xfId="37118"/>
    <cellStyle name="40% - Accent5 16" xfId="30523"/>
    <cellStyle name="40% - Accent5 2" xfId="851"/>
    <cellStyle name="40% - Accent5 2 2" xfId="3418"/>
    <cellStyle name="40% - Accent5 2 2 10" xfId="32570"/>
    <cellStyle name="40% - Accent5 2 2 2" xfId="4616"/>
    <cellStyle name="40% - Accent5 2 2 2 2" xfId="17910"/>
    <cellStyle name="40% - Accent5 2 2 2 2 2" xfId="25864"/>
    <cellStyle name="40% - Accent5 2 2 2 2 2 2" xfId="54823"/>
    <cellStyle name="40% - Accent5 2 2 2 2 3" xfId="46882"/>
    <cellStyle name="40% - Accent5 2 2 2 3" xfId="11240"/>
    <cellStyle name="40% - Accent5 2 2 2 3 2" xfId="40298"/>
    <cellStyle name="40% - Accent5 2 2 2 4" xfId="33714"/>
    <cellStyle name="40% - Accent5 2 2 3" xfId="6776"/>
    <cellStyle name="40% - Accent5 2 2 3 2" xfId="20058"/>
    <cellStyle name="40% - Accent5 2 2 3 2 2" xfId="28012"/>
    <cellStyle name="40% - Accent5 2 2 3 2 2 2" xfId="56971"/>
    <cellStyle name="40% - Accent5 2 2 3 2 3" xfId="49030"/>
    <cellStyle name="40% - Accent5 2 2 3 3" xfId="13388"/>
    <cellStyle name="40% - Accent5 2 2 3 3 2" xfId="42446"/>
    <cellStyle name="40% - Accent5 2 2 3 4" xfId="35862"/>
    <cellStyle name="40% - Accent5 2 2 4" xfId="7941"/>
    <cellStyle name="40% - Accent5 2 2 4 2" xfId="21202"/>
    <cellStyle name="40% - Accent5 2 2 4 2 2" xfId="29156"/>
    <cellStyle name="40% - Accent5 2 2 4 2 2 2" xfId="58115"/>
    <cellStyle name="40% - Accent5 2 2 4 2 3" xfId="50174"/>
    <cellStyle name="40% - Accent5 2 2 4 3" xfId="14532"/>
    <cellStyle name="40% - Accent5 2 2 4 3 2" xfId="43590"/>
    <cellStyle name="40% - Accent5 2 2 4 4" xfId="37006"/>
    <cellStyle name="40% - Accent5 2 2 5" xfId="15811"/>
    <cellStyle name="40% - Accent5 2 2 5 2" xfId="23801"/>
    <cellStyle name="40% - Accent5 2 2 5 2 2" xfId="52760"/>
    <cellStyle name="40% - Accent5 2 2 5 3" xfId="44819"/>
    <cellStyle name="40% - Accent5 2 2 6" xfId="22352"/>
    <cellStyle name="40% - Accent5 2 2 6 2" xfId="30300"/>
    <cellStyle name="40% - Accent5 2 2 6 2 2" xfId="59259"/>
    <cellStyle name="40% - Accent5 2 2 6 3" xfId="51318"/>
    <cellStyle name="40% - Accent5 2 2 7" xfId="22496"/>
    <cellStyle name="40% - Accent5 2 2 7 2" xfId="30440"/>
    <cellStyle name="40% - Accent5 2 2 7 2 2" xfId="59399"/>
    <cellStyle name="40% - Accent5 2 2 7 3" xfId="51458"/>
    <cellStyle name="40% - Accent5 2 2 8" xfId="22602"/>
    <cellStyle name="40% - Accent5 2 2 8 2" xfId="51564"/>
    <cellStyle name="40% - Accent5 2 2 9" xfId="10096"/>
    <cellStyle name="40% - Accent5 2 2 9 2" xfId="39154"/>
    <cellStyle name="40% - Accent5 2 3" xfId="3417"/>
    <cellStyle name="40% - Accent5 2 3 2" xfId="4615"/>
    <cellStyle name="40% - Accent5 2 3 2 2" xfId="17909"/>
    <cellStyle name="40% - Accent5 2 3 2 2 2" xfId="25863"/>
    <cellStyle name="40% - Accent5 2 3 2 2 2 2" xfId="54822"/>
    <cellStyle name="40% - Accent5 2 3 2 2 3" xfId="46881"/>
    <cellStyle name="40% - Accent5 2 3 2 3" xfId="11239"/>
    <cellStyle name="40% - Accent5 2 3 2 3 2" xfId="40297"/>
    <cellStyle name="40% - Accent5 2 3 2 4" xfId="33713"/>
    <cellStyle name="40% - Accent5 2 3 3" xfId="6775"/>
    <cellStyle name="40% - Accent5 2 3 3 2" xfId="20057"/>
    <cellStyle name="40% - Accent5 2 3 3 2 2" xfId="28011"/>
    <cellStyle name="40% - Accent5 2 3 3 2 2 2" xfId="56970"/>
    <cellStyle name="40% - Accent5 2 3 3 2 3" xfId="49029"/>
    <cellStyle name="40% - Accent5 2 3 3 3" xfId="13387"/>
    <cellStyle name="40% - Accent5 2 3 3 3 2" xfId="42445"/>
    <cellStyle name="40% - Accent5 2 3 3 4" xfId="35861"/>
    <cellStyle name="40% - Accent5 2 3 4" xfId="7940"/>
    <cellStyle name="40% - Accent5 2 3 4 2" xfId="21201"/>
    <cellStyle name="40% - Accent5 2 3 4 2 2" xfId="29155"/>
    <cellStyle name="40% - Accent5 2 3 4 2 2 2" xfId="58114"/>
    <cellStyle name="40% - Accent5 2 3 4 2 3" xfId="50173"/>
    <cellStyle name="40% - Accent5 2 3 4 3" xfId="14531"/>
    <cellStyle name="40% - Accent5 2 3 4 3 2" xfId="43589"/>
    <cellStyle name="40% - Accent5 2 3 4 4" xfId="37005"/>
    <cellStyle name="40% - Accent5 2 3 5" xfId="15810"/>
    <cellStyle name="40% - Accent5 2 3 5 2" xfId="23800"/>
    <cellStyle name="40% - Accent5 2 3 5 2 2" xfId="52759"/>
    <cellStyle name="40% - Accent5 2 3 5 3" xfId="44818"/>
    <cellStyle name="40% - Accent5 2 3 6" xfId="22351"/>
    <cellStyle name="40% - Accent5 2 3 6 2" xfId="30299"/>
    <cellStyle name="40% - Accent5 2 3 6 2 2" xfId="59258"/>
    <cellStyle name="40% - Accent5 2 3 6 3" xfId="51317"/>
    <cellStyle name="40% - Accent5 2 3 7" xfId="10095"/>
    <cellStyle name="40% - Accent5 2 3 7 2" xfId="39153"/>
    <cellStyle name="40% - Accent5 2 3 8" xfId="32569"/>
    <cellStyle name="40% - Accent5 2 4" xfId="22495"/>
    <cellStyle name="40% - Accent5 2 4 2" xfId="30439"/>
    <cellStyle name="40% - Accent5 2 4 2 2" xfId="59398"/>
    <cellStyle name="40% - Accent5 2 4 3" xfId="51457"/>
    <cellStyle name="40% - Accent5 2 5" xfId="22601"/>
    <cellStyle name="40% - Accent5 2 5 2" xfId="51563"/>
    <cellStyle name="40% - Accent5 3" xfId="95"/>
    <cellStyle name="40% - Accent5 3 10" xfId="6925"/>
    <cellStyle name="40% - Accent5 3 10 2" xfId="20196"/>
    <cellStyle name="40% - Accent5 3 10 2 2" xfId="28150"/>
    <cellStyle name="40% - Accent5 3 10 2 2 2" xfId="57109"/>
    <cellStyle name="40% - Accent5 3 10 2 3" xfId="49168"/>
    <cellStyle name="40% - Accent5 3 10 3" xfId="13526"/>
    <cellStyle name="40% - Accent5 3 10 3 2" xfId="42584"/>
    <cellStyle name="40% - Accent5 3 10 4" xfId="36000"/>
    <cellStyle name="40% - Accent5 3 11" xfId="14678"/>
    <cellStyle name="40% - Accent5 3 11 2" xfId="22713"/>
    <cellStyle name="40% - Accent5 3 11 2 2" xfId="51672"/>
    <cellStyle name="40% - Accent5 3 11 3" xfId="43731"/>
    <cellStyle name="40% - Accent5 3 12" xfId="21342"/>
    <cellStyle name="40% - Accent5 3 12 2" xfId="29294"/>
    <cellStyle name="40% - Accent5 3 12 2 2" xfId="58253"/>
    <cellStyle name="40% - Accent5 3 12 3" xfId="50312"/>
    <cellStyle name="40% - Accent5 3 13" xfId="22497"/>
    <cellStyle name="40% - Accent5 3 13 2" xfId="30441"/>
    <cellStyle name="40% - Accent5 3 13 2 2" xfId="59400"/>
    <cellStyle name="40% - Accent5 3 13 3" xfId="51459"/>
    <cellStyle name="40% - Accent5 3 14" xfId="22603"/>
    <cellStyle name="40% - Accent5 3 14 2" xfId="51565"/>
    <cellStyle name="40% - Accent5 3 15" xfId="8084"/>
    <cellStyle name="40% - Accent5 3 15 2" xfId="37144"/>
    <cellStyle name="40% - Accent5 3 16" xfId="30560"/>
    <cellStyle name="40% - Accent5 3 2" xfId="1454"/>
    <cellStyle name="40% - Accent5 3 2 10" xfId="21436"/>
    <cellStyle name="40% - Accent5 3 2 10 2" xfId="29384"/>
    <cellStyle name="40% - Accent5 3 2 10 2 2" xfId="58343"/>
    <cellStyle name="40% - Accent5 3 2 10 3" xfId="50402"/>
    <cellStyle name="40% - Accent5 3 2 11" xfId="8176"/>
    <cellStyle name="40% - Accent5 3 2 11 2" xfId="37234"/>
    <cellStyle name="40% - Accent5 3 2 12" xfId="30650"/>
    <cellStyle name="40% - Accent5 3 2 2" xfId="1674"/>
    <cellStyle name="40% - Accent5 3 2 2 10" xfId="30863"/>
    <cellStyle name="40% - Accent5 3 2 2 2" xfId="2299"/>
    <cellStyle name="40% - Accent5 3 2 2 2 2" xfId="3307"/>
    <cellStyle name="40% - Accent5 3 2 2 2 2 2" xfId="6665"/>
    <cellStyle name="40% - Accent5 3 2 2 2 2 2 2" xfId="19947"/>
    <cellStyle name="40% - Accent5 3 2 2 2 2 2 2 2" xfId="27901"/>
    <cellStyle name="40% - Accent5 3 2 2 2 2 2 2 2 2" xfId="56860"/>
    <cellStyle name="40% - Accent5 3 2 2 2 2 2 2 3" xfId="48919"/>
    <cellStyle name="40% - Accent5 3 2 2 2 2 2 3" xfId="13277"/>
    <cellStyle name="40% - Accent5 3 2 2 2 2 2 3 2" xfId="42335"/>
    <cellStyle name="40% - Accent5 3 2 2 2 2 2 4" xfId="35751"/>
    <cellStyle name="40% - Accent5 3 2 2 2 2 3" xfId="16795"/>
    <cellStyle name="40% - Accent5 3 2 2 2 2 3 2" xfId="24749"/>
    <cellStyle name="40% - Accent5 3 2 2 2 2 3 2 2" xfId="53708"/>
    <cellStyle name="40% - Accent5 3 2 2 2 2 3 3" xfId="45767"/>
    <cellStyle name="40% - Accent5 3 2 2 2 2 4" xfId="9985"/>
    <cellStyle name="40% - Accent5 3 2 2 2 2 4 2" xfId="39043"/>
    <cellStyle name="40% - Accent5 3 2 2 2 2 5" xfId="32459"/>
    <cellStyle name="40% - Accent5 3 2 2 2 3" xfId="4505"/>
    <cellStyle name="40% - Accent5 3 2 2 2 3 2" xfId="17799"/>
    <cellStyle name="40% - Accent5 3 2 2 2 3 2 2" xfId="25753"/>
    <cellStyle name="40% - Accent5 3 2 2 2 3 2 2 2" xfId="54712"/>
    <cellStyle name="40% - Accent5 3 2 2 2 3 2 3" xfId="46771"/>
    <cellStyle name="40% - Accent5 3 2 2 2 3 3" xfId="11129"/>
    <cellStyle name="40% - Accent5 3 2 2 2 3 3 2" xfId="40187"/>
    <cellStyle name="40% - Accent5 3 2 2 2 3 4" xfId="33603"/>
    <cellStyle name="40% - Accent5 3 2 2 2 4" xfId="5661"/>
    <cellStyle name="40% - Accent5 3 2 2 2 4 2" xfId="18943"/>
    <cellStyle name="40% - Accent5 3 2 2 2 4 2 2" xfId="26897"/>
    <cellStyle name="40% - Accent5 3 2 2 2 4 2 2 2" xfId="55856"/>
    <cellStyle name="40% - Accent5 3 2 2 2 4 2 3" xfId="47915"/>
    <cellStyle name="40% - Accent5 3 2 2 2 4 3" xfId="12273"/>
    <cellStyle name="40% - Accent5 3 2 2 2 4 3 2" xfId="41331"/>
    <cellStyle name="40% - Accent5 3 2 2 2 4 4" xfId="34747"/>
    <cellStyle name="40% - Accent5 3 2 2 2 5" xfId="7830"/>
    <cellStyle name="40% - Accent5 3 2 2 2 5 2" xfId="21091"/>
    <cellStyle name="40% - Accent5 3 2 2 2 5 2 2" xfId="29045"/>
    <cellStyle name="40% - Accent5 3 2 2 2 5 2 2 2" xfId="58004"/>
    <cellStyle name="40% - Accent5 3 2 2 2 5 2 3" xfId="50063"/>
    <cellStyle name="40% - Accent5 3 2 2 2 5 3" xfId="14421"/>
    <cellStyle name="40% - Accent5 3 2 2 2 5 3 2" xfId="43479"/>
    <cellStyle name="40% - Accent5 3 2 2 2 5 4" xfId="36895"/>
    <cellStyle name="40% - Accent5 3 2 2 2 6" xfId="15700"/>
    <cellStyle name="40% - Accent5 3 2 2 2 6 2" xfId="23690"/>
    <cellStyle name="40% - Accent5 3 2 2 2 6 2 2" xfId="52649"/>
    <cellStyle name="40% - Accent5 3 2 2 2 6 3" xfId="44708"/>
    <cellStyle name="40% - Accent5 3 2 2 2 7" xfId="22241"/>
    <cellStyle name="40% - Accent5 3 2 2 2 7 2" xfId="30189"/>
    <cellStyle name="40% - Accent5 3 2 2 2 7 2 2" xfId="59148"/>
    <cellStyle name="40% - Accent5 3 2 2 2 7 3" xfId="51207"/>
    <cellStyle name="40% - Accent5 3 2 2 2 8" xfId="8981"/>
    <cellStyle name="40% - Accent5 3 2 2 2 8 2" xfId="38039"/>
    <cellStyle name="40% - Accent5 3 2 2 2 9" xfId="31455"/>
    <cellStyle name="40% - Accent5 3 2 2 3" xfId="2715"/>
    <cellStyle name="40% - Accent5 3 2 2 3 2" xfId="6073"/>
    <cellStyle name="40% - Accent5 3 2 2 3 2 2" xfId="19355"/>
    <cellStyle name="40% - Accent5 3 2 2 3 2 2 2" xfId="27309"/>
    <cellStyle name="40% - Accent5 3 2 2 3 2 2 2 2" xfId="56268"/>
    <cellStyle name="40% - Accent5 3 2 2 3 2 2 3" xfId="48327"/>
    <cellStyle name="40% - Accent5 3 2 2 3 2 3" xfId="12685"/>
    <cellStyle name="40% - Accent5 3 2 2 3 2 3 2" xfId="41743"/>
    <cellStyle name="40% - Accent5 3 2 2 3 2 4" xfId="35159"/>
    <cellStyle name="40% - Accent5 3 2 2 3 3" xfId="16203"/>
    <cellStyle name="40% - Accent5 3 2 2 3 3 2" xfId="24157"/>
    <cellStyle name="40% - Accent5 3 2 2 3 3 2 2" xfId="53116"/>
    <cellStyle name="40% - Accent5 3 2 2 3 3 3" xfId="45175"/>
    <cellStyle name="40% - Accent5 3 2 2 3 4" xfId="9393"/>
    <cellStyle name="40% - Accent5 3 2 2 3 4 2" xfId="38451"/>
    <cellStyle name="40% - Accent5 3 2 2 3 5" xfId="31867"/>
    <cellStyle name="40% - Accent5 3 2 2 4" xfId="3913"/>
    <cellStyle name="40% - Accent5 3 2 2 4 2" xfId="17207"/>
    <cellStyle name="40% - Accent5 3 2 2 4 2 2" xfId="25161"/>
    <cellStyle name="40% - Accent5 3 2 2 4 2 2 2" xfId="54120"/>
    <cellStyle name="40% - Accent5 3 2 2 4 2 3" xfId="46179"/>
    <cellStyle name="40% - Accent5 3 2 2 4 3" xfId="10537"/>
    <cellStyle name="40% - Accent5 3 2 2 4 3 2" xfId="39595"/>
    <cellStyle name="40% - Accent5 3 2 2 4 4" xfId="33011"/>
    <cellStyle name="40% - Accent5 3 2 2 5" xfId="5069"/>
    <cellStyle name="40% - Accent5 3 2 2 5 2" xfId="18351"/>
    <cellStyle name="40% - Accent5 3 2 2 5 2 2" xfId="26305"/>
    <cellStyle name="40% - Accent5 3 2 2 5 2 2 2" xfId="55264"/>
    <cellStyle name="40% - Accent5 3 2 2 5 2 3" xfId="47323"/>
    <cellStyle name="40% - Accent5 3 2 2 5 3" xfId="11681"/>
    <cellStyle name="40% - Accent5 3 2 2 5 3 2" xfId="40739"/>
    <cellStyle name="40% - Accent5 3 2 2 5 4" xfId="34155"/>
    <cellStyle name="40% - Accent5 3 2 2 6" xfId="7238"/>
    <cellStyle name="40% - Accent5 3 2 2 6 2" xfId="20499"/>
    <cellStyle name="40% - Accent5 3 2 2 6 2 2" xfId="28453"/>
    <cellStyle name="40% - Accent5 3 2 2 6 2 2 2" xfId="57412"/>
    <cellStyle name="40% - Accent5 3 2 2 6 2 3" xfId="49471"/>
    <cellStyle name="40% - Accent5 3 2 2 6 3" xfId="13829"/>
    <cellStyle name="40% - Accent5 3 2 2 6 3 2" xfId="42887"/>
    <cellStyle name="40% - Accent5 3 2 2 6 4" xfId="36303"/>
    <cellStyle name="40% - Accent5 3 2 2 7" xfId="15107"/>
    <cellStyle name="40% - Accent5 3 2 2 7 2" xfId="23097"/>
    <cellStyle name="40% - Accent5 3 2 2 7 2 2" xfId="52056"/>
    <cellStyle name="40% - Accent5 3 2 2 7 3" xfId="44115"/>
    <cellStyle name="40% - Accent5 3 2 2 8" xfId="21649"/>
    <cellStyle name="40% - Accent5 3 2 2 8 2" xfId="29597"/>
    <cellStyle name="40% - Accent5 3 2 2 8 2 2" xfId="58556"/>
    <cellStyle name="40% - Accent5 3 2 2 8 3" xfId="50615"/>
    <cellStyle name="40% - Accent5 3 2 2 9" xfId="8389"/>
    <cellStyle name="40% - Accent5 3 2 2 9 2" xfId="37447"/>
    <cellStyle name="40% - Accent5 3 2 3" xfId="2086"/>
    <cellStyle name="40% - Accent5 3 2 3 2" xfId="3094"/>
    <cellStyle name="40% - Accent5 3 2 3 2 2" xfId="6452"/>
    <cellStyle name="40% - Accent5 3 2 3 2 2 2" xfId="19734"/>
    <cellStyle name="40% - Accent5 3 2 3 2 2 2 2" xfId="27688"/>
    <cellStyle name="40% - Accent5 3 2 3 2 2 2 2 2" xfId="56647"/>
    <cellStyle name="40% - Accent5 3 2 3 2 2 2 3" xfId="48706"/>
    <cellStyle name="40% - Accent5 3 2 3 2 2 3" xfId="13064"/>
    <cellStyle name="40% - Accent5 3 2 3 2 2 3 2" xfId="42122"/>
    <cellStyle name="40% - Accent5 3 2 3 2 2 4" xfId="35538"/>
    <cellStyle name="40% - Accent5 3 2 3 2 3" xfId="16582"/>
    <cellStyle name="40% - Accent5 3 2 3 2 3 2" xfId="24536"/>
    <cellStyle name="40% - Accent5 3 2 3 2 3 2 2" xfId="53495"/>
    <cellStyle name="40% - Accent5 3 2 3 2 3 3" xfId="45554"/>
    <cellStyle name="40% - Accent5 3 2 3 2 4" xfId="9772"/>
    <cellStyle name="40% - Accent5 3 2 3 2 4 2" xfId="38830"/>
    <cellStyle name="40% - Accent5 3 2 3 2 5" xfId="32246"/>
    <cellStyle name="40% - Accent5 3 2 3 3" xfId="4292"/>
    <cellStyle name="40% - Accent5 3 2 3 3 2" xfId="17586"/>
    <cellStyle name="40% - Accent5 3 2 3 3 2 2" xfId="25540"/>
    <cellStyle name="40% - Accent5 3 2 3 3 2 2 2" xfId="54499"/>
    <cellStyle name="40% - Accent5 3 2 3 3 2 3" xfId="46558"/>
    <cellStyle name="40% - Accent5 3 2 3 3 3" xfId="10916"/>
    <cellStyle name="40% - Accent5 3 2 3 3 3 2" xfId="39974"/>
    <cellStyle name="40% - Accent5 3 2 3 3 4" xfId="33390"/>
    <cellStyle name="40% - Accent5 3 2 3 4" xfId="5448"/>
    <cellStyle name="40% - Accent5 3 2 3 4 2" xfId="18730"/>
    <cellStyle name="40% - Accent5 3 2 3 4 2 2" xfId="26684"/>
    <cellStyle name="40% - Accent5 3 2 3 4 2 2 2" xfId="55643"/>
    <cellStyle name="40% - Accent5 3 2 3 4 2 3" xfId="47702"/>
    <cellStyle name="40% - Accent5 3 2 3 4 3" xfId="12060"/>
    <cellStyle name="40% - Accent5 3 2 3 4 3 2" xfId="41118"/>
    <cellStyle name="40% - Accent5 3 2 3 4 4" xfId="34534"/>
    <cellStyle name="40% - Accent5 3 2 3 5" xfId="7617"/>
    <cellStyle name="40% - Accent5 3 2 3 5 2" xfId="20878"/>
    <cellStyle name="40% - Accent5 3 2 3 5 2 2" xfId="28832"/>
    <cellStyle name="40% - Accent5 3 2 3 5 2 2 2" xfId="57791"/>
    <cellStyle name="40% - Accent5 3 2 3 5 2 3" xfId="49850"/>
    <cellStyle name="40% - Accent5 3 2 3 5 3" xfId="14208"/>
    <cellStyle name="40% - Accent5 3 2 3 5 3 2" xfId="43266"/>
    <cellStyle name="40% - Accent5 3 2 3 5 4" xfId="36682"/>
    <cellStyle name="40% - Accent5 3 2 3 6" xfId="15487"/>
    <cellStyle name="40% - Accent5 3 2 3 6 2" xfId="23477"/>
    <cellStyle name="40% - Accent5 3 2 3 6 2 2" xfId="52436"/>
    <cellStyle name="40% - Accent5 3 2 3 6 3" xfId="44495"/>
    <cellStyle name="40% - Accent5 3 2 3 7" xfId="22028"/>
    <cellStyle name="40% - Accent5 3 2 3 7 2" xfId="29976"/>
    <cellStyle name="40% - Accent5 3 2 3 7 2 2" xfId="58935"/>
    <cellStyle name="40% - Accent5 3 2 3 7 3" xfId="50994"/>
    <cellStyle name="40% - Accent5 3 2 3 8" xfId="8768"/>
    <cellStyle name="40% - Accent5 3 2 3 8 2" xfId="37826"/>
    <cellStyle name="40% - Accent5 3 2 3 9" xfId="31242"/>
    <cellStyle name="40% - Accent5 3 2 4" xfId="1904"/>
    <cellStyle name="40% - Accent5 3 2 4 2" xfId="2914"/>
    <cellStyle name="40% - Accent5 3 2 4 2 2" xfId="6272"/>
    <cellStyle name="40% - Accent5 3 2 4 2 2 2" xfId="19554"/>
    <cellStyle name="40% - Accent5 3 2 4 2 2 2 2" xfId="27508"/>
    <cellStyle name="40% - Accent5 3 2 4 2 2 2 2 2" xfId="56467"/>
    <cellStyle name="40% - Accent5 3 2 4 2 2 2 3" xfId="48526"/>
    <cellStyle name="40% - Accent5 3 2 4 2 2 3" xfId="12884"/>
    <cellStyle name="40% - Accent5 3 2 4 2 2 3 2" xfId="41942"/>
    <cellStyle name="40% - Accent5 3 2 4 2 2 4" xfId="35358"/>
    <cellStyle name="40% - Accent5 3 2 4 2 3" xfId="16402"/>
    <cellStyle name="40% - Accent5 3 2 4 2 3 2" xfId="24356"/>
    <cellStyle name="40% - Accent5 3 2 4 2 3 2 2" xfId="53315"/>
    <cellStyle name="40% - Accent5 3 2 4 2 3 3" xfId="45374"/>
    <cellStyle name="40% - Accent5 3 2 4 2 4" xfId="9592"/>
    <cellStyle name="40% - Accent5 3 2 4 2 4 2" xfId="38650"/>
    <cellStyle name="40% - Accent5 3 2 4 2 5" xfId="32066"/>
    <cellStyle name="40% - Accent5 3 2 4 3" xfId="4112"/>
    <cellStyle name="40% - Accent5 3 2 4 3 2" xfId="17406"/>
    <cellStyle name="40% - Accent5 3 2 4 3 2 2" xfId="25360"/>
    <cellStyle name="40% - Accent5 3 2 4 3 2 2 2" xfId="54319"/>
    <cellStyle name="40% - Accent5 3 2 4 3 2 3" xfId="46378"/>
    <cellStyle name="40% - Accent5 3 2 4 3 3" xfId="10736"/>
    <cellStyle name="40% - Accent5 3 2 4 3 3 2" xfId="39794"/>
    <cellStyle name="40% - Accent5 3 2 4 3 4" xfId="33210"/>
    <cellStyle name="40% - Accent5 3 2 4 4" xfId="5268"/>
    <cellStyle name="40% - Accent5 3 2 4 4 2" xfId="18550"/>
    <cellStyle name="40% - Accent5 3 2 4 4 2 2" xfId="26504"/>
    <cellStyle name="40% - Accent5 3 2 4 4 2 2 2" xfId="55463"/>
    <cellStyle name="40% - Accent5 3 2 4 4 2 3" xfId="47522"/>
    <cellStyle name="40% - Accent5 3 2 4 4 3" xfId="11880"/>
    <cellStyle name="40% - Accent5 3 2 4 4 3 2" xfId="40938"/>
    <cellStyle name="40% - Accent5 3 2 4 4 4" xfId="34354"/>
    <cellStyle name="40% - Accent5 3 2 4 5" xfId="7437"/>
    <cellStyle name="40% - Accent5 3 2 4 5 2" xfId="20698"/>
    <cellStyle name="40% - Accent5 3 2 4 5 2 2" xfId="28652"/>
    <cellStyle name="40% - Accent5 3 2 4 5 2 2 2" xfId="57611"/>
    <cellStyle name="40% - Accent5 3 2 4 5 2 3" xfId="49670"/>
    <cellStyle name="40% - Accent5 3 2 4 5 3" xfId="14028"/>
    <cellStyle name="40% - Accent5 3 2 4 5 3 2" xfId="43086"/>
    <cellStyle name="40% - Accent5 3 2 4 5 4" xfId="36502"/>
    <cellStyle name="40% - Accent5 3 2 4 6" xfId="15307"/>
    <cellStyle name="40% - Accent5 3 2 4 6 2" xfId="23297"/>
    <cellStyle name="40% - Accent5 3 2 4 6 2 2" xfId="52256"/>
    <cellStyle name="40% - Accent5 3 2 4 6 3" xfId="44315"/>
    <cellStyle name="40% - Accent5 3 2 4 7" xfId="21848"/>
    <cellStyle name="40% - Accent5 3 2 4 7 2" xfId="29796"/>
    <cellStyle name="40% - Accent5 3 2 4 7 2 2" xfId="58755"/>
    <cellStyle name="40% - Accent5 3 2 4 7 3" xfId="50814"/>
    <cellStyle name="40% - Accent5 3 2 4 8" xfId="8588"/>
    <cellStyle name="40% - Accent5 3 2 4 8 2" xfId="37646"/>
    <cellStyle name="40% - Accent5 3 2 4 9" xfId="31062"/>
    <cellStyle name="40% - Accent5 3 2 5" xfId="2502"/>
    <cellStyle name="40% - Accent5 3 2 5 2" xfId="5860"/>
    <cellStyle name="40% - Accent5 3 2 5 2 2" xfId="19142"/>
    <cellStyle name="40% - Accent5 3 2 5 2 2 2" xfId="27096"/>
    <cellStyle name="40% - Accent5 3 2 5 2 2 2 2" xfId="56055"/>
    <cellStyle name="40% - Accent5 3 2 5 2 2 3" xfId="48114"/>
    <cellStyle name="40% - Accent5 3 2 5 2 3" xfId="12472"/>
    <cellStyle name="40% - Accent5 3 2 5 2 3 2" xfId="41530"/>
    <cellStyle name="40% - Accent5 3 2 5 2 4" xfId="34946"/>
    <cellStyle name="40% - Accent5 3 2 5 3" xfId="14820"/>
    <cellStyle name="40% - Accent5 3 2 5 3 2" xfId="22814"/>
    <cellStyle name="40% - Accent5 3 2 5 3 2 2" xfId="51773"/>
    <cellStyle name="40% - Accent5 3 2 5 3 3" xfId="43832"/>
    <cellStyle name="40% - Accent5 3 2 5 4" xfId="9180"/>
    <cellStyle name="40% - Accent5 3 2 5 4 2" xfId="38238"/>
    <cellStyle name="40% - Accent5 3 2 5 5" xfId="31654"/>
    <cellStyle name="40% - Accent5 3 2 6" xfId="3700"/>
    <cellStyle name="40% - Accent5 3 2 6 2" xfId="16994"/>
    <cellStyle name="40% - Accent5 3 2 6 2 2" xfId="24948"/>
    <cellStyle name="40% - Accent5 3 2 6 2 2 2" xfId="53907"/>
    <cellStyle name="40% - Accent5 3 2 6 2 3" xfId="45966"/>
    <cellStyle name="40% - Accent5 3 2 6 3" xfId="10324"/>
    <cellStyle name="40% - Accent5 3 2 6 3 2" xfId="39382"/>
    <cellStyle name="40% - Accent5 3 2 6 4" xfId="32798"/>
    <cellStyle name="40% - Accent5 3 2 7" xfId="4856"/>
    <cellStyle name="40% - Accent5 3 2 7 2" xfId="18138"/>
    <cellStyle name="40% - Accent5 3 2 7 2 2" xfId="26092"/>
    <cellStyle name="40% - Accent5 3 2 7 2 2 2" xfId="55051"/>
    <cellStyle name="40% - Accent5 3 2 7 2 3" xfId="47110"/>
    <cellStyle name="40% - Accent5 3 2 7 3" xfId="11468"/>
    <cellStyle name="40% - Accent5 3 2 7 3 2" xfId="40526"/>
    <cellStyle name="40% - Accent5 3 2 7 4" xfId="33942"/>
    <cellStyle name="40% - Accent5 3 2 8" xfId="7025"/>
    <cellStyle name="40% - Accent5 3 2 8 2" xfId="20286"/>
    <cellStyle name="40% - Accent5 3 2 8 2 2" xfId="28240"/>
    <cellStyle name="40% - Accent5 3 2 8 2 2 2" xfId="57199"/>
    <cellStyle name="40% - Accent5 3 2 8 2 3" xfId="49258"/>
    <cellStyle name="40% - Accent5 3 2 8 3" xfId="13616"/>
    <cellStyle name="40% - Accent5 3 2 8 3 2" xfId="42674"/>
    <cellStyle name="40% - Accent5 3 2 8 4" xfId="36090"/>
    <cellStyle name="40% - Accent5 3 2 9" xfId="14894"/>
    <cellStyle name="40% - Accent5 3 2 9 2" xfId="22884"/>
    <cellStyle name="40% - Accent5 3 2 9 2 2" xfId="51843"/>
    <cellStyle name="40% - Accent5 3 2 9 3" xfId="43902"/>
    <cellStyle name="40% - Accent5 3 3" xfId="1554"/>
    <cellStyle name="40% - Accent5 3 3 10" xfId="30743"/>
    <cellStyle name="40% - Accent5 3 3 2" xfId="2179"/>
    <cellStyle name="40% - Accent5 3 3 2 2" xfId="3187"/>
    <cellStyle name="40% - Accent5 3 3 2 2 2" xfId="6545"/>
    <cellStyle name="40% - Accent5 3 3 2 2 2 2" xfId="19827"/>
    <cellStyle name="40% - Accent5 3 3 2 2 2 2 2" xfId="27781"/>
    <cellStyle name="40% - Accent5 3 3 2 2 2 2 2 2" xfId="56740"/>
    <cellStyle name="40% - Accent5 3 3 2 2 2 2 3" xfId="48799"/>
    <cellStyle name="40% - Accent5 3 3 2 2 2 3" xfId="13157"/>
    <cellStyle name="40% - Accent5 3 3 2 2 2 3 2" xfId="42215"/>
    <cellStyle name="40% - Accent5 3 3 2 2 2 4" xfId="35631"/>
    <cellStyle name="40% - Accent5 3 3 2 2 3" xfId="16675"/>
    <cellStyle name="40% - Accent5 3 3 2 2 3 2" xfId="24629"/>
    <cellStyle name="40% - Accent5 3 3 2 2 3 2 2" xfId="53588"/>
    <cellStyle name="40% - Accent5 3 3 2 2 3 3" xfId="45647"/>
    <cellStyle name="40% - Accent5 3 3 2 2 4" xfId="9865"/>
    <cellStyle name="40% - Accent5 3 3 2 2 4 2" xfId="38923"/>
    <cellStyle name="40% - Accent5 3 3 2 2 5" xfId="32339"/>
    <cellStyle name="40% - Accent5 3 3 2 3" xfId="4385"/>
    <cellStyle name="40% - Accent5 3 3 2 3 2" xfId="17679"/>
    <cellStyle name="40% - Accent5 3 3 2 3 2 2" xfId="25633"/>
    <cellStyle name="40% - Accent5 3 3 2 3 2 2 2" xfId="54592"/>
    <cellStyle name="40% - Accent5 3 3 2 3 2 3" xfId="46651"/>
    <cellStyle name="40% - Accent5 3 3 2 3 3" xfId="11009"/>
    <cellStyle name="40% - Accent5 3 3 2 3 3 2" xfId="40067"/>
    <cellStyle name="40% - Accent5 3 3 2 3 4" xfId="33483"/>
    <cellStyle name="40% - Accent5 3 3 2 4" xfId="5541"/>
    <cellStyle name="40% - Accent5 3 3 2 4 2" xfId="18823"/>
    <cellStyle name="40% - Accent5 3 3 2 4 2 2" xfId="26777"/>
    <cellStyle name="40% - Accent5 3 3 2 4 2 2 2" xfId="55736"/>
    <cellStyle name="40% - Accent5 3 3 2 4 2 3" xfId="47795"/>
    <cellStyle name="40% - Accent5 3 3 2 4 3" xfId="12153"/>
    <cellStyle name="40% - Accent5 3 3 2 4 3 2" xfId="41211"/>
    <cellStyle name="40% - Accent5 3 3 2 4 4" xfId="34627"/>
    <cellStyle name="40% - Accent5 3 3 2 5" xfId="7710"/>
    <cellStyle name="40% - Accent5 3 3 2 5 2" xfId="20971"/>
    <cellStyle name="40% - Accent5 3 3 2 5 2 2" xfId="28925"/>
    <cellStyle name="40% - Accent5 3 3 2 5 2 2 2" xfId="57884"/>
    <cellStyle name="40% - Accent5 3 3 2 5 2 3" xfId="49943"/>
    <cellStyle name="40% - Accent5 3 3 2 5 3" xfId="14301"/>
    <cellStyle name="40% - Accent5 3 3 2 5 3 2" xfId="43359"/>
    <cellStyle name="40% - Accent5 3 3 2 5 4" xfId="36775"/>
    <cellStyle name="40% - Accent5 3 3 2 6" xfId="15580"/>
    <cellStyle name="40% - Accent5 3 3 2 6 2" xfId="23570"/>
    <cellStyle name="40% - Accent5 3 3 2 6 2 2" xfId="52529"/>
    <cellStyle name="40% - Accent5 3 3 2 6 3" xfId="44588"/>
    <cellStyle name="40% - Accent5 3 3 2 7" xfId="22121"/>
    <cellStyle name="40% - Accent5 3 3 2 7 2" xfId="30069"/>
    <cellStyle name="40% - Accent5 3 3 2 7 2 2" xfId="59028"/>
    <cellStyle name="40% - Accent5 3 3 2 7 3" xfId="51087"/>
    <cellStyle name="40% - Accent5 3 3 2 8" xfId="8861"/>
    <cellStyle name="40% - Accent5 3 3 2 8 2" xfId="37919"/>
    <cellStyle name="40% - Accent5 3 3 2 9" xfId="31335"/>
    <cellStyle name="40% - Accent5 3 3 3" xfId="2595"/>
    <cellStyle name="40% - Accent5 3 3 3 2" xfId="5953"/>
    <cellStyle name="40% - Accent5 3 3 3 2 2" xfId="19235"/>
    <cellStyle name="40% - Accent5 3 3 3 2 2 2" xfId="27189"/>
    <cellStyle name="40% - Accent5 3 3 3 2 2 2 2" xfId="56148"/>
    <cellStyle name="40% - Accent5 3 3 3 2 2 3" xfId="48207"/>
    <cellStyle name="40% - Accent5 3 3 3 2 3" xfId="12565"/>
    <cellStyle name="40% - Accent5 3 3 3 2 3 2" xfId="41623"/>
    <cellStyle name="40% - Accent5 3 3 3 2 4" xfId="35039"/>
    <cellStyle name="40% - Accent5 3 3 3 3" xfId="16083"/>
    <cellStyle name="40% - Accent5 3 3 3 3 2" xfId="24037"/>
    <cellStyle name="40% - Accent5 3 3 3 3 2 2" xfId="52996"/>
    <cellStyle name="40% - Accent5 3 3 3 3 3" xfId="45055"/>
    <cellStyle name="40% - Accent5 3 3 3 4" xfId="9273"/>
    <cellStyle name="40% - Accent5 3 3 3 4 2" xfId="38331"/>
    <cellStyle name="40% - Accent5 3 3 3 5" xfId="31747"/>
    <cellStyle name="40% - Accent5 3 3 4" xfId="3793"/>
    <cellStyle name="40% - Accent5 3 3 4 2" xfId="17087"/>
    <cellStyle name="40% - Accent5 3 3 4 2 2" xfId="25041"/>
    <cellStyle name="40% - Accent5 3 3 4 2 2 2" xfId="54000"/>
    <cellStyle name="40% - Accent5 3 3 4 2 3" xfId="46059"/>
    <cellStyle name="40% - Accent5 3 3 4 3" xfId="10417"/>
    <cellStyle name="40% - Accent5 3 3 4 3 2" xfId="39475"/>
    <cellStyle name="40% - Accent5 3 3 4 4" xfId="32891"/>
    <cellStyle name="40% - Accent5 3 3 5" xfId="4949"/>
    <cellStyle name="40% - Accent5 3 3 5 2" xfId="18231"/>
    <cellStyle name="40% - Accent5 3 3 5 2 2" xfId="26185"/>
    <cellStyle name="40% - Accent5 3 3 5 2 2 2" xfId="55144"/>
    <cellStyle name="40% - Accent5 3 3 5 2 3" xfId="47203"/>
    <cellStyle name="40% - Accent5 3 3 5 3" xfId="11561"/>
    <cellStyle name="40% - Accent5 3 3 5 3 2" xfId="40619"/>
    <cellStyle name="40% - Accent5 3 3 5 4" xfId="34035"/>
    <cellStyle name="40% - Accent5 3 3 6" xfId="7118"/>
    <cellStyle name="40% - Accent5 3 3 6 2" xfId="20379"/>
    <cellStyle name="40% - Accent5 3 3 6 2 2" xfId="28333"/>
    <cellStyle name="40% - Accent5 3 3 6 2 2 2" xfId="57292"/>
    <cellStyle name="40% - Accent5 3 3 6 2 3" xfId="49351"/>
    <cellStyle name="40% - Accent5 3 3 6 3" xfId="13709"/>
    <cellStyle name="40% - Accent5 3 3 6 3 2" xfId="42767"/>
    <cellStyle name="40% - Accent5 3 3 6 4" xfId="36183"/>
    <cellStyle name="40% - Accent5 3 3 7" xfId="14987"/>
    <cellStyle name="40% - Accent5 3 3 7 2" xfId="22977"/>
    <cellStyle name="40% - Accent5 3 3 7 2 2" xfId="51936"/>
    <cellStyle name="40% - Accent5 3 3 7 3" xfId="43995"/>
    <cellStyle name="40% - Accent5 3 3 8" xfId="21529"/>
    <cellStyle name="40% - Accent5 3 3 8 2" xfId="29477"/>
    <cellStyle name="40% - Accent5 3 3 8 2 2" xfId="58436"/>
    <cellStyle name="40% - Accent5 3 3 8 3" xfId="50495"/>
    <cellStyle name="40% - Accent5 3 3 9" xfId="8269"/>
    <cellStyle name="40% - Accent5 3 3 9 2" xfId="37327"/>
    <cellStyle name="40% - Accent5 3 4" xfId="1996"/>
    <cellStyle name="40% - Accent5 3 4 2" xfId="3004"/>
    <cellStyle name="40% - Accent5 3 4 2 2" xfId="6362"/>
    <cellStyle name="40% - Accent5 3 4 2 2 2" xfId="19644"/>
    <cellStyle name="40% - Accent5 3 4 2 2 2 2" xfId="27598"/>
    <cellStyle name="40% - Accent5 3 4 2 2 2 2 2" xfId="56557"/>
    <cellStyle name="40% - Accent5 3 4 2 2 2 3" xfId="48616"/>
    <cellStyle name="40% - Accent5 3 4 2 2 3" xfId="12974"/>
    <cellStyle name="40% - Accent5 3 4 2 2 3 2" xfId="42032"/>
    <cellStyle name="40% - Accent5 3 4 2 2 4" xfId="35448"/>
    <cellStyle name="40% - Accent5 3 4 2 3" xfId="16492"/>
    <cellStyle name="40% - Accent5 3 4 2 3 2" xfId="24446"/>
    <cellStyle name="40% - Accent5 3 4 2 3 2 2" xfId="53405"/>
    <cellStyle name="40% - Accent5 3 4 2 3 3" xfId="45464"/>
    <cellStyle name="40% - Accent5 3 4 2 4" xfId="9682"/>
    <cellStyle name="40% - Accent5 3 4 2 4 2" xfId="38740"/>
    <cellStyle name="40% - Accent5 3 4 2 5" xfId="32156"/>
    <cellStyle name="40% - Accent5 3 4 3" xfId="4202"/>
    <cellStyle name="40% - Accent5 3 4 3 2" xfId="17496"/>
    <cellStyle name="40% - Accent5 3 4 3 2 2" xfId="25450"/>
    <cellStyle name="40% - Accent5 3 4 3 2 2 2" xfId="54409"/>
    <cellStyle name="40% - Accent5 3 4 3 2 3" xfId="46468"/>
    <cellStyle name="40% - Accent5 3 4 3 3" xfId="10826"/>
    <cellStyle name="40% - Accent5 3 4 3 3 2" xfId="39884"/>
    <cellStyle name="40% - Accent5 3 4 3 4" xfId="33300"/>
    <cellStyle name="40% - Accent5 3 4 4" xfId="5358"/>
    <cellStyle name="40% - Accent5 3 4 4 2" xfId="18640"/>
    <cellStyle name="40% - Accent5 3 4 4 2 2" xfId="26594"/>
    <cellStyle name="40% - Accent5 3 4 4 2 2 2" xfId="55553"/>
    <cellStyle name="40% - Accent5 3 4 4 2 3" xfId="47612"/>
    <cellStyle name="40% - Accent5 3 4 4 3" xfId="11970"/>
    <cellStyle name="40% - Accent5 3 4 4 3 2" xfId="41028"/>
    <cellStyle name="40% - Accent5 3 4 4 4" xfId="34444"/>
    <cellStyle name="40% - Accent5 3 4 5" xfId="7527"/>
    <cellStyle name="40% - Accent5 3 4 5 2" xfId="20788"/>
    <cellStyle name="40% - Accent5 3 4 5 2 2" xfId="28742"/>
    <cellStyle name="40% - Accent5 3 4 5 2 2 2" xfId="57701"/>
    <cellStyle name="40% - Accent5 3 4 5 2 3" xfId="49760"/>
    <cellStyle name="40% - Accent5 3 4 5 3" xfId="14118"/>
    <cellStyle name="40% - Accent5 3 4 5 3 2" xfId="43176"/>
    <cellStyle name="40% - Accent5 3 4 5 4" xfId="36592"/>
    <cellStyle name="40% - Accent5 3 4 6" xfId="15397"/>
    <cellStyle name="40% - Accent5 3 4 6 2" xfId="23387"/>
    <cellStyle name="40% - Accent5 3 4 6 2 2" xfId="52346"/>
    <cellStyle name="40% - Accent5 3 4 6 3" xfId="44405"/>
    <cellStyle name="40% - Accent5 3 4 7" xfId="21938"/>
    <cellStyle name="40% - Accent5 3 4 7 2" xfId="29886"/>
    <cellStyle name="40% - Accent5 3 4 7 2 2" xfId="58845"/>
    <cellStyle name="40% - Accent5 3 4 7 3" xfId="50904"/>
    <cellStyle name="40% - Accent5 3 4 8" xfId="8678"/>
    <cellStyle name="40% - Accent5 3 4 8 2" xfId="37736"/>
    <cellStyle name="40% - Accent5 3 4 9" xfId="31152"/>
    <cellStyle name="40% - Accent5 3 5" xfId="1812"/>
    <cellStyle name="40% - Accent5 3 5 2" xfId="2824"/>
    <cellStyle name="40% - Accent5 3 5 2 2" xfId="6182"/>
    <cellStyle name="40% - Accent5 3 5 2 2 2" xfId="19464"/>
    <cellStyle name="40% - Accent5 3 5 2 2 2 2" xfId="27418"/>
    <cellStyle name="40% - Accent5 3 5 2 2 2 2 2" xfId="56377"/>
    <cellStyle name="40% - Accent5 3 5 2 2 2 3" xfId="48436"/>
    <cellStyle name="40% - Accent5 3 5 2 2 3" xfId="12794"/>
    <cellStyle name="40% - Accent5 3 5 2 2 3 2" xfId="41852"/>
    <cellStyle name="40% - Accent5 3 5 2 2 4" xfId="35268"/>
    <cellStyle name="40% - Accent5 3 5 2 3" xfId="16312"/>
    <cellStyle name="40% - Accent5 3 5 2 3 2" xfId="24266"/>
    <cellStyle name="40% - Accent5 3 5 2 3 2 2" xfId="53225"/>
    <cellStyle name="40% - Accent5 3 5 2 3 3" xfId="45284"/>
    <cellStyle name="40% - Accent5 3 5 2 4" xfId="9502"/>
    <cellStyle name="40% - Accent5 3 5 2 4 2" xfId="38560"/>
    <cellStyle name="40% - Accent5 3 5 2 5" xfId="31976"/>
    <cellStyle name="40% - Accent5 3 5 3" xfId="4022"/>
    <cellStyle name="40% - Accent5 3 5 3 2" xfId="17316"/>
    <cellStyle name="40% - Accent5 3 5 3 2 2" xfId="25270"/>
    <cellStyle name="40% - Accent5 3 5 3 2 2 2" xfId="54229"/>
    <cellStyle name="40% - Accent5 3 5 3 2 3" xfId="46288"/>
    <cellStyle name="40% - Accent5 3 5 3 3" xfId="10646"/>
    <cellStyle name="40% - Accent5 3 5 3 3 2" xfId="39704"/>
    <cellStyle name="40% - Accent5 3 5 3 4" xfId="33120"/>
    <cellStyle name="40% - Accent5 3 5 4" xfId="5178"/>
    <cellStyle name="40% - Accent5 3 5 4 2" xfId="18460"/>
    <cellStyle name="40% - Accent5 3 5 4 2 2" xfId="26414"/>
    <cellStyle name="40% - Accent5 3 5 4 2 2 2" xfId="55373"/>
    <cellStyle name="40% - Accent5 3 5 4 2 3" xfId="47432"/>
    <cellStyle name="40% - Accent5 3 5 4 3" xfId="11790"/>
    <cellStyle name="40% - Accent5 3 5 4 3 2" xfId="40848"/>
    <cellStyle name="40% - Accent5 3 5 4 4" xfId="34264"/>
    <cellStyle name="40% - Accent5 3 5 5" xfId="7347"/>
    <cellStyle name="40% - Accent5 3 5 5 2" xfId="20608"/>
    <cellStyle name="40% - Accent5 3 5 5 2 2" xfId="28562"/>
    <cellStyle name="40% - Accent5 3 5 5 2 2 2" xfId="57521"/>
    <cellStyle name="40% - Accent5 3 5 5 2 3" xfId="49580"/>
    <cellStyle name="40% - Accent5 3 5 5 3" xfId="13938"/>
    <cellStyle name="40% - Accent5 3 5 5 3 2" xfId="42996"/>
    <cellStyle name="40% - Accent5 3 5 5 4" xfId="36412"/>
    <cellStyle name="40% - Accent5 3 5 6" xfId="15217"/>
    <cellStyle name="40% - Accent5 3 5 6 2" xfId="23207"/>
    <cellStyle name="40% - Accent5 3 5 6 2 2" xfId="52166"/>
    <cellStyle name="40% - Accent5 3 5 6 3" xfId="44225"/>
    <cellStyle name="40% - Accent5 3 5 7" xfId="21758"/>
    <cellStyle name="40% - Accent5 3 5 7 2" xfId="29706"/>
    <cellStyle name="40% - Accent5 3 5 7 2 2" xfId="58665"/>
    <cellStyle name="40% - Accent5 3 5 7 3" xfId="50724"/>
    <cellStyle name="40% - Accent5 3 5 8" xfId="8498"/>
    <cellStyle name="40% - Accent5 3 5 8 2" xfId="37556"/>
    <cellStyle name="40% - Accent5 3 5 9" xfId="30972"/>
    <cellStyle name="40% - Accent5 3 6" xfId="3419"/>
    <cellStyle name="40% - Accent5 3 6 2" xfId="4617"/>
    <cellStyle name="40% - Accent5 3 6 2 2" xfId="17911"/>
    <cellStyle name="40% - Accent5 3 6 2 2 2" xfId="25865"/>
    <cellStyle name="40% - Accent5 3 6 2 2 2 2" xfId="54824"/>
    <cellStyle name="40% - Accent5 3 6 2 2 3" xfId="46883"/>
    <cellStyle name="40% - Accent5 3 6 2 3" xfId="11241"/>
    <cellStyle name="40% - Accent5 3 6 2 3 2" xfId="40299"/>
    <cellStyle name="40% - Accent5 3 6 2 4" xfId="33715"/>
    <cellStyle name="40% - Accent5 3 6 3" xfId="6777"/>
    <cellStyle name="40% - Accent5 3 6 3 2" xfId="20059"/>
    <cellStyle name="40% - Accent5 3 6 3 2 2" xfId="28013"/>
    <cellStyle name="40% - Accent5 3 6 3 2 2 2" xfId="56972"/>
    <cellStyle name="40% - Accent5 3 6 3 2 3" xfId="49031"/>
    <cellStyle name="40% - Accent5 3 6 3 3" xfId="13389"/>
    <cellStyle name="40% - Accent5 3 6 3 3 2" xfId="42447"/>
    <cellStyle name="40% - Accent5 3 6 3 4" xfId="35863"/>
    <cellStyle name="40% - Accent5 3 6 4" xfId="7942"/>
    <cellStyle name="40% - Accent5 3 6 4 2" xfId="21203"/>
    <cellStyle name="40% - Accent5 3 6 4 2 2" xfId="29157"/>
    <cellStyle name="40% - Accent5 3 6 4 2 2 2" xfId="58116"/>
    <cellStyle name="40% - Accent5 3 6 4 2 3" xfId="50175"/>
    <cellStyle name="40% - Accent5 3 6 4 3" xfId="14533"/>
    <cellStyle name="40% - Accent5 3 6 4 3 2" xfId="43591"/>
    <cellStyle name="40% - Accent5 3 6 4 4" xfId="37007"/>
    <cellStyle name="40% - Accent5 3 6 5" xfId="15812"/>
    <cellStyle name="40% - Accent5 3 6 5 2" xfId="23802"/>
    <cellStyle name="40% - Accent5 3 6 5 2 2" xfId="52761"/>
    <cellStyle name="40% - Accent5 3 6 5 3" xfId="44820"/>
    <cellStyle name="40% - Accent5 3 6 6" xfId="22353"/>
    <cellStyle name="40% - Accent5 3 6 6 2" xfId="30301"/>
    <cellStyle name="40% - Accent5 3 6 6 2 2" xfId="59260"/>
    <cellStyle name="40% - Accent5 3 6 6 3" xfId="51319"/>
    <cellStyle name="40% - Accent5 3 6 7" xfId="10097"/>
    <cellStyle name="40% - Accent5 3 6 7 2" xfId="39155"/>
    <cellStyle name="40% - Accent5 3 6 8" xfId="32571"/>
    <cellStyle name="40% - Accent5 3 7" xfId="2411"/>
    <cellStyle name="40% - Accent5 3 7 2" xfId="5770"/>
    <cellStyle name="40% - Accent5 3 7 2 2" xfId="19052"/>
    <cellStyle name="40% - Accent5 3 7 2 2 2" xfId="27006"/>
    <cellStyle name="40% - Accent5 3 7 2 2 2 2" xfId="55965"/>
    <cellStyle name="40% - Accent5 3 7 2 2 3" xfId="48024"/>
    <cellStyle name="40% - Accent5 3 7 2 3" xfId="12382"/>
    <cellStyle name="40% - Accent5 3 7 2 3 2" xfId="41440"/>
    <cellStyle name="40% - Accent5 3 7 2 4" xfId="34856"/>
    <cellStyle name="40% - Accent5 3 7 3" xfId="14800"/>
    <cellStyle name="40% - Accent5 3 7 3 2" xfId="22802"/>
    <cellStyle name="40% - Accent5 3 7 3 2 2" xfId="51761"/>
    <cellStyle name="40% - Accent5 3 7 3 3" xfId="43820"/>
    <cellStyle name="40% - Accent5 3 7 4" xfId="9090"/>
    <cellStyle name="40% - Accent5 3 7 4 2" xfId="38148"/>
    <cellStyle name="40% - Accent5 3 7 5" xfId="31564"/>
    <cellStyle name="40% - Accent5 3 8" xfId="3610"/>
    <cellStyle name="40% - Accent5 3 8 2" xfId="16904"/>
    <cellStyle name="40% - Accent5 3 8 2 2" xfId="24858"/>
    <cellStyle name="40% - Accent5 3 8 2 2 2" xfId="53817"/>
    <cellStyle name="40% - Accent5 3 8 2 3" xfId="45876"/>
    <cellStyle name="40% - Accent5 3 8 3" xfId="10234"/>
    <cellStyle name="40% - Accent5 3 8 3 2" xfId="39292"/>
    <cellStyle name="40% - Accent5 3 8 4" xfId="32708"/>
    <cellStyle name="40% - Accent5 3 9" xfId="4764"/>
    <cellStyle name="40% - Accent5 3 9 2" xfId="18048"/>
    <cellStyle name="40% - Accent5 3 9 2 2" xfId="26002"/>
    <cellStyle name="40% - Accent5 3 9 2 2 2" xfId="54961"/>
    <cellStyle name="40% - Accent5 3 9 2 3" xfId="47020"/>
    <cellStyle name="40% - Accent5 3 9 3" xfId="11378"/>
    <cellStyle name="40% - Accent5 3 9 3 2" xfId="40436"/>
    <cellStyle name="40% - Accent5 3 9 4" xfId="33852"/>
    <cellStyle name="40% - Accent5 4" xfId="1407"/>
    <cellStyle name="40% - Accent5 4 10" xfId="6980"/>
    <cellStyle name="40% - Accent5 4 10 2" xfId="20241"/>
    <cellStyle name="40% - Accent5 4 10 2 2" xfId="28195"/>
    <cellStyle name="40% - Accent5 4 10 2 2 2" xfId="57154"/>
    <cellStyle name="40% - Accent5 4 10 2 3" xfId="49213"/>
    <cellStyle name="40% - Accent5 4 10 3" xfId="13571"/>
    <cellStyle name="40% - Accent5 4 10 3 2" xfId="42629"/>
    <cellStyle name="40% - Accent5 4 10 4" xfId="36045"/>
    <cellStyle name="40% - Accent5 4 11" xfId="14849"/>
    <cellStyle name="40% - Accent5 4 11 2" xfId="22839"/>
    <cellStyle name="40% - Accent5 4 11 2 2" xfId="51798"/>
    <cellStyle name="40% - Accent5 4 11 3" xfId="43857"/>
    <cellStyle name="40% - Accent5 4 12" xfId="21391"/>
    <cellStyle name="40% - Accent5 4 12 2" xfId="29339"/>
    <cellStyle name="40% - Accent5 4 12 2 2" xfId="58298"/>
    <cellStyle name="40% - Accent5 4 12 3" xfId="50357"/>
    <cellStyle name="40% - Accent5 4 13" xfId="22498"/>
    <cellStyle name="40% - Accent5 4 13 2" xfId="30442"/>
    <cellStyle name="40% - Accent5 4 13 2 2" xfId="59401"/>
    <cellStyle name="40% - Accent5 4 13 3" xfId="51460"/>
    <cellStyle name="40% - Accent5 4 14" xfId="22604"/>
    <cellStyle name="40% - Accent5 4 14 2" xfId="51566"/>
    <cellStyle name="40% - Accent5 4 15" xfId="8131"/>
    <cellStyle name="40% - Accent5 4 15 2" xfId="37189"/>
    <cellStyle name="40% - Accent5 4 16" xfId="30605"/>
    <cellStyle name="40% - Accent5 4 2" xfId="1499"/>
    <cellStyle name="40% - Accent5 4 2 10" xfId="21481"/>
    <cellStyle name="40% - Accent5 4 2 10 2" xfId="29429"/>
    <cellStyle name="40% - Accent5 4 2 10 2 2" xfId="58388"/>
    <cellStyle name="40% - Accent5 4 2 10 3" xfId="50447"/>
    <cellStyle name="40% - Accent5 4 2 11" xfId="8221"/>
    <cellStyle name="40% - Accent5 4 2 11 2" xfId="37279"/>
    <cellStyle name="40% - Accent5 4 2 12" xfId="30695"/>
    <cellStyle name="40% - Accent5 4 2 2" xfId="1719"/>
    <cellStyle name="40% - Accent5 4 2 2 10" xfId="30908"/>
    <cellStyle name="40% - Accent5 4 2 2 2" xfId="2344"/>
    <cellStyle name="40% - Accent5 4 2 2 2 2" xfId="3352"/>
    <cellStyle name="40% - Accent5 4 2 2 2 2 2" xfId="6710"/>
    <cellStyle name="40% - Accent5 4 2 2 2 2 2 2" xfId="19992"/>
    <cellStyle name="40% - Accent5 4 2 2 2 2 2 2 2" xfId="27946"/>
    <cellStyle name="40% - Accent5 4 2 2 2 2 2 2 2 2" xfId="56905"/>
    <cellStyle name="40% - Accent5 4 2 2 2 2 2 2 3" xfId="48964"/>
    <cellStyle name="40% - Accent5 4 2 2 2 2 2 3" xfId="13322"/>
    <cellStyle name="40% - Accent5 4 2 2 2 2 2 3 2" xfId="42380"/>
    <cellStyle name="40% - Accent5 4 2 2 2 2 2 4" xfId="35796"/>
    <cellStyle name="40% - Accent5 4 2 2 2 2 3" xfId="16840"/>
    <cellStyle name="40% - Accent5 4 2 2 2 2 3 2" xfId="24794"/>
    <cellStyle name="40% - Accent5 4 2 2 2 2 3 2 2" xfId="53753"/>
    <cellStyle name="40% - Accent5 4 2 2 2 2 3 3" xfId="45812"/>
    <cellStyle name="40% - Accent5 4 2 2 2 2 4" xfId="10030"/>
    <cellStyle name="40% - Accent5 4 2 2 2 2 4 2" xfId="39088"/>
    <cellStyle name="40% - Accent5 4 2 2 2 2 5" xfId="32504"/>
    <cellStyle name="40% - Accent5 4 2 2 2 3" xfId="4550"/>
    <cellStyle name="40% - Accent5 4 2 2 2 3 2" xfId="17844"/>
    <cellStyle name="40% - Accent5 4 2 2 2 3 2 2" xfId="25798"/>
    <cellStyle name="40% - Accent5 4 2 2 2 3 2 2 2" xfId="54757"/>
    <cellStyle name="40% - Accent5 4 2 2 2 3 2 3" xfId="46816"/>
    <cellStyle name="40% - Accent5 4 2 2 2 3 3" xfId="11174"/>
    <cellStyle name="40% - Accent5 4 2 2 2 3 3 2" xfId="40232"/>
    <cellStyle name="40% - Accent5 4 2 2 2 3 4" xfId="33648"/>
    <cellStyle name="40% - Accent5 4 2 2 2 4" xfId="5706"/>
    <cellStyle name="40% - Accent5 4 2 2 2 4 2" xfId="18988"/>
    <cellStyle name="40% - Accent5 4 2 2 2 4 2 2" xfId="26942"/>
    <cellStyle name="40% - Accent5 4 2 2 2 4 2 2 2" xfId="55901"/>
    <cellStyle name="40% - Accent5 4 2 2 2 4 2 3" xfId="47960"/>
    <cellStyle name="40% - Accent5 4 2 2 2 4 3" xfId="12318"/>
    <cellStyle name="40% - Accent5 4 2 2 2 4 3 2" xfId="41376"/>
    <cellStyle name="40% - Accent5 4 2 2 2 4 4" xfId="34792"/>
    <cellStyle name="40% - Accent5 4 2 2 2 5" xfId="7875"/>
    <cellStyle name="40% - Accent5 4 2 2 2 5 2" xfId="21136"/>
    <cellStyle name="40% - Accent5 4 2 2 2 5 2 2" xfId="29090"/>
    <cellStyle name="40% - Accent5 4 2 2 2 5 2 2 2" xfId="58049"/>
    <cellStyle name="40% - Accent5 4 2 2 2 5 2 3" xfId="50108"/>
    <cellStyle name="40% - Accent5 4 2 2 2 5 3" xfId="14466"/>
    <cellStyle name="40% - Accent5 4 2 2 2 5 3 2" xfId="43524"/>
    <cellStyle name="40% - Accent5 4 2 2 2 5 4" xfId="36940"/>
    <cellStyle name="40% - Accent5 4 2 2 2 6" xfId="15745"/>
    <cellStyle name="40% - Accent5 4 2 2 2 6 2" xfId="23735"/>
    <cellStyle name="40% - Accent5 4 2 2 2 6 2 2" xfId="52694"/>
    <cellStyle name="40% - Accent5 4 2 2 2 6 3" xfId="44753"/>
    <cellStyle name="40% - Accent5 4 2 2 2 7" xfId="22286"/>
    <cellStyle name="40% - Accent5 4 2 2 2 7 2" xfId="30234"/>
    <cellStyle name="40% - Accent5 4 2 2 2 7 2 2" xfId="59193"/>
    <cellStyle name="40% - Accent5 4 2 2 2 7 3" xfId="51252"/>
    <cellStyle name="40% - Accent5 4 2 2 2 8" xfId="9026"/>
    <cellStyle name="40% - Accent5 4 2 2 2 8 2" xfId="38084"/>
    <cellStyle name="40% - Accent5 4 2 2 2 9" xfId="31500"/>
    <cellStyle name="40% - Accent5 4 2 2 3" xfId="2760"/>
    <cellStyle name="40% - Accent5 4 2 2 3 2" xfId="6118"/>
    <cellStyle name="40% - Accent5 4 2 2 3 2 2" xfId="19400"/>
    <cellStyle name="40% - Accent5 4 2 2 3 2 2 2" xfId="27354"/>
    <cellStyle name="40% - Accent5 4 2 2 3 2 2 2 2" xfId="56313"/>
    <cellStyle name="40% - Accent5 4 2 2 3 2 2 3" xfId="48372"/>
    <cellStyle name="40% - Accent5 4 2 2 3 2 3" xfId="12730"/>
    <cellStyle name="40% - Accent5 4 2 2 3 2 3 2" xfId="41788"/>
    <cellStyle name="40% - Accent5 4 2 2 3 2 4" xfId="35204"/>
    <cellStyle name="40% - Accent5 4 2 2 3 3" xfId="16248"/>
    <cellStyle name="40% - Accent5 4 2 2 3 3 2" xfId="24202"/>
    <cellStyle name="40% - Accent5 4 2 2 3 3 2 2" xfId="53161"/>
    <cellStyle name="40% - Accent5 4 2 2 3 3 3" xfId="45220"/>
    <cellStyle name="40% - Accent5 4 2 2 3 4" xfId="9438"/>
    <cellStyle name="40% - Accent5 4 2 2 3 4 2" xfId="38496"/>
    <cellStyle name="40% - Accent5 4 2 2 3 5" xfId="31912"/>
    <cellStyle name="40% - Accent5 4 2 2 4" xfId="3958"/>
    <cellStyle name="40% - Accent5 4 2 2 4 2" xfId="17252"/>
    <cellStyle name="40% - Accent5 4 2 2 4 2 2" xfId="25206"/>
    <cellStyle name="40% - Accent5 4 2 2 4 2 2 2" xfId="54165"/>
    <cellStyle name="40% - Accent5 4 2 2 4 2 3" xfId="46224"/>
    <cellStyle name="40% - Accent5 4 2 2 4 3" xfId="10582"/>
    <cellStyle name="40% - Accent5 4 2 2 4 3 2" xfId="39640"/>
    <cellStyle name="40% - Accent5 4 2 2 4 4" xfId="33056"/>
    <cellStyle name="40% - Accent5 4 2 2 5" xfId="5114"/>
    <cellStyle name="40% - Accent5 4 2 2 5 2" xfId="18396"/>
    <cellStyle name="40% - Accent5 4 2 2 5 2 2" xfId="26350"/>
    <cellStyle name="40% - Accent5 4 2 2 5 2 2 2" xfId="55309"/>
    <cellStyle name="40% - Accent5 4 2 2 5 2 3" xfId="47368"/>
    <cellStyle name="40% - Accent5 4 2 2 5 3" xfId="11726"/>
    <cellStyle name="40% - Accent5 4 2 2 5 3 2" xfId="40784"/>
    <cellStyle name="40% - Accent5 4 2 2 5 4" xfId="34200"/>
    <cellStyle name="40% - Accent5 4 2 2 6" xfId="7283"/>
    <cellStyle name="40% - Accent5 4 2 2 6 2" xfId="20544"/>
    <cellStyle name="40% - Accent5 4 2 2 6 2 2" xfId="28498"/>
    <cellStyle name="40% - Accent5 4 2 2 6 2 2 2" xfId="57457"/>
    <cellStyle name="40% - Accent5 4 2 2 6 2 3" xfId="49516"/>
    <cellStyle name="40% - Accent5 4 2 2 6 3" xfId="13874"/>
    <cellStyle name="40% - Accent5 4 2 2 6 3 2" xfId="42932"/>
    <cellStyle name="40% - Accent5 4 2 2 6 4" xfId="36348"/>
    <cellStyle name="40% - Accent5 4 2 2 7" xfId="15152"/>
    <cellStyle name="40% - Accent5 4 2 2 7 2" xfId="23142"/>
    <cellStyle name="40% - Accent5 4 2 2 7 2 2" xfId="52101"/>
    <cellStyle name="40% - Accent5 4 2 2 7 3" xfId="44160"/>
    <cellStyle name="40% - Accent5 4 2 2 8" xfId="21694"/>
    <cellStyle name="40% - Accent5 4 2 2 8 2" xfId="29642"/>
    <cellStyle name="40% - Accent5 4 2 2 8 2 2" xfId="58601"/>
    <cellStyle name="40% - Accent5 4 2 2 8 3" xfId="50660"/>
    <cellStyle name="40% - Accent5 4 2 2 9" xfId="8434"/>
    <cellStyle name="40% - Accent5 4 2 2 9 2" xfId="37492"/>
    <cellStyle name="40% - Accent5 4 2 3" xfId="2131"/>
    <cellStyle name="40% - Accent5 4 2 3 2" xfId="3139"/>
    <cellStyle name="40% - Accent5 4 2 3 2 2" xfId="6497"/>
    <cellStyle name="40% - Accent5 4 2 3 2 2 2" xfId="19779"/>
    <cellStyle name="40% - Accent5 4 2 3 2 2 2 2" xfId="27733"/>
    <cellStyle name="40% - Accent5 4 2 3 2 2 2 2 2" xfId="56692"/>
    <cellStyle name="40% - Accent5 4 2 3 2 2 2 3" xfId="48751"/>
    <cellStyle name="40% - Accent5 4 2 3 2 2 3" xfId="13109"/>
    <cellStyle name="40% - Accent5 4 2 3 2 2 3 2" xfId="42167"/>
    <cellStyle name="40% - Accent5 4 2 3 2 2 4" xfId="35583"/>
    <cellStyle name="40% - Accent5 4 2 3 2 3" xfId="16627"/>
    <cellStyle name="40% - Accent5 4 2 3 2 3 2" xfId="24581"/>
    <cellStyle name="40% - Accent5 4 2 3 2 3 2 2" xfId="53540"/>
    <cellStyle name="40% - Accent5 4 2 3 2 3 3" xfId="45599"/>
    <cellStyle name="40% - Accent5 4 2 3 2 4" xfId="9817"/>
    <cellStyle name="40% - Accent5 4 2 3 2 4 2" xfId="38875"/>
    <cellStyle name="40% - Accent5 4 2 3 2 5" xfId="32291"/>
    <cellStyle name="40% - Accent5 4 2 3 3" xfId="4337"/>
    <cellStyle name="40% - Accent5 4 2 3 3 2" xfId="17631"/>
    <cellStyle name="40% - Accent5 4 2 3 3 2 2" xfId="25585"/>
    <cellStyle name="40% - Accent5 4 2 3 3 2 2 2" xfId="54544"/>
    <cellStyle name="40% - Accent5 4 2 3 3 2 3" xfId="46603"/>
    <cellStyle name="40% - Accent5 4 2 3 3 3" xfId="10961"/>
    <cellStyle name="40% - Accent5 4 2 3 3 3 2" xfId="40019"/>
    <cellStyle name="40% - Accent5 4 2 3 3 4" xfId="33435"/>
    <cellStyle name="40% - Accent5 4 2 3 4" xfId="5493"/>
    <cellStyle name="40% - Accent5 4 2 3 4 2" xfId="18775"/>
    <cellStyle name="40% - Accent5 4 2 3 4 2 2" xfId="26729"/>
    <cellStyle name="40% - Accent5 4 2 3 4 2 2 2" xfId="55688"/>
    <cellStyle name="40% - Accent5 4 2 3 4 2 3" xfId="47747"/>
    <cellStyle name="40% - Accent5 4 2 3 4 3" xfId="12105"/>
    <cellStyle name="40% - Accent5 4 2 3 4 3 2" xfId="41163"/>
    <cellStyle name="40% - Accent5 4 2 3 4 4" xfId="34579"/>
    <cellStyle name="40% - Accent5 4 2 3 5" xfId="7662"/>
    <cellStyle name="40% - Accent5 4 2 3 5 2" xfId="20923"/>
    <cellStyle name="40% - Accent5 4 2 3 5 2 2" xfId="28877"/>
    <cellStyle name="40% - Accent5 4 2 3 5 2 2 2" xfId="57836"/>
    <cellStyle name="40% - Accent5 4 2 3 5 2 3" xfId="49895"/>
    <cellStyle name="40% - Accent5 4 2 3 5 3" xfId="14253"/>
    <cellStyle name="40% - Accent5 4 2 3 5 3 2" xfId="43311"/>
    <cellStyle name="40% - Accent5 4 2 3 5 4" xfId="36727"/>
    <cellStyle name="40% - Accent5 4 2 3 6" xfId="15532"/>
    <cellStyle name="40% - Accent5 4 2 3 6 2" xfId="23522"/>
    <cellStyle name="40% - Accent5 4 2 3 6 2 2" xfId="52481"/>
    <cellStyle name="40% - Accent5 4 2 3 6 3" xfId="44540"/>
    <cellStyle name="40% - Accent5 4 2 3 7" xfId="22073"/>
    <cellStyle name="40% - Accent5 4 2 3 7 2" xfId="30021"/>
    <cellStyle name="40% - Accent5 4 2 3 7 2 2" xfId="58980"/>
    <cellStyle name="40% - Accent5 4 2 3 7 3" xfId="51039"/>
    <cellStyle name="40% - Accent5 4 2 3 8" xfId="8813"/>
    <cellStyle name="40% - Accent5 4 2 3 8 2" xfId="37871"/>
    <cellStyle name="40% - Accent5 4 2 3 9" xfId="31287"/>
    <cellStyle name="40% - Accent5 4 2 4" xfId="1949"/>
    <cellStyle name="40% - Accent5 4 2 4 2" xfId="2959"/>
    <cellStyle name="40% - Accent5 4 2 4 2 2" xfId="6317"/>
    <cellStyle name="40% - Accent5 4 2 4 2 2 2" xfId="19599"/>
    <cellStyle name="40% - Accent5 4 2 4 2 2 2 2" xfId="27553"/>
    <cellStyle name="40% - Accent5 4 2 4 2 2 2 2 2" xfId="56512"/>
    <cellStyle name="40% - Accent5 4 2 4 2 2 2 3" xfId="48571"/>
    <cellStyle name="40% - Accent5 4 2 4 2 2 3" xfId="12929"/>
    <cellStyle name="40% - Accent5 4 2 4 2 2 3 2" xfId="41987"/>
    <cellStyle name="40% - Accent5 4 2 4 2 2 4" xfId="35403"/>
    <cellStyle name="40% - Accent5 4 2 4 2 3" xfId="16447"/>
    <cellStyle name="40% - Accent5 4 2 4 2 3 2" xfId="24401"/>
    <cellStyle name="40% - Accent5 4 2 4 2 3 2 2" xfId="53360"/>
    <cellStyle name="40% - Accent5 4 2 4 2 3 3" xfId="45419"/>
    <cellStyle name="40% - Accent5 4 2 4 2 4" xfId="9637"/>
    <cellStyle name="40% - Accent5 4 2 4 2 4 2" xfId="38695"/>
    <cellStyle name="40% - Accent5 4 2 4 2 5" xfId="32111"/>
    <cellStyle name="40% - Accent5 4 2 4 3" xfId="4157"/>
    <cellStyle name="40% - Accent5 4 2 4 3 2" xfId="17451"/>
    <cellStyle name="40% - Accent5 4 2 4 3 2 2" xfId="25405"/>
    <cellStyle name="40% - Accent5 4 2 4 3 2 2 2" xfId="54364"/>
    <cellStyle name="40% - Accent5 4 2 4 3 2 3" xfId="46423"/>
    <cellStyle name="40% - Accent5 4 2 4 3 3" xfId="10781"/>
    <cellStyle name="40% - Accent5 4 2 4 3 3 2" xfId="39839"/>
    <cellStyle name="40% - Accent5 4 2 4 3 4" xfId="33255"/>
    <cellStyle name="40% - Accent5 4 2 4 4" xfId="5313"/>
    <cellStyle name="40% - Accent5 4 2 4 4 2" xfId="18595"/>
    <cellStyle name="40% - Accent5 4 2 4 4 2 2" xfId="26549"/>
    <cellStyle name="40% - Accent5 4 2 4 4 2 2 2" xfId="55508"/>
    <cellStyle name="40% - Accent5 4 2 4 4 2 3" xfId="47567"/>
    <cellStyle name="40% - Accent5 4 2 4 4 3" xfId="11925"/>
    <cellStyle name="40% - Accent5 4 2 4 4 3 2" xfId="40983"/>
    <cellStyle name="40% - Accent5 4 2 4 4 4" xfId="34399"/>
    <cellStyle name="40% - Accent5 4 2 4 5" xfId="7482"/>
    <cellStyle name="40% - Accent5 4 2 4 5 2" xfId="20743"/>
    <cellStyle name="40% - Accent5 4 2 4 5 2 2" xfId="28697"/>
    <cellStyle name="40% - Accent5 4 2 4 5 2 2 2" xfId="57656"/>
    <cellStyle name="40% - Accent5 4 2 4 5 2 3" xfId="49715"/>
    <cellStyle name="40% - Accent5 4 2 4 5 3" xfId="14073"/>
    <cellStyle name="40% - Accent5 4 2 4 5 3 2" xfId="43131"/>
    <cellStyle name="40% - Accent5 4 2 4 5 4" xfId="36547"/>
    <cellStyle name="40% - Accent5 4 2 4 6" xfId="15352"/>
    <cellStyle name="40% - Accent5 4 2 4 6 2" xfId="23342"/>
    <cellStyle name="40% - Accent5 4 2 4 6 2 2" xfId="52301"/>
    <cellStyle name="40% - Accent5 4 2 4 6 3" xfId="44360"/>
    <cellStyle name="40% - Accent5 4 2 4 7" xfId="21893"/>
    <cellStyle name="40% - Accent5 4 2 4 7 2" xfId="29841"/>
    <cellStyle name="40% - Accent5 4 2 4 7 2 2" xfId="58800"/>
    <cellStyle name="40% - Accent5 4 2 4 7 3" xfId="50859"/>
    <cellStyle name="40% - Accent5 4 2 4 8" xfId="8633"/>
    <cellStyle name="40% - Accent5 4 2 4 8 2" xfId="37691"/>
    <cellStyle name="40% - Accent5 4 2 4 9" xfId="31107"/>
    <cellStyle name="40% - Accent5 4 2 5" xfId="2547"/>
    <cellStyle name="40% - Accent5 4 2 5 2" xfId="5905"/>
    <cellStyle name="40% - Accent5 4 2 5 2 2" xfId="19187"/>
    <cellStyle name="40% - Accent5 4 2 5 2 2 2" xfId="27141"/>
    <cellStyle name="40% - Accent5 4 2 5 2 2 2 2" xfId="56100"/>
    <cellStyle name="40% - Accent5 4 2 5 2 2 3" xfId="48159"/>
    <cellStyle name="40% - Accent5 4 2 5 2 3" xfId="12517"/>
    <cellStyle name="40% - Accent5 4 2 5 2 3 2" xfId="41575"/>
    <cellStyle name="40% - Accent5 4 2 5 2 4" xfId="34991"/>
    <cellStyle name="40% - Accent5 4 2 5 3" xfId="16035"/>
    <cellStyle name="40% - Accent5 4 2 5 3 2" xfId="23989"/>
    <cellStyle name="40% - Accent5 4 2 5 3 2 2" xfId="52948"/>
    <cellStyle name="40% - Accent5 4 2 5 3 3" xfId="45007"/>
    <cellStyle name="40% - Accent5 4 2 5 4" xfId="9225"/>
    <cellStyle name="40% - Accent5 4 2 5 4 2" xfId="38283"/>
    <cellStyle name="40% - Accent5 4 2 5 5" xfId="31699"/>
    <cellStyle name="40% - Accent5 4 2 6" xfId="3745"/>
    <cellStyle name="40% - Accent5 4 2 6 2" xfId="17039"/>
    <cellStyle name="40% - Accent5 4 2 6 2 2" xfId="24993"/>
    <cellStyle name="40% - Accent5 4 2 6 2 2 2" xfId="53952"/>
    <cellStyle name="40% - Accent5 4 2 6 2 3" xfId="46011"/>
    <cellStyle name="40% - Accent5 4 2 6 3" xfId="10369"/>
    <cellStyle name="40% - Accent5 4 2 6 3 2" xfId="39427"/>
    <cellStyle name="40% - Accent5 4 2 6 4" xfId="32843"/>
    <cellStyle name="40% - Accent5 4 2 7" xfId="4901"/>
    <cellStyle name="40% - Accent5 4 2 7 2" xfId="18183"/>
    <cellStyle name="40% - Accent5 4 2 7 2 2" xfId="26137"/>
    <cellStyle name="40% - Accent5 4 2 7 2 2 2" xfId="55096"/>
    <cellStyle name="40% - Accent5 4 2 7 2 3" xfId="47155"/>
    <cellStyle name="40% - Accent5 4 2 7 3" xfId="11513"/>
    <cellStyle name="40% - Accent5 4 2 7 3 2" xfId="40571"/>
    <cellStyle name="40% - Accent5 4 2 7 4" xfId="33987"/>
    <cellStyle name="40% - Accent5 4 2 8" xfId="7070"/>
    <cellStyle name="40% - Accent5 4 2 8 2" xfId="20331"/>
    <cellStyle name="40% - Accent5 4 2 8 2 2" xfId="28285"/>
    <cellStyle name="40% - Accent5 4 2 8 2 2 2" xfId="57244"/>
    <cellStyle name="40% - Accent5 4 2 8 2 3" xfId="49303"/>
    <cellStyle name="40% - Accent5 4 2 8 3" xfId="13661"/>
    <cellStyle name="40% - Accent5 4 2 8 3 2" xfId="42719"/>
    <cellStyle name="40% - Accent5 4 2 8 4" xfId="36135"/>
    <cellStyle name="40% - Accent5 4 2 9" xfId="14939"/>
    <cellStyle name="40% - Accent5 4 2 9 2" xfId="22929"/>
    <cellStyle name="40% - Accent5 4 2 9 2 2" xfId="51888"/>
    <cellStyle name="40% - Accent5 4 2 9 3" xfId="43947"/>
    <cellStyle name="40% - Accent5 4 3" xfId="1629"/>
    <cellStyle name="40% - Accent5 4 3 10" xfId="30818"/>
    <cellStyle name="40% - Accent5 4 3 2" xfId="2254"/>
    <cellStyle name="40% - Accent5 4 3 2 2" xfId="3262"/>
    <cellStyle name="40% - Accent5 4 3 2 2 2" xfId="6620"/>
    <cellStyle name="40% - Accent5 4 3 2 2 2 2" xfId="19902"/>
    <cellStyle name="40% - Accent5 4 3 2 2 2 2 2" xfId="27856"/>
    <cellStyle name="40% - Accent5 4 3 2 2 2 2 2 2" xfId="56815"/>
    <cellStyle name="40% - Accent5 4 3 2 2 2 2 3" xfId="48874"/>
    <cellStyle name="40% - Accent5 4 3 2 2 2 3" xfId="13232"/>
    <cellStyle name="40% - Accent5 4 3 2 2 2 3 2" xfId="42290"/>
    <cellStyle name="40% - Accent5 4 3 2 2 2 4" xfId="35706"/>
    <cellStyle name="40% - Accent5 4 3 2 2 3" xfId="16750"/>
    <cellStyle name="40% - Accent5 4 3 2 2 3 2" xfId="24704"/>
    <cellStyle name="40% - Accent5 4 3 2 2 3 2 2" xfId="53663"/>
    <cellStyle name="40% - Accent5 4 3 2 2 3 3" xfId="45722"/>
    <cellStyle name="40% - Accent5 4 3 2 2 4" xfId="9940"/>
    <cellStyle name="40% - Accent5 4 3 2 2 4 2" xfId="38998"/>
    <cellStyle name="40% - Accent5 4 3 2 2 5" xfId="32414"/>
    <cellStyle name="40% - Accent5 4 3 2 3" xfId="4460"/>
    <cellStyle name="40% - Accent5 4 3 2 3 2" xfId="17754"/>
    <cellStyle name="40% - Accent5 4 3 2 3 2 2" xfId="25708"/>
    <cellStyle name="40% - Accent5 4 3 2 3 2 2 2" xfId="54667"/>
    <cellStyle name="40% - Accent5 4 3 2 3 2 3" xfId="46726"/>
    <cellStyle name="40% - Accent5 4 3 2 3 3" xfId="11084"/>
    <cellStyle name="40% - Accent5 4 3 2 3 3 2" xfId="40142"/>
    <cellStyle name="40% - Accent5 4 3 2 3 4" xfId="33558"/>
    <cellStyle name="40% - Accent5 4 3 2 4" xfId="5616"/>
    <cellStyle name="40% - Accent5 4 3 2 4 2" xfId="18898"/>
    <cellStyle name="40% - Accent5 4 3 2 4 2 2" xfId="26852"/>
    <cellStyle name="40% - Accent5 4 3 2 4 2 2 2" xfId="55811"/>
    <cellStyle name="40% - Accent5 4 3 2 4 2 3" xfId="47870"/>
    <cellStyle name="40% - Accent5 4 3 2 4 3" xfId="12228"/>
    <cellStyle name="40% - Accent5 4 3 2 4 3 2" xfId="41286"/>
    <cellStyle name="40% - Accent5 4 3 2 4 4" xfId="34702"/>
    <cellStyle name="40% - Accent5 4 3 2 5" xfId="7785"/>
    <cellStyle name="40% - Accent5 4 3 2 5 2" xfId="21046"/>
    <cellStyle name="40% - Accent5 4 3 2 5 2 2" xfId="29000"/>
    <cellStyle name="40% - Accent5 4 3 2 5 2 2 2" xfId="57959"/>
    <cellStyle name="40% - Accent5 4 3 2 5 2 3" xfId="50018"/>
    <cellStyle name="40% - Accent5 4 3 2 5 3" xfId="14376"/>
    <cellStyle name="40% - Accent5 4 3 2 5 3 2" xfId="43434"/>
    <cellStyle name="40% - Accent5 4 3 2 5 4" xfId="36850"/>
    <cellStyle name="40% - Accent5 4 3 2 6" xfId="15655"/>
    <cellStyle name="40% - Accent5 4 3 2 6 2" xfId="23645"/>
    <cellStyle name="40% - Accent5 4 3 2 6 2 2" xfId="52604"/>
    <cellStyle name="40% - Accent5 4 3 2 6 3" xfId="44663"/>
    <cellStyle name="40% - Accent5 4 3 2 7" xfId="22196"/>
    <cellStyle name="40% - Accent5 4 3 2 7 2" xfId="30144"/>
    <cellStyle name="40% - Accent5 4 3 2 7 2 2" xfId="59103"/>
    <cellStyle name="40% - Accent5 4 3 2 7 3" xfId="51162"/>
    <cellStyle name="40% - Accent5 4 3 2 8" xfId="8936"/>
    <cellStyle name="40% - Accent5 4 3 2 8 2" xfId="37994"/>
    <cellStyle name="40% - Accent5 4 3 2 9" xfId="31410"/>
    <cellStyle name="40% - Accent5 4 3 3" xfId="2670"/>
    <cellStyle name="40% - Accent5 4 3 3 2" xfId="6028"/>
    <cellStyle name="40% - Accent5 4 3 3 2 2" xfId="19310"/>
    <cellStyle name="40% - Accent5 4 3 3 2 2 2" xfId="27264"/>
    <cellStyle name="40% - Accent5 4 3 3 2 2 2 2" xfId="56223"/>
    <cellStyle name="40% - Accent5 4 3 3 2 2 3" xfId="48282"/>
    <cellStyle name="40% - Accent5 4 3 3 2 3" xfId="12640"/>
    <cellStyle name="40% - Accent5 4 3 3 2 3 2" xfId="41698"/>
    <cellStyle name="40% - Accent5 4 3 3 2 4" xfId="35114"/>
    <cellStyle name="40% - Accent5 4 3 3 3" xfId="16158"/>
    <cellStyle name="40% - Accent5 4 3 3 3 2" xfId="24112"/>
    <cellStyle name="40% - Accent5 4 3 3 3 2 2" xfId="53071"/>
    <cellStyle name="40% - Accent5 4 3 3 3 3" xfId="45130"/>
    <cellStyle name="40% - Accent5 4 3 3 4" xfId="9348"/>
    <cellStyle name="40% - Accent5 4 3 3 4 2" xfId="38406"/>
    <cellStyle name="40% - Accent5 4 3 3 5" xfId="31822"/>
    <cellStyle name="40% - Accent5 4 3 4" xfId="3868"/>
    <cellStyle name="40% - Accent5 4 3 4 2" xfId="17162"/>
    <cellStyle name="40% - Accent5 4 3 4 2 2" xfId="25116"/>
    <cellStyle name="40% - Accent5 4 3 4 2 2 2" xfId="54075"/>
    <cellStyle name="40% - Accent5 4 3 4 2 3" xfId="46134"/>
    <cellStyle name="40% - Accent5 4 3 4 3" xfId="10492"/>
    <cellStyle name="40% - Accent5 4 3 4 3 2" xfId="39550"/>
    <cellStyle name="40% - Accent5 4 3 4 4" xfId="32966"/>
    <cellStyle name="40% - Accent5 4 3 5" xfId="5024"/>
    <cellStyle name="40% - Accent5 4 3 5 2" xfId="18306"/>
    <cellStyle name="40% - Accent5 4 3 5 2 2" xfId="26260"/>
    <cellStyle name="40% - Accent5 4 3 5 2 2 2" xfId="55219"/>
    <cellStyle name="40% - Accent5 4 3 5 2 3" xfId="47278"/>
    <cellStyle name="40% - Accent5 4 3 5 3" xfId="11636"/>
    <cellStyle name="40% - Accent5 4 3 5 3 2" xfId="40694"/>
    <cellStyle name="40% - Accent5 4 3 5 4" xfId="34110"/>
    <cellStyle name="40% - Accent5 4 3 6" xfId="7193"/>
    <cellStyle name="40% - Accent5 4 3 6 2" xfId="20454"/>
    <cellStyle name="40% - Accent5 4 3 6 2 2" xfId="28408"/>
    <cellStyle name="40% - Accent5 4 3 6 2 2 2" xfId="57367"/>
    <cellStyle name="40% - Accent5 4 3 6 2 3" xfId="49426"/>
    <cellStyle name="40% - Accent5 4 3 6 3" xfId="13784"/>
    <cellStyle name="40% - Accent5 4 3 6 3 2" xfId="42842"/>
    <cellStyle name="40% - Accent5 4 3 6 4" xfId="36258"/>
    <cellStyle name="40% - Accent5 4 3 7" xfId="15062"/>
    <cellStyle name="40% - Accent5 4 3 7 2" xfId="23052"/>
    <cellStyle name="40% - Accent5 4 3 7 2 2" xfId="52011"/>
    <cellStyle name="40% - Accent5 4 3 7 3" xfId="44070"/>
    <cellStyle name="40% - Accent5 4 3 8" xfId="21604"/>
    <cellStyle name="40% - Accent5 4 3 8 2" xfId="29552"/>
    <cellStyle name="40% - Accent5 4 3 8 2 2" xfId="58511"/>
    <cellStyle name="40% - Accent5 4 3 8 3" xfId="50570"/>
    <cellStyle name="40% - Accent5 4 3 9" xfId="8344"/>
    <cellStyle name="40% - Accent5 4 3 9 2" xfId="37402"/>
    <cellStyle name="40% - Accent5 4 4" xfId="2041"/>
    <cellStyle name="40% - Accent5 4 4 2" xfId="3049"/>
    <cellStyle name="40% - Accent5 4 4 2 2" xfId="6407"/>
    <cellStyle name="40% - Accent5 4 4 2 2 2" xfId="19689"/>
    <cellStyle name="40% - Accent5 4 4 2 2 2 2" xfId="27643"/>
    <cellStyle name="40% - Accent5 4 4 2 2 2 2 2" xfId="56602"/>
    <cellStyle name="40% - Accent5 4 4 2 2 2 3" xfId="48661"/>
    <cellStyle name="40% - Accent5 4 4 2 2 3" xfId="13019"/>
    <cellStyle name="40% - Accent5 4 4 2 2 3 2" xfId="42077"/>
    <cellStyle name="40% - Accent5 4 4 2 2 4" xfId="35493"/>
    <cellStyle name="40% - Accent5 4 4 2 3" xfId="16537"/>
    <cellStyle name="40% - Accent5 4 4 2 3 2" xfId="24491"/>
    <cellStyle name="40% - Accent5 4 4 2 3 2 2" xfId="53450"/>
    <cellStyle name="40% - Accent5 4 4 2 3 3" xfId="45509"/>
    <cellStyle name="40% - Accent5 4 4 2 4" xfId="9727"/>
    <cellStyle name="40% - Accent5 4 4 2 4 2" xfId="38785"/>
    <cellStyle name="40% - Accent5 4 4 2 5" xfId="32201"/>
    <cellStyle name="40% - Accent5 4 4 3" xfId="4247"/>
    <cellStyle name="40% - Accent5 4 4 3 2" xfId="17541"/>
    <cellStyle name="40% - Accent5 4 4 3 2 2" xfId="25495"/>
    <cellStyle name="40% - Accent5 4 4 3 2 2 2" xfId="54454"/>
    <cellStyle name="40% - Accent5 4 4 3 2 3" xfId="46513"/>
    <cellStyle name="40% - Accent5 4 4 3 3" xfId="10871"/>
    <cellStyle name="40% - Accent5 4 4 3 3 2" xfId="39929"/>
    <cellStyle name="40% - Accent5 4 4 3 4" xfId="33345"/>
    <cellStyle name="40% - Accent5 4 4 4" xfId="5403"/>
    <cellStyle name="40% - Accent5 4 4 4 2" xfId="18685"/>
    <cellStyle name="40% - Accent5 4 4 4 2 2" xfId="26639"/>
    <cellStyle name="40% - Accent5 4 4 4 2 2 2" xfId="55598"/>
    <cellStyle name="40% - Accent5 4 4 4 2 3" xfId="47657"/>
    <cellStyle name="40% - Accent5 4 4 4 3" xfId="12015"/>
    <cellStyle name="40% - Accent5 4 4 4 3 2" xfId="41073"/>
    <cellStyle name="40% - Accent5 4 4 4 4" xfId="34489"/>
    <cellStyle name="40% - Accent5 4 4 5" xfId="7572"/>
    <cellStyle name="40% - Accent5 4 4 5 2" xfId="20833"/>
    <cellStyle name="40% - Accent5 4 4 5 2 2" xfId="28787"/>
    <cellStyle name="40% - Accent5 4 4 5 2 2 2" xfId="57746"/>
    <cellStyle name="40% - Accent5 4 4 5 2 3" xfId="49805"/>
    <cellStyle name="40% - Accent5 4 4 5 3" xfId="14163"/>
    <cellStyle name="40% - Accent5 4 4 5 3 2" xfId="43221"/>
    <cellStyle name="40% - Accent5 4 4 5 4" xfId="36637"/>
    <cellStyle name="40% - Accent5 4 4 6" xfId="15442"/>
    <cellStyle name="40% - Accent5 4 4 6 2" xfId="23432"/>
    <cellStyle name="40% - Accent5 4 4 6 2 2" xfId="52391"/>
    <cellStyle name="40% - Accent5 4 4 6 3" xfId="44450"/>
    <cellStyle name="40% - Accent5 4 4 7" xfId="21983"/>
    <cellStyle name="40% - Accent5 4 4 7 2" xfId="29931"/>
    <cellStyle name="40% - Accent5 4 4 7 2 2" xfId="58890"/>
    <cellStyle name="40% - Accent5 4 4 7 3" xfId="50949"/>
    <cellStyle name="40% - Accent5 4 4 8" xfId="8723"/>
    <cellStyle name="40% - Accent5 4 4 8 2" xfId="37781"/>
    <cellStyle name="40% - Accent5 4 4 9" xfId="31197"/>
    <cellStyle name="40% - Accent5 4 5" xfId="1859"/>
    <cellStyle name="40% - Accent5 4 5 2" xfId="2869"/>
    <cellStyle name="40% - Accent5 4 5 2 2" xfId="6227"/>
    <cellStyle name="40% - Accent5 4 5 2 2 2" xfId="19509"/>
    <cellStyle name="40% - Accent5 4 5 2 2 2 2" xfId="27463"/>
    <cellStyle name="40% - Accent5 4 5 2 2 2 2 2" xfId="56422"/>
    <cellStyle name="40% - Accent5 4 5 2 2 2 3" xfId="48481"/>
    <cellStyle name="40% - Accent5 4 5 2 2 3" xfId="12839"/>
    <cellStyle name="40% - Accent5 4 5 2 2 3 2" xfId="41897"/>
    <cellStyle name="40% - Accent5 4 5 2 2 4" xfId="35313"/>
    <cellStyle name="40% - Accent5 4 5 2 3" xfId="16357"/>
    <cellStyle name="40% - Accent5 4 5 2 3 2" xfId="24311"/>
    <cellStyle name="40% - Accent5 4 5 2 3 2 2" xfId="53270"/>
    <cellStyle name="40% - Accent5 4 5 2 3 3" xfId="45329"/>
    <cellStyle name="40% - Accent5 4 5 2 4" xfId="9547"/>
    <cellStyle name="40% - Accent5 4 5 2 4 2" xfId="38605"/>
    <cellStyle name="40% - Accent5 4 5 2 5" xfId="32021"/>
    <cellStyle name="40% - Accent5 4 5 3" xfId="4067"/>
    <cellStyle name="40% - Accent5 4 5 3 2" xfId="17361"/>
    <cellStyle name="40% - Accent5 4 5 3 2 2" xfId="25315"/>
    <cellStyle name="40% - Accent5 4 5 3 2 2 2" xfId="54274"/>
    <cellStyle name="40% - Accent5 4 5 3 2 3" xfId="46333"/>
    <cellStyle name="40% - Accent5 4 5 3 3" xfId="10691"/>
    <cellStyle name="40% - Accent5 4 5 3 3 2" xfId="39749"/>
    <cellStyle name="40% - Accent5 4 5 3 4" xfId="33165"/>
    <cellStyle name="40% - Accent5 4 5 4" xfId="5223"/>
    <cellStyle name="40% - Accent5 4 5 4 2" xfId="18505"/>
    <cellStyle name="40% - Accent5 4 5 4 2 2" xfId="26459"/>
    <cellStyle name="40% - Accent5 4 5 4 2 2 2" xfId="55418"/>
    <cellStyle name="40% - Accent5 4 5 4 2 3" xfId="47477"/>
    <cellStyle name="40% - Accent5 4 5 4 3" xfId="11835"/>
    <cellStyle name="40% - Accent5 4 5 4 3 2" xfId="40893"/>
    <cellStyle name="40% - Accent5 4 5 4 4" xfId="34309"/>
    <cellStyle name="40% - Accent5 4 5 5" xfId="7392"/>
    <cellStyle name="40% - Accent5 4 5 5 2" xfId="20653"/>
    <cellStyle name="40% - Accent5 4 5 5 2 2" xfId="28607"/>
    <cellStyle name="40% - Accent5 4 5 5 2 2 2" xfId="57566"/>
    <cellStyle name="40% - Accent5 4 5 5 2 3" xfId="49625"/>
    <cellStyle name="40% - Accent5 4 5 5 3" xfId="13983"/>
    <cellStyle name="40% - Accent5 4 5 5 3 2" xfId="43041"/>
    <cellStyle name="40% - Accent5 4 5 5 4" xfId="36457"/>
    <cellStyle name="40% - Accent5 4 5 6" xfId="15262"/>
    <cellStyle name="40% - Accent5 4 5 6 2" xfId="23252"/>
    <cellStyle name="40% - Accent5 4 5 6 2 2" xfId="52211"/>
    <cellStyle name="40% - Accent5 4 5 6 3" xfId="44270"/>
    <cellStyle name="40% - Accent5 4 5 7" xfId="21803"/>
    <cellStyle name="40% - Accent5 4 5 7 2" xfId="29751"/>
    <cellStyle name="40% - Accent5 4 5 7 2 2" xfId="58710"/>
    <cellStyle name="40% - Accent5 4 5 7 3" xfId="50769"/>
    <cellStyle name="40% - Accent5 4 5 8" xfId="8543"/>
    <cellStyle name="40% - Accent5 4 5 8 2" xfId="37601"/>
    <cellStyle name="40% - Accent5 4 5 9" xfId="31017"/>
    <cellStyle name="40% - Accent5 4 6" xfId="3420"/>
    <cellStyle name="40% - Accent5 4 6 2" xfId="4618"/>
    <cellStyle name="40% - Accent5 4 6 2 2" xfId="17912"/>
    <cellStyle name="40% - Accent5 4 6 2 2 2" xfId="25866"/>
    <cellStyle name="40% - Accent5 4 6 2 2 2 2" xfId="54825"/>
    <cellStyle name="40% - Accent5 4 6 2 2 3" xfId="46884"/>
    <cellStyle name="40% - Accent5 4 6 2 3" xfId="11242"/>
    <cellStyle name="40% - Accent5 4 6 2 3 2" xfId="40300"/>
    <cellStyle name="40% - Accent5 4 6 2 4" xfId="33716"/>
    <cellStyle name="40% - Accent5 4 6 3" xfId="6778"/>
    <cellStyle name="40% - Accent5 4 6 3 2" xfId="20060"/>
    <cellStyle name="40% - Accent5 4 6 3 2 2" xfId="28014"/>
    <cellStyle name="40% - Accent5 4 6 3 2 2 2" xfId="56973"/>
    <cellStyle name="40% - Accent5 4 6 3 2 3" xfId="49032"/>
    <cellStyle name="40% - Accent5 4 6 3 3" xfId="13390"/>
    <cellStyle name="40% - Accent5 4 6 3 3 2" xfId="42448"/>
    <cellStyle name="40% - Accent5 4 6 3 4" xfId="35864"/>
    <cellStyle name="40% - Accent5 4 6 4" xfId="7943"/>
    <cellStyle name="40% - Accent5 4 6 4 2" xfId="21204"/>
    <cellStyle name="40% - Accent5 4 6 4 2 2" xfId="29158"/>
    <cellStyle name="40% - Accent5 4 6 4 2 2 2" xfId="58117"/>
    <cellStyle name="40% - Accent5 4 6 4 2 3" xfId="50176"/>
    <cellStyle name="40% - Accent5 4 6 4 3" xfId="14534"/>
    <cellStyle name="40% - Accent5 4 6 4 3 2" xfId="43592"/>
    <cellStyle name="40% - Accent5 4 6 4 4" xfId="37008"/>
    <cellStyle name="40% - Accent5 4 6 5" xfId="15813"/>
    <cellStyle name="40% - Accent5 4 6 5 2" xfId="23803"/>
    <cellStyle name="40% - Accent5 4 6 5 2 2" xfId="52762"/>
    <cellStyle name="40% - Accent5 4 6 5 3" xfId="44821"/>
    <cellStyle name="40% - Accent5 4 6 6" xfId="22354"/>
    <cellStyle name="40% - Accent5 4 6 6 2" xfId="30302"/>
    <cellStyle name="40% - Accent5 4 6 6 2 2" xfId="59261"/>
    <cellStyle name="40% - Accent5 4 6 6 3" xfId="51320"/>
    <cellStyle name="40% - Accent5 4 6 7" xfId="10098"/>
    <cellStyle name="40% - Accent5 4 6 7 2" xfId="39156"/>
    <cellStyle name="40% - Accent5 4 6 8" xfId="32572"/>
    <cellStyle name="40% - Accent5 4 7" xfId="2457"/>
    <cellStyle name="40% - Accent5 4 7 2" xfId="5815"/>
    <cellStyle name="40% - Accent5 4 7 2 2" xfId="19097"/>
    <cellStyle name="40% - Accent5 4 7 2 2 2" xfId="27051"/>
    <cellStyle name="40% - Accent5 4 7 2 2 2 2" xfId="56010"/>
    <cellStyle name="40% - Accent5 4 7 2 2 3" xfId="48069"/>
    <cellStyle name="40% - Accent5 4 7 2 3" xfId="12427"/>
    <cellStyle name="40% - Accent5 4 7 2 3 2" xfId="41485"/>
    <cellStyle name="40% - Accent5 4 7 2 4" xfId="34901"/>
    <cellStyle name="40% - Accent5 4 7 3" xfId="15964"/>
    <cellStyle name="40% - Accent5 4 7 3 2" xfId="23936"/>
    <cellStyle name="40% - Accent5 4 7 3 2 2" xfId="52895"/>
    <cellStyle name="40% - Accent5 4 7 3 3" xfId="44954"/>
    <cellStyle name="40% - Accent5 4 7 4" xfId="9135"/>
    <cellStyle name="40% - Accent5 4 7 4 2" xfId="38193"/>
    <cellStyle name="40% - Accent5 4 7 5" xfId="31609"/>
    <cellStyle name="40% - Accent5 4 8" xfId="3655"/>
    <cellStyle name="40% - Accent5 4 8 2" xfId="16949"/>
    <cellStyle name="40% - Accent5 4 8 2 2" xfId="24903"/>
    <cellStyle name="40% - Accent5 4 8 2 2 2" xfId="53862"/>
    <cellStyle name="40% - Accent5 4 8 2 3" xfId="45921"/>
    <cellStyle name="40% - Accent5 4 8 3" xfId="10279"/>
    <cellStyle name="40% - Accent5 4 8 3 2" xfId="39337"/>
    <cellStyle name="40% - Accent5 4 8 4" xfId="32753"/>
    <cellStyle name="40% - Accent5 4 9" xfId="4811"/>
    <cellStyle name="40% - Accent5 4 9 2" xfId="18093"/>
    <cellStyle name="40% - Accent5 4 9 2 2" xfId="26047"/>
    <cellStyle name="40% - Accent5 4 9 2 2 2" xfId="55006"/>
    <cellStyle name="40% - Accent5 4 9 2 3" xfId="47065"/>
    <cellStyle name="40% - Accent5 4 9 3" xfId="11423"/>
    <cellStyle name="40% - Accent5 4 9 3 2" xfId="40481"/>
    <cellStyle name="40% - Accent5 4 9 4" xfId="33897"/>
    <cellStyle name="40% - Accent5 5" xfId="1428"/>
    <cellStyle name="40% - Accent5 5 10" xfId="21410"/>
    <cellStyle name="40% - Accent5 5 10 2" xfId="29358"/>
    <cellStyle name="40% - Accent5 5 10 2 2" xfId="58317"/>
    <cellStyle name="40% - Accent5 5 10 3" xfId="50376"/>
    <cellStyle name="40% - Accent5 5 11" xfId="8150"/>
    <cellStyle name="40% - Accent5 5 11 2" xfId="37208"/>
    <cellStyle name="40% - Accent5 5 12" xfId="30624"/>
    <cellStyle name="40% - Accent5 5 2" xfId="1648"/>
    <cellStyle name="40% - Accent5 5 2 10" xfId="30837"/>
    <cellStyle name="40% - Accent5 5 2 2" xfId="2273"/>
    <cellStyle name="40% - Accent5 5 2 2 2" xfId="3281"/>
    <cellStyle name="40% - Accent5 5 2 2 2 2" xfId="6639"/>
    <cellStyle name="40% - Accent5 5 2 2 2 2 2" xfId="19921"/>
    <cellStyle name="40% - Accent5 5 2 2 2 2 2 2" xfId="27875"/>
    <cellStyle name="40% - Accent5 5 2 2 2 2 2 2 2" xfId="56834"/>
    <cellStyle name="40% - Accent5 5 2 2 2 2 2 3" xfId="48893"/>
    <cellStyle name="40% - Accent5 5 2 2 2 2 3" xfId="13251"/>
    <cellStyle name="40% - Accent5 5 2 2 2 2 3 2" xfId="42309"/>
    <cellStyle name="40% - Accent5 5 2 2 2 2 4" xfId="35725"/>
    <cellStyle name="40% - Accent5 5 2 2 2 3" xfId="16769"/>
    <cellStyle name="40% - Accent5 5 2 2 2 3 2" xfId="24723"/>
    <cellStyle name="40% - Accent5 5 2 2 2 3 2 2" xfId="53682"/>
    <cellStyle name="40% - Accent5 5 2 2 2 3 3" xfId="45741"/>
    <cellStyle name="40% - Accent5 5 2 2 2 4" xfId="9959"/>
    <cellStyle name="40% - Accent5 5 2 2 2 4 2" xfId="39017"/>
    <cellStyle name="40% - Accent5 5 2 2 2 5" xfId="32433"/>
    <cellStyle name="40% - Accent5 5 2 2 3" xfId="4479"/>
    <cellStyle name="40% - Accent5 5 2 2 3 2" xfId="17773"/>
    <cellStyle name="40% - Accent5 5 2 2 3 2 2" xfId="25727"/>
    <cellStyle name="40% - Accent5 5 2 2 3 2 2 2" xfId="54686"/>
    <cellStyle name="40% - Accent5 5 2 2 3 2 3" xfId="46745"/>
    <cellStyle name="40% - Accent5 5 2 2 3 3" xfId="11103"/>
    <cellStyle name="40% - Accent5 5 2 2 3 3 2" xfId="40161"/>
    <cellStyle name="40% - Accent5 5 2 2 3 4" xfId="33577"/>
    <cellStyle name="40% - Accent5 5 2 2 4" xfId="5635"/>
    <cellStyle name="40% - Accent5 5 2 2 4 2" xfId="18917"/>
    <cellStyle name="40% - Accent5 5 2 2 4 2 2" xfId="26871"/>
    <cellStyle name="40% - Accent5 5 2 2 4 2 2 2" xfId="55830"/>
    <cellStyle name="40% - Accent5 5 2 2 4 2 3" xfId="47889"/>
    <cellStyle name="40% - Accent5 5 2 2 4 3" xfId="12247"/>
    <cellStyle name="40% - Accent5 5 2 2 4 3 2" xfId="41305"/>
    <cellStyle name="40% - Accent5 5 2 2 4 4" xfId="34721"/>
    <cellStyle name="40% - Accent5 5 2 2 5" xfId="7804"/>
    <cellStyle name="40% - Accent5 5 2 2 5 2" xfId="21065"/>
    <cellStyle name="40% - Accent5 5 2 2 5 2 2" xfId="29019"/>
    <cellStyle name="40% - Accent5 5 2 2 5 2 2 2" xfId="57978"/>
    <cellStyle name="40% - Accent5 5 2 2 5 2 3" xfId="50037"/>
    <cellStyle name="40% - Accent5 5 2 2 5 3" xfId="14395"/>
    <cellStyle name="40% - Accent5 5 2 2 5 3 2" xfId="43453"/>
    <cellStyle name="40% - Accent5 5 2 2 5 4" xfId="36869"/>
    <cellStyle name="40% - Accent5 5 2 2 6" xfId="15674"/>
    <cellStyle name="40% - Accent5 5 2 2 6 2" xfId="23664"/>
    <cellStyle name="40% - Accent5 5 2 2 6 2 2" xfId="52623"/>
    <cellStyle name="40% - Accent5 5 2 2 6 3" xfId="44682"/>
    <cellStyle name="40% - Accent5 5 2 2 7" xfId="22215"/>
    <cellStyle name="40% - Accent5 5 2 2 7 2" xfId="30163"/>
    <cellStyle name="40% - Accent5 5 2 2 7 2 2" xfId="59122"/>
    <cellStyle name="40% - Accent5 5 2 2 7 3" xfId="51181"/>
    <cellStyle name="40% - Accent5 5 2 2 8" xfId="8955"/>
    <cellStyle name="40% - Accent5 5 2 2 8 2" xfId="38013"/>
    <cellStyle name="40% - Accent5 5 2 2 9" xfId="31429"/>
    <cellStyle name="40% - Accent5 5 2 3" xfId="2689"/>
    <cellStyle name="40% - Accent5 5 2 3 2" xfId="6047"/>
    <cellStyle name="40% - Accent5 5 2 3 2 2" xfId="19329"/>
    <cellStyle name="40% - Accent5 5 2 3 2 2 2" xfId="27283"/>
    <cellStyle name="40% - Accent5 5 2 3 2 2 2 2" xfId="56242"/>
    <cellStyle name="40% - Accent5 5 2 3 2 2 3" xfId="48301"/>
    <cellStyle name="40% - Accent5 5 2 3 2 3" xfId="12659"/>
    <cellStyle name="40% - Accent5 5 2 3 2 3 2" xfId="41717"/>
    <cellStyle name="40% - Accent5 5 2 3 2 4" xfId="35133"/>
    <cellStyle name="40% - Accent5 5 2 3 3" xfId="16177"/>
    <cellStyle name="40% - Accent5 5 2 3 3 2" xfId="24131"/>
    <cellStyle name="40% - Accent5 5 2 3 3 2 2" xfId="53090"/>
    <cellStyle name="40% - Accent5 5 2 3 3 3" xfId="45149"/>
    <cellStyle name="40% - Accent5 5 2 3 4" xfId="9367"/>
    <cellStyle name="40% - Accent5 5 2 3 4 2" xfId="38425"/>
    <cellStyle name="40% - Accent5 5 2 3 5" xfId="31841"/>
    <cellStyle name="40% - Accent5 5 2 4" xfId="3887"/>
    <cellStyle name="40% - Accent5 5 2 4 2" xfId="17181"/>
    <cellStyle name="40% - Accent5 5 2 4 2 2" xfId="25135"/>
    <cellStyle name="40% - Accent5 5 2 4 2 2 2" xfId="54094"/>
    <cellStyle name="40% - Accent5 5 2 4 2 3" xfId="46153"/>
    <cellStyle name="40% - Accent5 5 2 4 3" xfId="10511"/>
    <cellStyle name="40% - Accent5 5 2 4 3 2" xfId="39569"/>
    <cellStyle name="40% - Accent5 5 2 4 4" xfId="32985"/>
    <cellStyle name="40% - Accent5 5 2 5" xfId="5043"/>
    <cellStyle name="40% - Accent5 5 2 5 2" xfId="18325"/>
    <cellStyle name="40% - Accent5 5 2 5 2 2" xfId="26279"/>
    <cellStyle name="40% - Accent5 5 2 5 2 2 2" xfId="55238"/>
    <cellStyle name="40% - Accent5 5 2 5 2 3" xfId="47297"/>
    <cellStyle name="40% - Accent5 5 2 5 3" xfId="11655"/>
    <cellStyle name="40% - Accent5 5 2 5 3 2" xfId="40713"/>
    <cellStyle name="40% - Accent5 5 2 5 4" xfId="34129"/>
    <cellStyle name="40% - Accent5 5 2 6" xfId="7212"/>
    <cellStyle name="40% - Accent5 5 2 6 2" xfId="20473"/>
    <cellStyle name="40% - Accent5 5 2 6 2 2" xfId="28427"/>
    <cellStyle name="40% - Accent5 5 2 6 2 2 2" xfId="57386"/>
    <cellStyle name="40% - Accent5 5 2 6 2 3" xfId="49445"/>
    <cellStyle name="40% - Accent5 5 2 6 3" xfId="13803"/>
    <cellStyle name="40% - Accent5 5 2 6 3 2" xfId="42861"/>
    <cellStyle name="40% - Accent5 5 2 6 4" xfId="36277"/>
    <cellStyle name="40% - Accent5 5 2 7" xfId="15081"/>
    <cellStyle name="40% - Accent5 5 2 7 2" xfId="23071"/>
    <cellStyle name="40% - Accent5 5 2 7 2 2" xfId="52030"/>
    <cellStyle name="40% - Accent5 5 2 7 3" xfId="44089"/>
    <cellStyle name="40% - Accent5 5 2 8" xfId="21623"/>
    <cellStyle name="40% - Accent5 5 2 8 2" xfId="29571"/>
    <cellStyle name="40% - Accent5 5 2 8 2 2" xfId="58530"/>
    <cellStyle name="40% - Accent5 5 2 8 3" xfId="50589"/>
    <cellStyle name="40% - Accent5 5 2 9" xfId="8363"/>
    <cellStyle name="40% - Accent5 5 2 9 2" xfId="37421"/>
    <cellStyle name="40% - Accent5 5 3" xfId="2060"/>
    <cellStyle name="40% - Accent5 5 3 2" xfId="3068"/>
    <cellStyle name="40% - Accent5 5 3 2 2" xfId="6426"/>
    <cellStyle name="40% - Accent5 5 3 2 2 2" xfId="19708"/>
    <cellStyle name="40% - Accent5 5 3 2 2 2 2" xfId="27662"/>
    <cellStyle name="40% - Accent5 5 3 2 2 2 2 2" xfId="56621"/>
    <cellStyle name="40% - Accent5 5 3 2 2 2 3" xfId="48680"/>
    <cellStyle name="40% - Accent5 5 3 2 2 3" xfId="13038"/>
    <cellStyle name="40% - Accent5 5 3 2 2 3 2" xfId="42096"/>
    <cellStyle name="40% - Accent5 5 3 2 2 4" xfId="35512"/>
    <cellStyle name="40% - Accent5 5 3 2 3" xfId="16556"/>
    <cellStyle name="40% - Accent5 5 3 2 3 2" xfId="24510"/>
    <cellStyle name="40% - Accent5 5 3 2 3 2 2" xfId="53469"/>
    <cellStyle name="40% - Accent5 5 3 2 3 3" xfId="45528"/>
    <cellStyle name="40% - Accent5 5 3 2 4" xfId="9746"/>
    <cellStyle name="40% - Accent5 5 3 2 4 2" xfId="38804"/>
    <cellStyle name="40% - Accent5 5 3 2 5" xfId="32220"/>
    <cellStyle name="40% - Accent5 5 3 3" xfId="4266"/>
    <cellStyle name="40% - Accent5 5 3 3 2" xfId="17560"/>
    <cellStyle name="40% - Accent5 5 3 3 2 2" xfId="25514"/>
    <cellStyle name="40% - Accent5 5 3 3 2 2 2" xfId="54473"/>
    <cellStyle name="40% - Accent5 5 3 3 2 3" xfId="46532"/>
    <cellStyle name="40% - Accent5 5 3 3 3" xfId="10890"/>
    <cellStyle name="40% - Accent5 5 3 3 3 2" xfId="39948"/>
    <cellStyle name="40% - Accent5 5 3 3 4" xfId="33364"/>
    <cellStyle name="40% - Accent5 5 3 4" xfId="5422"/>
    <cellStyle name="40% - Accent5 5 3 4 2" xfId="18704"/>
    <cellStyle name="40% - Accent5 5 3 4 2 2" xfId="26658"/>
    <cellStyle name="40% - Accent5 5 3 4 2 2 2" xfId="55617"/>
    <cellStyle name="40% - Accent5 5 3 4 2 3" xfId="47676"/>
    <cellStyle name="40% - Accent5 5 3 4 3" xfId="12034"/>
    <cellStyle name="40% - Accent5 5 3 4 3 2" xfId="41092"/>
    <cellStyle name="40% - Accent5 5 3 4 4" xfId="34508"/>
    <cellStyle name="40% - Accent5 5 3 5" xfId="7591"/>
    <cellStyle name="40% - Accent5 5 3 5 2" xfId="20852"/>
    <cellStyle name="40% - Accent5 5 3 5 2 2" xfId="28806"/>
    <cellStyle name="40% - Accent5 5 3 5 2 2 2" xfId="57765"/>
    <cellStyle name="40% - Accent5 5 3 5 2 3" xfId="49824"/>
    <cellStyle name="40% - Accent5 5 3 5 3" xfId="14182"/>
    <cellStyle name="40% - Accent5 5 3 5 3 2" xfId="43240"/>
    <cellStyle name="40% - Accent5 5 3 5 4" xfId="36656"/>
    <cellStyle name="40% - Accent5 5 3 6" xfId="15461"/>
    <cellStyle name="40% - Accent5 5 3 6 2" xfId="23451"/>
    <cellStyle name="40% - Accent5 5 3 6 2 2" xfId="52410"/>
    <cellStyle name="40% - Accent5 5 3 6 3" xfId="44469"/>
    <cellStyle name="40% - Accent5 5 3 7" xfId="22002"/>
    <cellStyle name="40% - Accent5 5 3 7 2" xfId="29950"/>
    <cellStyle name="40% - Accent5 5 3 7 2 2" xfId="58909"/>
    <cellStyle name="40% - Accent5 5 3 7 3" xfId="50968"/>
    <cellStyle name="40% - Accent5 5 3 8" xfId="8742"/>
    <cellStyle name="40% - Accent5 5 3 8 2" xfId="37800"/>
    <cellStyle name="40% - Accent5 5 3 9" xfId="31216"/>
    <cellStyle name="40% - Accent5 5 4" xfId="1878"/>
    <cellStyle name="40% - Accent5 5 4 2" xfId="2888"/>
    <cellStyle name="40% - Accent5 5 4 2 2" xfId="6246"/>
    <cellStyle name="40% - Accent5 5 4 2 2 2" xfId="19528"/>
    <cellStyle name="40% - Accent5 5 4 2 2 2 2" xfId="27482"/>
    <cellStyle name="40% - Accent5 5 4 2 2 2 2 2" xfId="56441"/>
    <cellStyle name="40% - Accent5 5 4 2 2 2 3" xfId="48500"/>
    <cellStyle name="40% - Accent5 5 4 2 2 3" xfId="12858"/>
    <cellStyle name="40% - Accent5 5 4 2 2 3 2" xfId="41916"/>
    <cellStyle name="40% - Accent5 5 4 2 2 4" xfId="35332"/>
    <cellStyle name="40% - Accent5 5 4 2 3" xfId="16376"/>
    <cellStyle name="40% - Accent5 5 4 2 3 2" xfId="24330"/>
    <cellStyle name="40% - Accent5 5 4 2 3 2 2" xfId="53289"/>
    <cellStyle name="40% - Accent5 5 4 2 3 3" xfId="45348"/>
    <cellStyle name="40% - Accent5 5 4 2 4" xfId="9566"/>
    <cellStyle name="40% - Accent5 5 4 2 4 2" xfId="38624"/>
    <cellStyle name="40% - Accent5 5 4 2 5" xfId="32040"/>
    <cellStyle name="40% - Accent5 5 4 3" xfId="4086"/>
    <cellStyle name="40% - Accent5 5 4 3 2" xfId="17380"/>
    <cellStyle name="40% - Accent5 5 4 3 2 2" xfId="25334"/>
    <cellStyle name="40% - Accent5 5 4 3 2 2 2" xfId="54293"/>
    <cellStyle name="40% - Accent5 5 4 3 2 3" xfId="46352"/>
    <cellStyle name="40% - Accent5 5 4 3 3" xfId="10710"/>
    <cellStyle name="40% - Accent5 5 4 3 3 2" xfId="39768"/>
    <cellStyle name="40% - Accent5 5 4 3 4" xfId="33184"/>
    <cellStyle name="40% - Accent5 5 4 4" xfId="5242"/>
    <cellStyle name="40% - Accent5 5 4 4 2" xfId="18524"/>
    <cellStyle name="40% - Accent5 5 4 4 2 2" xfId="26478"/>
    <cellStyle name="40% - Accent5 5 4 4 2 2 2" xfId="55437"/>
    <cellStyle name="40% - Accent5 5 4 4 2 3" xfId="47496"/>
    <cellStyle name="40% - Accent5 5 4 4 3" xfId="11854"/>
    <cellStyle name="40% - Accent5 5 4 4 3 2" xfId="40912"/>
    <cellStyle name="40% - Accent5 5 4 4 4" xfId="34328"/>
    <cellStyle name="40% - Accent5 5 4 5" xfId="7411"/>
    <cellStyle name="40% - Accent5 5 4 5 2" xfId="20672"/>
    <cellStyle name="40% - Accent5 5 4 5 2 2" xfId="28626"/>
    <cellStyle name="40% - Accent5 5 4 5 2 2 2" xfId="57585"/>
    <cellStyle name="40% - Accent5 5 4 5 2 3" xfId="49644"/>
    <cellStyle name="40% - Accent5 5 4 5 3" xfId="14002"/>
    <cellStyle name="40% - Accent5 5 4 5 3 2" xfId="43060"/>
    <cellStyle name="40% - Accent5 5 4 5 4" xfId="36476"/>
    <cellStyle name="40% - Accent5 5 4 6" xfId="15281"/>
    <cellStyle name="40% - Accent5 5 4 6 2" xfId="23271"/>
    <cellStyle name="40% - Accent5 5 4 6 2 2" xfId="52230"/>
    <cellStyle name="40% - Accent5 5 4 6 3" xfId="44289"/>
    <cellStyle name="40% - Accent5 5 4 7" xfId="21822"/>
    <cellStyle name="40% - Accent5 5 4 7 2" xfId="29770"/>
    <cellStyle name="40% - Accent5 5 4 7 2 2" xfId="58729"/>
    <cellStyle name="40% - Accent5 5 4 7 3" xfId="50788"/>
    <cellStyle name="40% - Accent5 5 4 8" xfId="8562"/>
    <cellStyle name="40% - Accent5 5 4 8 2" xfId="37620"/>
    <cellStyle name="40% - Accent5 5 4 9" xfId="31036"/>
    <cellStyle name="40% - Accent5 5 5" xfId="2476"/>
    <cellStyle name="40% - Accent5 5 5 2" xfId="5834"/>
    <cellStyle name="40% - Accent5 5 5 2 2" xfId="19116"/>
    <cellStyle name="40% - Accent5 5 5 2 2 2" xfId="27070"/>
    <cellStyle name="40% - Accent5 5 5 2 2 2 2" xfId="56029"/>
    <cellStyle name="40% - Accent5 5 5 2 2 3" xfId="48088"/>
    <cellStyle name="40% - Accent5 5 5 2 3" xfId="12446"/>
    <cellStyle name="40% - Accent5 5 5 2 3 2" xfId="41504"/>
    <cellStyle name="40% - Accent5 5 5 2 4" xfId="34920"/>
    <cellStyle name="40% - Accent5 5 5 3" xfId="14779"/>
    <cellStyle name="40% - Accent5 5 5 3 2" xfId="22785"/>
    <cellStyle name="40% - Accent5 5 5 3 2 2" xfId="51744"/>
    <cellStyle name="40% - Accent5 5 5 3 3" xfId="43803"/>
    <cellStyle name="40% - Accent5 5 5 4" xfId="9154"/>
    <cellStyle name="40% - Accent5 5 5 4 2" xfId="38212"/>
    <cellStyle name="40% - Accent5 5 5 5" xfId="31628"/>
    <cellStyle name="40% - Accent5 5 6" xfId="3674"/>
    <cellStyle name="40% - Accent5 5 6 2" xfId="16968"/>
    <cellStyle name="40% - Accent5 5 6 2 2" xfId="24922"/>
    <cellStyle name="40% - Accent5 5 6 2 2 2" xfId="53881"/>
    <cellStyle name="40% - Accent5 5 6 2 3" xfId="45940"/>
    <cellStyle name="40% - Accent5 5 6 3" xfId="10298"/>
    <cellStyle name="40% - Accent5 5 6 3 2" xfId="39356"/>
    <cellStyle name="40% - Accent5 5 6 4" xfId="32772"/>
    <cellStyle name="40% - Accent5 5 7" xfId="4830"/>
    <cellStyle name="40% - Accent5 5 7 2" xfId="18112"/>
    <cellStyle name="40% - Accent5 5 7 2 2" xfId="26066"/>
    <cellStyle name="40% - Accent5 5 7 2 2 2" xfId="55025"/>
    <cellStyle name="40% - Accent5 5 7 2 3" xfId="47084"/>
    <cellStyle name="40% - Accent5 5 7 3" xfId="11442"/>
    <cellStyle name="40% - Accent5 5 7 3 2" xfId="40500"/>
    <cellStyle name="40% - Accent5 5 7 4" xfId="33916"/>
    <cellStyle name="40% - Accent5 5 8" xfId="6999"/>
    <cellStyle name="40% - Accent5 5 8 2" xfId="20260"/>
    <cellStyle name="40% - Accent5 5 8 2 2" xfId="28214"/>
    <cellStyle name="40% - Accent5 5 8 2 2 2" xfId="57173"/>
    <cellStyle name="40% - Accent5 5 8 2 3" xfId="49232"/>
    <cellStyle name="40% - Accent5 5 8 3" xfId="13590"/>
    <cellStyle name="40% - Accent5 5 8 3 2" xfId="42648"/>
    <cellStyle name="40% - Accent5 5 8 4" xfId="36064"/>
    <cellStyle name="40% - Accent5 5 9" xfId="14868"/>
    <cellStyle name="40% - Accent5 5 9 2" xfId="22858"/>
    <cellStyle name="40% - Accent5 5 9 2 2" xfId="51817"/>
    <cellStyle name="40% - Accent5 5 9 3" xfId="43876"/>
    <cellStyle name="40% - Accent5 6" xfId="1514"/>
    <cellStyle name="40% - Accent5 6 10" xfId="30710"/>
    <cellStyle name="40% - Accent5 6 2" xfId="2146"/>
    <cellStyle name="40% - Accent5 6 2 2" xfId="3154"/>
    <cellStyle name="40% - Accent5 6 2 2 2" xfId="6512"/>
    <cellStyle name="40% - Accent5 6 2 2 2 2" xfId="19794"/>
    <cellStyle name="40% - Accent5 6 2 2 2 2 2" xfId="27748"/>
    <cellStyle name="40% - Accent5 6 2 2 2 2 2 2" xfId="56707"/>
    <cellStyle name="40% - Accent5 6 2 2 2 2 3" xfId="48766"/>
    <cellStyle name="40% - Accent5 6 2 2 2 3" xfId="13124"/>
    <cellStyle name="40% - Accent5 6 2 2 2 3 2" xfId="42182"/>
    <cellStyle name="40% - Accent5 6 2 2 2 4" xfId="35598"/>
    <cellStyle name="40% - Accent5 6 2 2 3" xfId="16642"/>
    <cellStyle name="40% - Accent5 6 2 2 3 2" xfId="24596"/>
    <cellStyle name="40% - Accent5 6 2 2 3 2 2" xfId="53555"/>
    <cellStyle name="40% - Accent5 6 2 2 3 3" xfId="45614"/>
    <cellStyle name="40% - Accent5 6 2 2 4" xfId="9832"/>
    <cellStyle name="40% - Accent5 6 2 2 4 2" xfId="38890"/>
    <cellStyle name="40% - Accent5 6 2 2 5" xfId="32306"/>
    <cellStyle name="40% - Accent5 6 2 3" xfId="4352"/>
    <cellStyle name="40% - Accent5 6 2 3 2" xfId="17646"/>
    <cellStyle name="40% - Accent5 6 2 3 2 2" xfId="25600"/>
    <cellStyle name="40% - Accent5 6 2 3 2 2 2" xfId="54559"/>
    <cellStyle name="40% - Accent5 6 2 3 2 3" xfId="46618"/>
    <cellStyle name="40% - Accent5 6 2 3 3" xfId="10976"/>
    <cellStyle name="40% - Accent5 6 2 3 3 2" xfId="40034"/>
    <cellStyle name="40% - Accent5 6 2 3 4" xfId="33450"/>
    <cellStyle name="40% - Accent5 6 2 4" xfId="5508"/>
    <cellStyle name="40% - Accent5 6 2 4 2" xfId="18790"/>
    <cellStyle name="40% - Accent5 6 2 4 2 2" xfId="26744"/>
    <cellStyle name="40% - Accent5 6 2 4 2 2 2" xfId="55703"/>
    <cellStyle name="40% - Accent5 6 2 4 2 3" xfId="47762"/>
    <cellStyle name="40% - Accent5 6 2 4 3" xfId="12120"/>
    <cellStyle name="40% - Accent5 6 2 4 3 2" xfId="41178"/>
    <cellStyle name="40% - Accent5 6 2 4 4" xfId="34594"/>
    <cellStyle name="40% - Accent5 6 2 5" xfId="7677"/>
    <cellStyle name="40% - Accent5 6 2 5 2" xfId="20938"/>
    <cellStyle name="40% - Accent5 6 2 5 2 2" xfId="28892"/>
    <cellStyle name="40% - Accent5 6 2 5 2 2 2" xfId="57851"/>
    <cellStyle name="40% - Accent5 6 2 5 2 3" xfId="49910"/>
    <cellStyle name="40% - Accent5 6 2 5 3" xfId="14268"/>
    <cellStyle name="40% - Accent5 6 2 5 3 2" xfId="43326"/>
    <cellStyle name="40% - Accent5 6 2 5 4" xfId="36742"/>
    <cellStyle name="40% - Accent5 6 2 6" xfId="15547"/>
    <cellStyle name="40% - Accent5 6 2 6 2" xfId="23537"/>
    <cellStyle name="40% - Accent5 6 2 6 2 2" xfId="52496"/>
    <cellStyle name="40% - Accent5 6 2 6 3" xfId="44555"/>
    <cellStyle name="40% - Accent5 6 2 7" xfId="22088"/>
    <cellStyle name="40% - Accent5 6 2 7 2" xfId="30036"/>
    <cellStyle name="40% - Accent5 6 2 7 2 2" xfId="58995"/>
    <cellStyle name="40% - Accent5 6 2 7 3" xfId="51054"/>
    <cellStyle name="40% - Accent5 6 2 8" xfId="8828"/>
    <cellStyle name="40% - Accent5 6 2 8 2" xfId="37886"/>
    <cellStyle name="40% - Accent5 6 2 9" xfId="31302"/>
    <cellStyle name="40% - Accent5 6 3" xfId="2562"/>
    <cellStyle name="40% - Accent5 6 3 2" xfId="5920"/>
    <cellStyle name="40% - Accent5 6 3 2 2" xfId="19202"/>
    <cellStyle name="40% - Accent5 6 3 2 2 2" xfId="27156"/>
    <cellStyle name="40% - Accent5 6 3 2 2 2 2" xfId="56115"/>
    <cellStyle name="40% - Accent5 6 3 2 2 3" xfId="48174"/>
    <cellStyle name="40% - Accent5 6 3 2 3" xfId="12532"/>
    <cellStyle name="40% - Accent5 6 3 2 3 2" xfId="41590"/>
    <cellStyle name="40% - Accent5 6 3 2 4" xfId="35006"/>
    <cellStyle name="40% - Accent5 6 3 3" xfId="16050"/>
    <cellStyle name="40% - Accent5 6 3 3 2" xfId="24004"/>
    <cellStyle name="40% - Accent5 6 3 3 2 2" xfId="52963"/>
    <cellStyle name="40% - Accent5 6 3 3 3" xfId="45022"/>
    <cellStyle name="40% - Accent5 6 3 4" xfId="9240"/>
    <cellStyle name="40% - Accent5 6 3 4 2" xfId="38298"/>
    <cellStyle name="40% - Accent5 6 3 5" xfId="31714"/>
    <cellStyle name="40% - Accent5 6 4" xfId="3760"/>
    <cellStyle name="40% - Accent5 6 4 2" xfId="17054"/>
    <cellStyle name="40% - Accent5 6 4 2 2" xfId="25008"/>
    <cellStyle name="40% - Accent5 6 4 2 2 2" xfId="53967"/>
    <cellStyle name="40% - Accent5 6 4 2 3" xfId="46026"/>
    <cellStyle name="40% - Accent5 6 4 3" xfId="10384"/>
    <cellStyle name="40% - Accent5 6 4 3 2" xfId="39442"/>
    <cellStyle name="40% - Accent5 6 4 4" xfId="32858"/>
    <cellStyle name="40% - Accent5 6 5" xfId="4916"/>
    <cellStyle name="40% - Accent5 6 5 2" xfId="18198"/>
    <cellStyle name="40% - Accent5 6 5 2 2" xfId="26152"/>
    <cellStyle name="40% - Accent5 6 5 2 2 2" xfId="55111"/>
    <cellStyle name="40% - Accent5 6 5 2 3" xfId="47170"/>
    <cellStyle name="40% - Accent5 6 5 3" xfId="11528"/>
    <cellStyle name="40% - Accent5 6 5 3 2" xfId="40586"/>
    <cellStyle name="40% - Accent5 6 5 4" xfId="34002"/>
    <cellStyle name="40% - Accent5 6 6" xfId="7085"/>
    <cellStyle name="40% - Accent5 6 6 2" xfId="20346"/>
    <cellStyle name="40% - Accent5 6 6 2 2" xfId="28300"/>
    <cellStyle name="40% - Accent5 6 6 2 2 2" xfId="57259"/>
    <cellStyle name="40% - Accent5 6 6 2 3" xfId="49318"/>
    <cellStyle name="40% - Accent5 6 6 3" xfId="13676"/>
    <cellStyle name="40% - Accent5 6 6 3 2" xfId="42734"/>
    <cellStyle name="40% - Accent5 6 6 4" xfId="36150"/>
    <cellStyle name="40% - Accent5 6 7" xfId="14954"/>
    <cellStyle name="40% - Accent5 6 7 2" xfId="22944"/>
    <cellStyle name="40% - Accent5 6 7 2 2" xfId="51903"/>
    <cellStyle name="40% - Accent5 6 7 3" xfId="43962"/>
    <cellStyle name="40% - Accent5 6 8" xfId="21496"/>
    <cellStyle name="40% - Accent5 6 8 2" xfId="29444"/>
    <cellStyle name="40% - Accent5 6 8 2 2" xfId="58403"/>
    <cellStyle name="40% - Accent5 6 8 3" xfId="50462"/>
    <cellStyle name="40% - Accent5 6 9" xfId="8236"/>
    <cellStyle name="40% - Accent5 6 9 2" xfId="37294"/>
    <cellStyle name="40% - Accent5 7" xfId="1970"/>
    <cellStyle name="40% - Accent5 7 2" xfId="2978"/>
    <cellStyle name="40% - Accent5 7 2 2" xfId="6336"/>
    <cellStyle name="40% - Accent5 7 2 2 2" xfId="19618"/>
    <cellStyle name="40% - Accent5 7 2 2 2 2" xfId="27572"/>
    <cellStyle name="40% - Accent5 7 2 2 2 2 2" xfId="56531"/>
    <cellStyle name="40% - Accent5 7 2 2 2 3" xfId="48590"/>
    <cellStyle name="40% - Accent5 7 2 2 3" xfId="12948"/>
    <cellStyle name="40% - Accent5 7 2 2 3 2" xfId="42006"/>
    <cellStyle name="40% - Accent5 7 2 2 4" xfId="35422"/>
    <cellStyle name="40% - Accent5 7 2 3" xfId="16466"/>
    <cellStyle name="40% - Accent5 7 2 3 2" xfId="24420"/>
    <cellStyle name="40% - Accent5 7 2 3 2 2" xfId="53379"/>
    <cellStyle name="40% - Accent5 7 2 3 3" xfId="45438"/>
    <cellStyle name="40% - Accent5 7 2 4" xfId="9656"/>
    <cellStyle name="40% - Accent5 7 2 4 2" xfId="38714"/>
    <cellStyle name="40% - Accent5 7 2 5" xfId="32130"/>
    <cellStyle name="40% - Accent5 7 3" xfId="4176"/>
    <cellStyle name="40% - Accent5 7 3 2" xfId="17470"/>
    <cellStyle name="40% - Accent5 7 3 2 2" xfId="25424"/>
    <cellStyle name="40% - Accent5 7 3 2 2 2" xfId="54383"/>
    <cellStyle name="40% - Accent5 7 3 2 3" xfId="46442"/>
    <cellStyle name="40% - Accent5 7 3 3" xfId="10800"/>
    <cellStyle name="40% - Accent5 7 3 3 2" xfId="39858"/>
    <cellStyle name="40% - Accent5 7 3 4" xfId="33274"/>
    <cellStyle name="40% - Accent5 7 4" xfId="5332"/>
    <cellStyle name="40% - Accent5 7 4 2" xfId="18614"/>
    <cellStyle name="40% - Accent5 7 4 2 2" xfId="26568"/>
    <cellStyle name="40% - Accent5 7 4 2 2 2" xfId="55527"/>
    <cellStyle name="40% - Accent5 7 4 2 3" xfId="47586"/>
    <cellStyle name="40% - Accent5 7 4 3" xfId="11944"/>
    <cellStyle name="40% - Accent5 7 4 3 2" xfId="41002"/>
    <cellStyle name="40% - Accent5 7 4 4" xfId="34418"/>
    <cellStyle name="40% - Accent5 7 5" xfId="7501"/>
    <cellStyle name="40% - Accent5 7 5 2" xfId="20762"/>
    <cellStyle name="40% - Accent5 7 5 2 2" xfId="28716"/>
    <cellStyle name="40% - Accent5 7 5 2 2 2" xfId="57675"/>
    <cellStyle name="40% - Accent5 7 5 2 3" xfId="49734"/>
    <cellStyle name="40% - Accent5 7 5 3" xfId="14092"/>
    <cellStyle name="40% - Accent5 7 5 3 2" xfId="43150"/>
    <cellStyle name="40% - Accent5 7 5 4" xfId="36566"/>
    <cellStyle name="40% - Accent5 7 6" xfId="15371"/>
    <cellStyle name="40% - Accent5 7 6 2" xfId="23361"/>
    <cellStyle name="40% - Accent5 7 6 2 2" xfId="52320"/>
    <cellStyle name="40% - Accent5 7 6 3" xfId="44379"/>
    <cellStyle name="40% - Accent5 7 7" xfId="21912"/>
    <cellStyle name="40% - Accent5 7 7 2" xfId="29860"/>
    <cellStyle name="40% - Accent5 7 7 2 2" xfId="58819"/>
    <cellStyle name="40% - Accent5 7 7 3" xfId="50878"/>
    <cellStyle name="40% - Accent5 7 8" xfId="8652"/>
    <cellStyle name="40% - Accent5 7 8 2" xfId="37710"/>
    <cellStyle name="40% - Accent5 7 9" xfId="31126"/>
    <cellStyle name="40% - Accent5 8" xfId="1786"/>
    <cellStyle name="40% - Accent5 8 2" xfId="2798"/>
    <cellStyle name="40% - Accent5 8 2 2" xfId="6156"/>
    <cellStyle name="40% - Accent5 8 2 2 2" xfId="19438"/>
    <cellStyle name="40% - Accent5 8 2 2 2 2" xfId="27392"/>
    <cellStyle name="40% - Accent5 8 2 2 2 2 2" xfId="56351"/>
    <cellStyle name="40% - Accent5 8 2 2 2 3" xfId="48410"/>
    <cellStyle name="40% - Accent5 8 2 2 3" xfId="12768"/>
    <cellStyle name="40% - Accent5 8 2 2 3 2" xfId="41826"/>
    <cellStyle name="40% - Accent5 8 2 2 4" xfId="35242"/>
    <cellStyle name="40% - Accent5 8 2 3" xfId="16286"/>
    <cellStyle name="40% - Accent5 8 2 3 2" xfId="24240"/>
    <cellStyle name="40% - Accent5 8 2 3 2 2" xfId="53199"/>
    <cellStyle name="40% - Accent5 8 2 3 3" xfId="45258"/>
    <cellStyle name="40% - Accent5 8 2 4" xfId="9476"/>
    <cellStyle name="40% - Accent5 8 2 4 2" xfId="38534"/>
    <cellStyle name="40% - Accent5 8 2 5" xfId="31950"/>
    <cellStyle name="40% - Accent5 8 3" xfId="3996"/>
    <cellStyle name="40% - Accent5 8 3 2" xfId="17290"/>
    <cellStyle name="40% - Accent5 8 3 2 2" xfId="25244"/>
    <cellStyle name="40% - Accent5 8 3 2 2 2" xfId="54203"/>
    <cellStyle name="40% - Accent5 8 3 2 3" xfId="46262"/>
    <cellStyle name="40% - Accent5 8 3 3" xfId="10620"/>
    <cellStyle name="40% - Accent5 8 3 3 2" xfId="39678"/>
    <cellStyle name="40% - Accent5 8 3 4" xfId="33094"/>
    <cellStyle name="40% - Accent5 8 4" xfId="5152"/>
    <cellStyle name="40% - Accent5 8 4 2" xfId="18434"/>
    <cellStyle name="40% - Accent5 8 4 2 2" xfId="26388"/>
    <cellStyle name="40% - Accent5 8 4 2 2 2" xfId="55347"/>
    <cellStyle name="40% - Accent5 8 4 2 3" xfId="47406"/>
    <cellStyle name="40% - Accent5 8 4 3" xfId="11764"/>
    <cellStyle name="40% - Accent5 8 4 3 2" xfId="40822"/>
    <cellStyle name="40% - Accent5 8 4 4" xfId="34238"/>
    <cellStyle name="40% - Accent5 8 5" xfId="7321"/>
    <cellStyle name="40% - Accent5 8 5 2" xfId="20582"/>
    <cellStyle name="40% - Accent5 8 5 2 2" xfId="28536"/>
    <cellStyle name="40% - Accent5 8 5 2 2 2" xfId="57495"/>
    <cellStyle name="40% - Accent5 8 5 2 3" xfId="49554"/>
    <cellStyle name="40% - Accent5 8 5 3" xfId="13912"/>
    <cellStyle name="40% - Accent5 8 5 3 2" xfId="42970"/>
    <cellStyle name="40% - Accent5 8 5 4" xfId="36386"/>
    <cellStyle name="40% - Accent5 8 6" xfId="15191"/>
    <cellStyle name="40% - Accent5 8 6 2" xfId="23181"/>
    <cellStyle name="40% - Accent5 8 6 2 2" xfId="52140"/>
    <cellStyle name="40% - Accent5 8 6 3" xfId="44199"/>
    <cellStyle name="40% - Accent5 8 7" xfId="21732"/>
    <cellStyle name="40% - Accent5 8 7 2" xfId="29680"/>
    <cellStyle name="40% - Accent5 8 7 2 2" xfId="58639"/>
    <cellStyle name="40% - Accent5 8 7 3" xfId="50698"/>
    <cellStyle name="40% - Accent5 8 8" xfId="8472"/>
    <cellStyle name="40% - Accent5 8 8 2" xfId="37530"/>
    <cellStyle name="40% - Accent5 8 9" xfId="30946"/>
    <cellStyle name="40% - Accent5 9" xfId="2385"/>
    <cellStyle name="40% - Accent5 9 2" xfId="5744"/>
    <cellStyle name="40% - Accent5 9 2 2" xfId="19026"/>
    <cellStyle name="40% - Accent5 9 2 2 2" xfId="26980"/>
    <cellStyle name="40% - Accent5 9 2 2 2 2" xfId="55939"/>
    <cellStyle name="40% - Accent5 9 2 2 3" xfId="47998"/>
    <cellStyle name="40% - Accent5 9 2 3" xfId="12356"/>
    <cellStyle name="40% - Accent5 9 2 3 2" xfId="41414"/>
    <cellStyle name="40% - Accent5 9 2 4" xfId="34830"/>
    <cellStyle name="40% - Accent5 9 3" xfId="15937"/>
    <cellStyle name="40% - Accent5 9 3 2" xfId="23917"/>
    <cellStyle name="40% - Accent5 9 3 2 2" xfId="52876"/>
    <cellStyle name="40% - Accent5 9 3 3" xfId="44935"/>
    <cellStyle name="40% - Accent5 9 4" xfId="9064"/>
    <cellStyle name="40% - Accent5 9 4 2" xfId="38122"/>
    <cellStyle name="40% - Accent5 9 5" xfId="31538"/>
    <cellStyle name="40% - Accent6 10" xfId="3586"/>
    <cellStyle name="40% - Accent6 10 2" xfId="16880"/>
    <cellStyle name="40% - Accent6 10 2 2" xfId="24834"/>
    <cellStyle name="40% - Accent6 10 2 2 2" xfId="53793"/>
    <cellStyle name="40% - Accent6 10 2 3" xfId="45852"/>
    <cellStyle name="40% - Accent6 10 3" xfId="10210"/>
    <cellStyle name="40% - Accent6 10 3 2" xfId="39268"/>
    <cellStyle name="40% - Accent6 10 4" xfId="32684"/>
    <cellStyle name="40% - Accent6 11" xfId="4740"/>
    <cellStyle name="40% - Accent6 11 2" xfId="18024"/>
    <cellStyle name="40% - Accent6 11 2 2" xfId="25978"/>
    <cellStyle name="40% - Accent6 11 2 2 2" xfId="54937"/>
    <cellStyle name="40% - Accent6 11 2 3" xfId="46996"/>
    <cellStyle name="40% - Accent6 11 3" xfId="11354"/>
    <cellStyle name="40% - Accent6 11 3 2" xfId="40412"/>
    <cellStyle name="40% - Accent6 11 4" xfId="33828"/>
    <cellStyle name="40% - Accent6 12" xfId="6901"/>
    <cellStyle name="40% - Accent6 12 2" xfId="20172"/>
    <cellStyle name="40% - Accent6 12 2 2" xfId="28126"/>
    <cellStyle name="40% - Accent6 12 2 2 2" xfId="57085"/>
    <cellStyle name="40% - Accent6 12 2 3" xfId="49144"/>
    <cellStyle name="40% - Accent6 12 3" xfId="13502"/>
    <cellStyle name="40% - Accent6 12 3 2" xfId="42560"/>
    <cellStyle name="40% - Accent6 12 4" xfId="35976"/>
    <cellStyle name="40% - Accent6 13" xfId="14654"/>
    <cellStyle name="40% - Accent6 13 2" xfId="22689"/>
    <cellStyle name="40% - Accent6 13 2 2" xfId="51648"/>
    <cellStyle name="40% - Accent6 13 3" xfId="43707"/>
    <cellStyle name="40% - Accent6 14" xfId="21318"/>
    <cellStyle name="40% - Accent6 14 2" xfId="29270"/>
    <cellStyle name="40% - Accent6 14 2 2" xfId="58229"/>
    <cellStyle name="40% - Accent6 14 3" xfId="50288"/>
    <cellStyle name="40% - Accent6 15" xfId="8060"/>
    <cellStyle name="40% - Accent6 15 2" xfId="37120"/>
    <cellStyle name="40% - Accent6 16" xfId="30525"/>
    <cellStyle name="40% - Accent6 2" xfId="852"/>
    <cellStyle name="40% - Accent6 2 2" xfId="3422"/>
    <cellStyle name="40% - Accent6 2 2 10" xfId="32574"/>
    <cellStyle name="40% - Accent6 2 2 2" xfId="4620"/>
    <cellStyle name="40% - Accent6 2 2 2 2" xfId="17914"/>
    <cellStyle name="40% - Accent6 2 2 2 2 2" xfId="25868"/>
    <cellStyle name="40% - Accent6 2 2 2 2 2 2" xfId="54827"/>
    <cellStyle name="40% - Accent6 2 2 2 2 3" xfId="46886"/>
    <cellStyle name="40% - Accent6 2 2 2 3" xfId="11244"/>
    <cellStyle name="40% - Accent6 2 2 2 3 2" xfId="40302"/>
    <cellStyle name="40% - Accent6 2 2 2 4" xfId="33718"/>
    <cellStyle name="40% - Accent6 2 2 3" xfId="6780"/>
    <cellStyle name="40% - Accent6 2 2 3 2" xfId="20062"/>
    <cellStyle name="40% - Accent6 2 2 3 2 2" xfId="28016"/>
    <cellStyle name="40% - Accent6 2 2 3 2 2 2" xfId="56975"/>
    <cellStyle name="40% - Accent6 2 2 3 2 3" xfId="49034"/>
    <cellStyle name="40% - Accent6 2 2 3 3" xfId="13392"/>
    <cellStyle name="40% - Accent6 2 2 3 3 2" xfId="42450"/>
    <cellStyle name="40% - Accent6 2 2 3 4" xfId="35866"/>
    <cellStyle name="40% - Accent6 2 2 4" xfId="7945"/>
    <cellStyle name="40% - Accent6 2 2 4 2" xfId="21206"/>
    <cellStyle name="40% - Accent6 2 2 4 2 2" xfId="29160"/>
    <cellStyle name="40% - Accent6 2 2 4 2 2 2" xfId="58119"/>
    <cellStyle name="40% - Accent6 2 2 4 2 3" xfId="50178"/>
    <cellStyle name="40% - Accent6 2 2 4 3" xfId="14536"/>
    <cellStyle name="40% - Accent6 2 2 4 3 2" xfId="43594"/>
    <cellStyle name="40% - Accent6 2 2 4 4" xfId="37010"/>
    <cellStyle name="40% - Accent6 2 2 5" xfId="15815"/>
    <cellStyle name="40% - Accent6 2 2 5 2" xfId="23805"/>
    <cellStyle name="40% - Accent6 2 2 5 2 2" xfId="52764"/>
    <cellStyle name="40% - Accent6 2 2 5 3" xfId="44823"/>
    <cellStyle name="40% - Accent6 2 2 6" xfId="22356"/>
    <cellStyle name="40% - Accent6 2 2 6 2" xfId="30304"/>
    <cellStyle name="40% - Accent6 2 2 6 2 2" xfId="59263"/>
    <cellStyle name="40% - Accent6 2 2 6 3" xfId="51322"/>
    <cellStyle name="40% - Accent6 2 2 7" xfId="22500"/>
    <cellStyle name="40% - Accent6 2 2 7 2" xfId="30444"/>
    <cellStyle name="40% - Accent6 2 2 7 2 2" xfId="59403"/>
    <cellStyle name="40% - Accent6 2 2 7 3" xfId="51462"/>
    <cellStyle name="40% - Accent6 2 2 8" xfId="22606"/>
    <cellStyle name="40% - Accent6 2 2 8 2" xfId="51568"/>
    <cellStyle name="40% - Accent6 2 2 9" xfId="10100"/>
    <cellStyle name="40% - Accent6 2 2 9 2" xfId="39158"/>
    <cellStyle name="40% - Accent6 2 3" xfId="3421"/>
    <cellStyle name="40% - Accent6 2 3 2" xfId="4619"/>
    <cellStyle name="40% - Accent6 2 3 2 2" xfId="17913"/>
    <cellStyle name="40% - Accent6 2 3 2 2 2" xfId="25867"/>
    <cellStyle name="40% - Accent6 2 3 2 2 2 2" xfId="54826"/>
    <cellStyle name="40% - Accent6 2 3 2 2 3" xfId="46885"/>
    <cellStyle name="40% - Accent6 2 3 2 3" xfId="11243"/>
    <cellStyle name="40% - Accent6 2 3 2 3 2" xfId="40301"/>
    <cellStyle name="40% - Accent6 2 3 2 4" xfId="33717"/>
    <cellStyle name="40% - Accent6 2 3 3" xfId="6779"/>
    <cellStyle name="40% - Accent6 2 3 3 2" xfId="20061"/>
    <cellStyle name="40% - Accent6 2 3 3 2 2" xfId="28015"/>
    <cellStyle name="40% - Accent6 2 3 3 2 2 2" xfId="56974"/>
    <cellStyle name="40% - Accent6 2 3 3 2 3" xfId="49033"/>
    <cellStyle name="40% - Accent6 2 3 3 3" xfId="13391"/>
    <cellStyle name="40% - Accent6 2 3 3 3 2" xfId="42449"/>
    <cellStyle name="40% - Accent6 2 3 3 4" xfId="35865"/>
    <cellStyle name="40% - Accent6 2 3 4" xfId="7944"/>
    <cellStyle name="40% - Accent6 2 3 4 2" xfId="21205"/>
    <cellStyle name="40% - Accent6 2 3 4 2 2" xfId="29159"/>
    <cellStyle name="40% - Accent6 2 3 4 2 2 2" xfId="58118"/>
    <cellStyle name="40% - Accent6 2 3 4 2 3" xfId="50177"/>
    <cellStyle name="40% - Accent6 2 3 4 3" xfId="14535"/>
    <cellStyle name="40% - Accent6 2 3 4 3 2" xfId="43593"/>
    <cellStyle name="40% - Accent6 2 3 4 4" xfId="37009"/>
    <cellStyle name="40% - Accent6 2 3 5" xfId="15814"/>
    <cellStyle name="40% - Accent6 2 3 5 2" xfId="23804"/>
    <cellStyle name="40% - Accent6 2 3 5 2 2" xfId="52763"/>
    <cellStyle name="40% - Accent6 2 3 5 3" xfId="44822"/>
    <cellStyle name="40% - Accent6 2 3 6" xfId="22355"/>
    <cellStyle name="40% - Accent6 2 3 6 2" xfId="30303"/>
    <cellStyle name="40% - Accent6 2 3 6 2 2" xfId="59262"/>
    <cellStyle name="40% - Accent6 2 3 6 3" xfId="51321"/>
    <cellStyle name="40% - Accent6 2 3 7" xfId="10099"/>
    <cellStyle name="40% - Accent6 2 3 7 2" xfId="39157"/>
    <cellStyle name="40% - Accent6 2 3 8" xfId="32573"/>
    <cellStyle name="40% - Accent6 2 4" xfId="22499"/>
    <cellStyle name="40% - Accent6 2 4 2" xfId="30443"/>
    <cellStyle name="40% - Accent6 2 4 2 2" xfId="59402"/>
    <cellStyle name="40% - Accent6 2 4 3" xfId="51461"/>
    <cellStyle name="40% - Accent6 2 5" xfId="22605"/>
    <cellStyle name="40% - Accent6 2 5 2" xfId="51567"/>
    <cellStyle name="40% - Accent6 3" xfId="97"/>
    <cellStyle name="40% - Accent6 3 10" xfId="6927"/>
    <cellStyle name="40% - Accent6 3 10 2" xfId="20198"/>
    <cellStyle name="40% - Accent6 3 10 2 2" xfId="28152"/>
    <cellStyle name="40% - Accent6 3 10 2 2 2" xfId="57111"/>
    <cellStyle name="40% - Accent6 3 10 2 3" xfId="49170"/>
    <cellStyle name="40% - Accent6 3 10 3" xfId="13528"/>
    <cellStyle name="40% - Accent6 3 10 3 2" xfId="42586"/>
    <cellStyle name="40% - Accent6 3 10 4" xfId="36002"/>
    <cellStyle name="40% - Accent6 3 11" xfId="14680"/>
    <cellStyle name="40% - Accent6 3 11 2" xfId="22715"/>
    <cellStyle name="40% - Accent6 3 11 2 2" xfId="51674"/>
    <cellStyle name="40% - Accent6 3 11 3" xfId="43733"/>
    <cellStyle name="40% - Accent6 3 12" xfId="21344"/>
    <cellStyle name="40% - Accent6 3 12 2" xfId="29296"/>
    <cellStyle name="40% - Accent6 3 12 2 2" xfId="58255"/>
    <cellStyle name="40% - Accent6 3 12 3" xfId="50314"/>
    <cellStyle name="40% - Accent6 3 13" xfId="22501"/>
    <cellStyle name="40% - Accent6 3 13 2" xfId="30445"/>
    <cellStyle name="40% - Accent6 3 13 2 2" xfId="59404"/>
    <cellStyle name="40% - Accent6 3 13 3" xfId="51463"/>
    <cellStyle name="40% - Accent6 3 14" xfId="22607"/>
    <cellStyle name="40% - Accent6 3 14 2" xfId="51569"/>
    <cellStyle name="40% - Accent6 3 15" xfId="8086"/>
    <cellStyle name="40% - Accent6 3 15 2" xfId="37146"/>
    <cellStyle name="40% - Accent6 3 16" xfId="30562"/>
    <cellStyle name="40% - Accent6 3 2" xfId="1456"/>
    <cellStyle name="40% - Accent6 3 2 10" xfId="21438"/>
    <cellStyle name="40% - Accent6 3 2 10 2" xfId="29386"/>
    <cellStyle name="40% - Accent6 3 2 10 2 2" xfId="58345"/>
    <cellStyle name="40% - Accent6 3 2 10 3" xfId="50404"/>
    <cellStyle name="40% - Accent6 3 2 11" xfId="8178"/>
    <cellStyle name="40% - Accent6 3 2 11 2" xfId="37236"/>
    <cellStyle name="40% - Accent6 3 2 12" xfId="30652"/>
    <cellStyle name="40% - Accent6 3 2 2" xfId="1676"/>
    <cellStyle name="40% - Accent6 3 2 2 10" xfId="30865"/>
    <cellStyle name="40% - Accent6 3 2 2 2" xfId="2301"/>
    <cellStyle name="40% - Accent6 3 2 2 2 2" xfId="3309"/>
    <cellStyle name="40% - Accent6 3 2 2 2 2 2" xfId="6667"/>
    <cellStyle name="40% - Accent6 3 2 2 2 2 2 2" xfId="19949"/>
    <cellStyle name="40% - Accent6 3 2 2 2 2 2 2 2" xfId="27903"/>
    <cellStyle name="40% - Accent6 3 2 2 2 2 2 2 2 2" xfId="56862"/>
    <cellStyle name="40% - Accent6 3 2 2 2 2 2 2 3" xfId="48921"/>
    <cellStyle name="40% - Accent6 3 2 2 2 2 2 3" xfId="13279"/>
    <cellStyle name="40% - Accent6 3 2 2 2 2 2 3 2" xfId="42337"/>
    <cellStyle name="40% - Accent6 3 2 2 2 2 2 4" xfId="35753"/>
    <cellStyle name="40% - Accent6 3 2 2 2 2 3" xfId="16797"/>
    <cellStyle name="40% - Accent6 3 2 2 2 2 3 2" xfId="24751"/>
    <cellStyle name="40% - Accent6 3 2 2 2 2 3 2 2" xfId="53710"/>
    <cellStyle name="40% - Accent6 3 2 2 2 2 3 3" xfId="45769"/>
    <cellStyle name="40% - Accent6 3 2 2 2 2 4" xfId="9987"/>
    <cellStyle name="40% - Accent6 3 2 2 2 2 4 2" xfId="39045"/>
    <cellStyle name="40% - Accent6 3 2 2 2 2 5" xfId="32461"/>
    <cellStyle name="40% - Accent6 3 2 2 2 3" xfId="4507"/>
    <cellStyle name="40% - Accent6 3 2 2 2 3 2" xfId="17801"/>
    <cellStyle name="40% - Accent6 3 2 2 2 3 2 2" xfId="25755"/>
    <cellStyle name="40% - Accent6 3 2 2 2 3 2 2 2" xfId="54714"/>
    <cellStyle name="40% - Accent6 3 2 2 2 3 2 3" xfId="46773"/>
    <cellStyle name="40% - Accent6 3 2 2 2 3 3" xfId="11131"/>
    <cellStyle name="40% - Accent6 3 2 2 2 3 3 2" xfId="40189"/>
    <cellStyle name="40% - Accent6 3 2 2 2 3 4" xfId="33605"/>
    <cellStyle name="40% - Accent6 3 2 2 2 4" xfId="5663"/>
    <cellStyle name="40% - Accent6 3 2 2 2 4 2" xfId="18945"/>
    <cellStyle name="40% - Accent6 3 2 2 2 4 2 2" xfId="26899"/>
    <cellStyle name="40% - Accent6 3 2 2 2 4 2 2 2" xfId="55858"/>
    <cellStyle name="40% - Accent6 3 2 2 2 4 2 3" xfId="47917"/>
    <cellStyle name="40% - Accent6 3 2 2 2 4 3" xfId="12275"/>
    <cellStyle name="40% - Accent6 3 2 2 2 4 3 2" xfId="41333"/>
    <cellStyle name="40% - Accent6 3 2 2 2 4 4" xfId="34749"/>
    <cellStyle name="40% - Accent6 3 2 2 2 5" xfId="7832"/>
    <cellStyle name="40% - Accent6 3 2 2 2 5 2" xfId="21093"/>
    <cellStyle name="40% - Accent6 3 2 2 2 5 2 2" xfId="29047"/>
    <cellStyle name="40% - Accent6 3 2 2 2 5 2 2 2" xfId="58006"/>
    <cellStyle name="40% - Accent6 3 2 2 2 5 2 3" xfId="50065"/>
    <cellStyle name="40% - Accent6 3 2 2 2 5 3" xfId="14423"/>
    <cellStyle name="40% - Accent6 3 2 2 2 5 3 2" xfId="43481"/>
    <cellStyle name="40% - Accent6 3 2 2 2 5 4" xfId="36897"/>
    <cellStyle name="40% - Accent6 3 2 2 2 6" xfId="15702"/>
    <cellStyle name="40% - Accent6 3 2 2 2 6 2" xfId="23692"/>
    <cellStyle name="40% - Accent6 3 2 2 2 6 2 2" xfId="52651"/>
    <cellStyle name="40% - Accent6 3 2 2 2 6 3" xfId="44710"/>
    <cellStyle name="40% - Accent6 3 2 2 2 7" xfId="22243"/>
    <cellStyle name="40% - Accent6 3 2 2 2 7 2" xfId="30191"/>
    <cellStyle name="40% - Accent6 3 2 2 2 7 2 2" xfId="59150"/>
    <cellStyle name="40% - Accent6 3 2 2 2 7 3" xfId="51209"/>
    <cellStyle name="40% - Accent6 3 2 2 2 8" xfId="8983"/>
    <cellStyle name="40% - Accent6 3 2 2 2 8 2" xfId="38041"/>
    <cellStyle name="40% - Accent6 3 2 2 2 9" xfId="31457"/>
    <cellStyle name="40% - Accent6 3 2 2 3" xfId="2717"/>
    <cellStyle name="40% - Accent6 3 2 2 3 2" xfId="6075"/>
    <cellStyle name="40% - Accent6 3 2 2 3 2 2" xfId="19357"/>
    <cellStyle name="40% - Accent6 3 2 2 3 2 2 2" xfId="27311"/>
    <cellStyle name="40% - Accent6 3 2 2 3 2 2 2 2" xfId="56270"/>
    <cellStyle name="40% - Accent6 3 2 2 3 2 2 3" xfId="48329"/>
    <cellStyle name="40% - Accent6 3 2 2 3 2 3" xfId="12687"/>
    <cellStyle name="40% - Accent6 3 2 2 3 2 3 2" xfId="41745"/>
    <cellStyle name="40% - Accent6 3 2 2 3 2 4" xfId="35161"/>
    <cellStyle name="40% - Accent6 3 2 2 3 3" xfId="16205"/>
    <cellStyle name="40% - Accent6 3 2 2 3 3 2" xfId="24159"/>
    <cellStyle name="40% - Accent6 3 2 2 3 3 2 2" xfId="53118"/>
    <cellStyle name="40% - Accent6 3 2 2 3 3 3" xfId="45177"/>
    <cellStyle name="40% - Accent6 3 2 2 3 4" xfId="9395"/>
    <cellStyle name="40% - Accent6 3 2 2 3 4 2" xfId="38453"/>
    <cellStyle name="40% - Accent6 3 2 2 3 5" xfId="31869"/>
    <cellStyle name="40% - Accent6 3 2 2 4" xfId="3915"/>
    <cellStyle name="40% - Accent6 3 2 2 4 2" xfId="17209"/>
    <cellStyle name="40% - Accent6 3 2 2 4 2 2" xfId="25163"/>
    <cellStyle name="40% - Accent6 3 2 2 4 2 2 2" xfId="54122"/>
    <cellStyle name="40% - Accent6 3 2 2 4 2 3" xfId="46181"/>
    <cellStyle name="40% - Accent6 3 2 2 4 3" xfId="10539"/>
    <cellStyle name="40% - Accent6 3 2 2 4 3 2" xfId="39597"/>
    <cellStyle name="40% - Accent6 3 2 2 4 4" xfId="33013"/>
    <cellStyle name="40% - Accent6 3 2 2 5" xfId="5071"/>
    <cellStyle name="40% - Accent6 3 2 2 5 2" xfId="18353"/>
    <cellStyle name="40% - Accent6 3 2 2 5 2 2" xfId="26307"/>
    <cellStyle name="40% - Accent6 3 2 2 5 2 2 2" xfId="55266"/>
    <cellStyle name="40% - Accent6 3 2 2 5 2 3" xfId="47325"/>
    <cellStyle name="40% - Accent6 3 2 2 5 3" xfId="11683"/>
    <cellStyle name="40% - Accent6 3 2 2 5 3 2" xfId="40741"/>
    <cellStyle name="40% - Accent6 3 2 2 5 4" xfId="34157"/>
    <cellStyle name="40% - Accent6 3 2 2 6" xfId="7240"/>
    <cellStyle name="40% - Accent6 3 2 2 6 2" xfId="20501"/>
    <cellStyle name="40% - Accent6 3 2 2 6 2 2" xfId="28455"/>
    <cellStyle name="40% - Accent6 3 2 2 6 2 2 2" xfId="57414"/>
    <cellStyle name="40% - Accent6 3 2 2 6 2 3" xfId="49473"/>
    <cellStyle name="40% - Accent6 3 2 2 6 3" xfId="13831"/>
    <cellStyle name="40% - Accent6 3 2 2 6 3 2" xfId="42889"/>
    <cellStyle name="40% - Accent6 3 2 2 6 4" xfId="36305"/>
    <cellStyle name="40% - Accent6 3 2 2 7" xfId="15109"/>
    <cellStyle name="40% - Accent6 3 2 2 7 2" xfId="23099"/>
    <cellStyle name="40% - Accent6 3 2 2 7 2 2" xfId="52058"/>
    <cellStyle name="40% - Accent6 3 2 2 7 3" xfId="44117"/>
    <cellStyle name="40% - Accent6 3 2 2 8" xfId="21651"/>
    <cellStyle name="40% - Accent6 3 2 2 8 2" xfId="29599"/>
    <cellStyle name="40% - Accent6 3 2 2 8 2 2" xfId="58558"/>
    <cellStyle name="40% - Accent6 3 2 2 8 3" xfId="50617"/>
    <cellStyle name="40% - Accent6 3 2 2 9" xfId="8391"/>
    <cellStyle name="40% - Accent6 3 2 2 9 2" xfId="37449"/>
    <cellStyle name="40% - Accent6 3 2 3" xfId="2088"/>
    <cellStyle name="40% - Accent6 3 2 3 2" xfId="3096"/>
    <cellStyle name="40% - Accent6 3 2 3 2 2" xfId="6454"/>
    <cellStyle name="40% - Accent6 3 2 3 2 2 2" xfId="19736"/>
    <cellStyle name="40% - Accent6 3 2 3 2 2 2 2" xfId="27690"/>
    <cellStyle name="40% - Accent6 3 2 3 2 2 2 2 2" xfId="56649"/>
    <cellStyle name="40% - Accent6 3 2 3 2 2 2 3" xfId="48708"/>
    <cellStyle name="40% - Accent6 3 2 3 2 2 3" xfId="13066"/>
    <cellStyle name="40% - Accent6 3 2 3 2 2 3 2" xfId="42124"/>
    <cellStyle name="40% - Accent6 3 2 3 2 2 4" xfId="35540"/>
    <cellStyle name="40% - Accent6 3 2 3 2 3" xfId="16584"/>
    <cellStyle name="40% - Accent6 3 2 3 2 3 2" xfId="24538"/>
    <cellStyle name="40% - Accent6 3 2 3 2 3 2 2" xfId="53497"/>
    <cellStyle name="40% - Accent6 3 2 3 2 3 3" xfId="45556"/>
    <cellStyle name="40% - Accent6 3 2 3 2 4" xfId="9774"/>
    <cellStyle name="40% - Accent6 3 2 3 2 4 2" xfId="38832"/>
    <cellStyle name="40% - Accent6 3 2 3 2 5" xfId="32248"/>
    <cellStyle name="40% - Accent6 3 2 3 3" xfId="4294"/>
    <cellStyle name="40% - Accent6 3 2 3 3 2" xfId="17588"/>
    <cellStyle name="40% - Accent6 3 2 3 3 2 2" xfId="25542"/>
    <cellStyle name="40% - Accent6 3 2 3 3 2 2 2" xfId="54501"/>
    <cellStyle name="40% - Accent6 3 2 3 3 2 3" xfId="46560"/>
    <cellStyle name="40% - Accent6 3 2 3 3 3" xfId="10918"/>
    <cellStyle name="40% - Accent6 3 2 3 3 3 2" xfId="39976"/>
    <cellStyle name="40% - Accent6 3 2 3 3 4" xfId="33392"/>
    <cellStyle name="40% - Accent6 3 2 3 4" xfId="5450"/>
    <cellStyle name="40% - Accent6 3 2 3 4 2" xfId="18732"/>
    <cellStyle name="40% - Accent6 3 2 3 4 2 2" xfId="26686"/>
    <cellStyle name="40% - Accent6 3 2 3 4 2 2 2" xfId="55645"/>
    <cellStyle name="40% - Accent6 3 2 3 4 2 3" xfId="47704"/>
    <cellStyle name="40% - Accent6 3 2 3 4 3" xfId="12062"/>
    <cellStyle name="40% - Accent6 3 2 3 4 3 2" xfId="41120"/>
    <cellStyle name="40% - Accent6 3 2 3 4 4" xfId="34536"/>
    <cellStyle name="40% - Accent6 3 2 3 5" xfId="7619"/>
    <cellStyle name="40% - Accent6 3 2 3 5 2" xfId="20880"/>
    <cellStyle name="40% - Accent6 3 2 3 5 2 2" xfId="28834"/>
    <cellStyle name="40% - Accent6 3 2 3 5 2 2 2" xfId="57793"/>
    <cellStyle name="40% - Accent6 3 2 3 5 2 3" xfId="49852"/>
    <cellStyle name="40% - Accent6 3 2 3 5 3" xfId="14210"/>
    <cellStyle name="40% - Accent6 3 2 3 5 3 2" xfId="43268"/>
    <cellStyle name="40% - Accent6 3 2 3 5 4" xfId="36684"/>
    <cellStyle name="40% - Accent6 3 2 3 6" xfId="15489"/>
    <cellStyle name="40% - Accent6 3 2 3 6 2" xfId="23479"/>
    <cellStyle name="40% - Accent6 3 2 3 6 2 2" xfId="52438"/>
    <cellStyle name="40% - Accent6 3 2 3 6 3" xfId="44497"/>
    <cellStyle name="40% - Accent6 3 2 3 7" xfId="22030"/>
    <cellStyle name="40% - Accent6 3 2 3 7 2" xfId="29978"/>
    <cellStyle name="40% - Accent6 3 2 3 7 2 2" xfId="58937"/>
    <cellStyle name="40% - Accent6 3 2 3 7 3" xfId="50996"/>
    <cellStyle name="40% - Accent6 3 2 3 8" xfId="8770"/>
    <cellStyle name="40% - Accent6 3 2 3 8 2" xfId="37828"/>
    <cellStyle name="40% - Accent6 3 2 3 9" xfId="31244"/>
    <cellStyle name="40% - Accent6 3 2 4" xfId="1906"/>
    <cellStyle name="40% - Accent6 3 2 4 2" xfId="2916"/>
    <cellStyle name="40% - Accent6 3 2 4 2 2" xfId="6274"/>
    <cellStyle name="40% - Accent6 3 2 4 2 2 2" xfId="19556"/>
    <cellStyle name="40% - Accent6 3 2 4 2 2 2 2" xfId="27510"/>
    <cellStyle name="40% - Accent6 3 2 4 2 2 2 2 2" xfId="56469"/>
    <cellStyle name="40% - Accent6 3 2 4 2 2 2 3" xfId="48528"/>
    <cellStyle name="40% - Accent6 3 2 4 2 2 3" xfId="12886"/>
    <cellStyle name="40% - Accent6 3 2 4 2 2 3 2" xfId="41944"/>
    <cellStyle name="40% - Accent6 3 2 4 2 2 4" xfId="35360"/>
    <cellStyle name="40% - Accent6 3 2 4 2 3" xfId="16404"/>
    <cellStyle name="40% - Accent6 3 2 4 2 3 2" xfId="24358"/>
    <cellStyle name="40% - Accent6 3 2 4 2 3 2 2" xfId="53317"/>
    <cellStyle name="40% - Accent6 3 2 4 2 3 3" xfId="45376"/>
    <cellStyle name="40% - Accent6 3 2 4 2 4" xfId="9594"/>
    <cellStyle name="40% - Accent6 3 2 4 2 4 2" xfId="38652"/>
    <cellStyle name="40% - Accent6 3 2 4 2 5" xfId="32068"/>
    <cellStyle name="40% - Accent6 3 2 4 3" xfId="4114"/>
    <cellStyle name="40% - Accent6 3 2 4 3 2" xfId="17408"/>
    <cellStyle name="40% - Accent6 3 2 4 3 2 2" xfId="25362"/>
    <cellStyle name="40% - Accent6 3 2 4 3 2 2 2" xfId="54321"/>
    <cellStyle name="40% - Accent6 3 2 4 3 2 3" xfId="46380"/>
    <cellStyle name="40% - Accent6 3 2 4 3 3" xfId="10738"/>
    <cellStyle name="40% - Accent6 3 2 4 3 3 2" xfId="39796"/>
    <cellStyle name="40% - Accent6 3 2 4 3 4" xfId="33212"/>
    <cellStyle name="40% - Accent6 3 2 4 4" xfId="5270"/>
    <cellStyle name="40% - Accent6 3 2 4 4 2" xfId="18552"/>
    <cellStyle name="40% - Accent6 3 2 4 4 2 2" xfId="26506"/>
    <cellStyle name="40% - Accent6 3 2 4 4 2 2 2" xfId="55465"/>
    <cellStyle name="40% - Accent6 3 2 4 4 2 3" xfId="47524"/>
    <cellStyle name="40% - Accent6 3 2 4 4 3" xfId="11882"/>
    <cellStyle name="40% - Accent6 3 2 4 4 3 2" xfId="40940"/>
    <cellStyle name="40% - Accent6 3 2 4 4 4" xfId="34356"/>
    <cellStyle name="40% - Accent6 3 2 4 5" xfId="7439"/>
    <cellStyle name="40% - Accent6 3 2 4 5 2" xfId="20700"/>
    <cellStyle name="40% - Accent6 3 2 4 5 2 2" xfId="28654"/>
    <cellStyle name="40% - Accent6 3 2 4 5 2 2 2" xfId="57613"/>
    <cellStyle name="40% - Accent6 3 2 4 5 2 3" xfId="49672"/>
    <cellStyle name="40% - Accent6 3 2 4 5 3" xfId="14030"/>
    <cellStyle name="40% - Accent6 3 2 4 5 3 2" xfId="43088"/>
    <cellStyle name="40% - Accent6 3 2 4 5 4" xfId="36504"/>
    <cellStyle name="40% - Accent6 3 2 4 6" xfId="15309"/>
    <cellStyle name="40% - Accent6 3 2 4 6 2" xfId="23299"/>
    <cellStyle name="40% - Accent6 3 2 4 6 2 2" xfId="52258"/>
    <cellStyle name="40% - Accent6 3 2 4 6 3" xfId="44317"/>
    <cellStyle name="40% - Accent6 3 2 4 7" xfId="21850"/>
    <cellStyle name="40% - Accent6 3 2 4 7 2" xfId="29798"/>
    <cellStyle name="40% - Accent6 3 2 4 7 2 2" xfId="58757"/>
    <cellStyle name="40% - Accent6 3 2 4 7 3" xfId="50816"/>
    <cellStyle name="40% - Accent6 3 2 4 8" xfId="8590"/>
    <cellStyle name="40% - Accent6 3 2 4 8 2" xfId="37648"/>
    <cellStyle name="40% - Accent6 3 2 4 9" xfId="31064"/>
    <cellStyle name="40% - Accent6 3 2 5" xfId="2504"/>
    <cellStyle name="40% - Accent6 3 2 5 2" xfId="5862"/>
    <cellStyle name="40% - Accent6 3 2 5 2 2" xfId="19144"/>
    <cellStyle name="40% - Accent6 3 2 5 2 2 2" xfId="27098"/>
    <cellStyle name="40% - Accent6 3 2 5 2 2 2 2" xfId="56057"/>
    <cellStyle name="40% - Accent6 3 2 5 2 2 3" xfId="48116"/>
    <cellStyle name="40% - Accent6 3 2 5 2 3" xfId="12474"/>
    <cellStyle name="40% - Accent6 3 2 5 2 3 2" xfId="41532"/>
    <cellStyle name="40% - Accent6 3 2 5 2 4" xfId="34948"/>
    <cellStyle name="40% - Accent6 3 2 5 3" xfId="15917"/>
    <cellStyle name="40% - Accent6 3 2 5 3 2" xfId="23905"/>
    <cellStyle name="40% - Accent6 3 2 5 3 2 2" xfId="52864"/>
    <cellStyle name="40% - Accent6 3 2 5 3 3" xfId="44923"/>
    <cellStyle name="40% - Accent6 3 2 5 4" xfId="9182"/>
    <cellStyle name="40% - Accent6 3 2 5 4 2" xfId="38240"/>
    <cellStyle name="40% - Accent6 3 2 5 5" xfId="31656"/>
    <cellStyle name="40% - Accent6 3 2 6" xfId="3702"/>
    <cellStyle name="40% - Accent6 3 2 6 2" xfId="16996"/>
    <cellStyle name="40% - Accent6 3 2 6 2 2" xfId="24950"/>
    <cellStyle name="40% - Accent6 3 2 6 2 2 2" xfId="53909"/>
    <cellStyle name="40% - Accent6 3 2 6 2 3" xfId="45968"/>
    <cellStyle name="40% - Accent6 3 2 6 3" xfId="10326"/>
    <cellStyle name="40% - Accent6 3 2 6 3 2" xfId="39384"/>
    <cellStyle name="40% - Accent6 3 2 6 4" xfId="32800"/>
    <cellStyle name="40% - Accent6 3 2 7" xfId="4858"/>
    <cellStyle name="40% - Accent6 3 2 7 2" xfId="18140"/>
    <cellStyle name="40% - Accent6 3 2 7 2 2" xfId="26094"/>
    <cellStyle name="40% - Accent6 3 2 7 2 2 2" xfId="55053"/>
    <cellStyle name="40% - Accent6 3 2 7 2 3" xfId="47112"/>
    <cellStyle name="40% - Accent6 3 2 7 3" xfId="11470"/>
    <cellStyle name="40% - Accent6 3 2 7 3 2" xfId="40528"/>
    <cellStyle name="40% - Accent6 3 2 7 4" xfId="33944"/>
    <cellStyle name="40% - Accent6 3 2 8" xfId="7027"/>
    <cellStyle name="40% - Accent6 3 2 8 2" xfId="20288"/>
    <cellStyle name="40% - Accent6 3 2 8 2 2" xfId="28242"/>
    <cellStyle name="40% - Accent6 3 2 8 2 2 2" xfId="57201"/>
    <cellStyle name="40% - Accent6 3 2 8 2 3" xfId="49260"/>
    <cellStyle name="40% - Accent6 3 2 8 3" xfId="13618"/>
    <cellStyle name="40% - Accent6 3 2 8 3 2" xfId="42676"/>
    <cellStyle name="40% - Accent6 3 2 8 4" xfId="36092"/>
    <cellStyle name="40% - Accent6 3 2 9" xfId="14896"/>
    <cellStyle name="40% - Accent6 3 2 9 2" xfId="22886"/>
    <cellStyle name="40% - Accent6 3 2 9 2 2" xfId="51845"/>
    <cellStyle name="40% - Accent6 3 2 9 3" xfId="43904"/>
    <cellStyle name="40% - Accent6 3 3" xfId="1556"/>
    <cellStyle name="40% - Accent6 3 3 10" xfId="30745"/>
    <cellStyle name="40% - Accent6 3 3 2" xfId="2181"/>
    <cellStyle name="40% - Accent6 3 3 2 2" xfId="3189"/>
    <cellStyle name="40% - Accent6 3 3 2 2 2" xfId="6547"/>
    <cellStyle name="40% - Accent6 3 3 2 2 2 2" xfId="19829"/>
    <cellStyle name="40% - Accent6 3 3 2 2 2 2 2" xfId="27783"/>
    <cellStyle name="40% - Accent6 3 3 2 2 2 2 2 2" xfId="56742"/>
    <cellStyle name="40% - Accent6 3 3 2 2 2 2 3" xfId="48801"/>
    <cellStyle name="40% - Accent6 3 3 2 2 2 3" xfId="13159"/>
    <cellStyle name="40% - Accent6 3 3 2 2 2 3 2" xfId="42217"/>
    <cellStyle name="40% - Accent6 3 3 2 2 2 4" xfId="35633"/>
    <cellStyle name="40% - Accent6 3 3 2 2 3" xfId="16677"/>
    <cellStyle name="40% - Accent6 3 3 2 2 3 2" xfId="24631"/>
    <cellStyle name="40% - Accent6 3 3 2 2 3 2 2" xfId="53590"/>
    <cellStyle name="40% - Accent6 3 3 2 2 3 3" xfId="45649"/>
    <cellStyle name="40% - Accent6 3 3 2 2 4" xfId="9867"/>
    <cellStyle name="40% - Accent6 3 3 2 2 4 2" xfId="38925"/>
    <cellStyle name="40% - Accent6 3 3 2 2 5" xfId="32341"/>
    <cellStyle name="40% - Accent6 3 3 2 3" xfId="4387"/>
    <cellStyle name="40% - Accent6 3 3 2 3 2" xfId="17681"/>
    <cellStyle name="40% - Accent6 3 3 2 3 2 2" xfId="25635"/>
    <cellStyle name="40% - Accent6 3 3 2 3 2 2 2" xfId="54594"/>
    <cellStyle name="40% - Accent6 3 3 2 3 2 3" xfId="46653"/>
    <cellStyle name="40% - Accent6 3 3 2 3 3" xfId="11011"/>
    <cellStyle name="40% - Accent6 3 3 2 3 3 2" xfId="40069"/>
    <cellStyle name="40% - Accent6 3 3 2 3 4" xfId="33485"/>
    <cellStyle name="40% - Accent6 3 3 2 4" xfId="5543"/>
    <cellStyle name="40% - Accent6 3 3 2 4 2" xfId="18825"/>
    <cellStyle name="40% - Accent6 3 3 2 4 2 2" xfId="26779"/>
    <cellStyle name="40% - Accent6 3 3 2 4 2 2 2" xfId="55738"/>
    <cellStyle name="40% - Accent6 3 3 2 4 2 3" xfId="47797"/>
    <cellStyle name="40% - Accent6 3 3 2 4 3" xfId="12155"/>
    <cellStyle name="40% - Accent6 3 3 2 4 3 2" xfId="41213"/>
    <cellStyle name="40% - Accent6 3 3 2 4 4" xfId="34629"/>
    <cellStyle name="40% - Accent6 3 3 2 5" xfId="7712"/>
    <cellStyle name="40% - Accent6 3 3 2 5 2" xfId="20973"/>
    <cellStyle name="40% - Accent6 3 3 2 5 2 2" xfId="28927"/>
    <cellStyle name="40% - Accent6 3 3 2 5 2 2 2" xfId="57886"/>
    <cellStyle name="40% - Accent6 3 3 2 5 2 3" xfId="49945"/>
    <cellStyle name="40% - Accent6 3 3 2 5 3" xfId="14303"/>
    <cellStyle name="40% - Accent6 3 3 2 5 3 2" xfId="43361"/>
    <cellStyle name="40% - Accent6 3 3 2 5 4" xfId="36777"/>
    <cellStyle name="40% - Accent6 3 3 2 6" xfId="15582"/>
    <cellStyle name="40% - Accent6 3 3 2 6 2" xfId="23572"/>
    <cellStyle name="40% - Accent6 3 3 2 6 2 2" xfId="52531"/>
    <cellStyle name="40% - Accent6 3 3 2 6 3" xfId="44590"/>
    <cellStyle name="40% - Accent6 3 3 2 7" xfId="22123"/>
    <cellStyle name="40% - Accent6 3 3 2 7 2" xfId="30071"/>
    <cellStyle name="40% - Accent6 3 3 2 7 2 2" xfId="59030"/>
    <cellStyle name="40% - Accent6 3 3 2 7 3" xfId="51089"/>
    <cellStyle name="40% - Accent6 3 3 2 8" xfId="8863"/>
    <cellStyle name="40% - Accent6 3 3 2 8 2" xfId="37921"/>
    <cellStyle name="40% - Accent6 3 3 2 9" xfId="31337"/>
    <cellStyle name="40% - Accent6 3 3 3" xfId="2597"/>
    <cellStyle name="40% - Accent6 3 3 3 2" xfId="5955"/>
    <cellStyle name="40% - Accent6 3 3 3 2 2" xfId="19237"/>
    <cellStyle name="40% - Accent6 3 3 3 2 2 2" xfId="27191"/>
    <cellStyle name="40% - Accent6 3 3 3 2 2 2 2" xfId="56150"/>
    <cellStyle name="40% - Accent6 3 3 3 2 2 3" xfId="48209"/>
    <cellStyle name="40% - Accent6 3 3 3 2 3" xfId="12567"/>
    <cellStyle name="40% - Accent6 3 3 3 2 3 2" xfId="41625"/>
    <cellStyle name="40% - Accent6 3 3 3 2 4" xfId="35041"/>
    <cellStyle name="40% - Accent6 3 3 3 3" xfId="16085"/>
    <cellStyle name="40% - Accent6 3 3 3 3 2" xfId="24039"/>
    <cellStyle name="40% - Accent6 3 3 3 3 2 2" xfId="52998"/>
    <cellStyle name="40% - Accent6 3 3 3 3 3" xfId="45057"/>
    <cellStyle name="40% - Accent6 3 3 3 4" xfId="9275"/>
    <cellStyle name="40% - Accent6 3 3 3 4 2" xfId="38333"/>
    <cellStyle name="40% - Accent6 3 3 3 5" xfId="31749"/>
    <cellStyle name="40% - Accent6 3 3 4" xfId="3795"/>
    <cellStyle name="40% - Accent6 3 3 4 2" xfId="17089"/>
    <cellStyle name="40% - Accent6 3 3 4 2 2" xfId="25043"/>
    <cellStyle name="40% - Accent6 3 3 4 2 2 2" xfId="54002"/>
    <cellStyle name="40% - Accent6 3 3 4 2 3" xfId="46061"/>
    <cellStyle name="40% - Accent6 3 3 4 3" xfId="10419"/>
    <cellStyle name="40% - Accent6 3 3 4 3 2" xfId="39477"/>
    <cellStyle name="40% - Accent6 3 3 4 4" xfId="32893"/>
    <cellStyle name="40% - Accent6 3 3 5" xfId="4951"/>
    <cellStyle name="40% - Accent6 3 3 5 2" xfId="18233"/>
    <cellStyle name="40% - Accent6 3 3 5 2 2" xfId="26187"/>
    <cellStyle name="40% - Accent6 3 3 5 2 2 2" xfId="55146"/>
    <cellStyle name="40% - Accent6 3 3 5 2 3" xfId="47205"/>
    <cellStyle name="40% - Accent6 3 3 5 3" xfId="11563"/>
    <cellStyle name="40% - Accent6 3 3 5 3 2" xfId="40621"/>
    <cellStyle name="40% - Accent6 3 3 5 4" xfId="34037"/>
    <cellStyle name="40% - Accent6 3 3 6" xfId="7120"/>
    <cellStyle name="40% - Accent6 3 3 6 2" xfId="20381"/>
    <cellStyle name="40% - Accent6 3 3 6 2 2" xfId="28335"/>
    <cellStyle name="40% - Accent6 3 3 6 2 2 2" xfId="57294"/>
    <cellStyle name="40% - Accent6 3 3 6 2 3" xfId="49353"/>
    <cellStyle name="40% - Accent6 3 3 6 3" xfId="13711"/>
    <cellStyle name="40% - Accent6 3 3 6 3 2" xfId="42769"/>
    <cellStyle name="40% - Accent6 3 3 6 4" xfId="36185"/>
    <cellStyle name="40% - Accent6 3 3 7" xfId="14989"/>
    <cellStyle name="40% - Accent6 3 3 7 2" xfId="22979"/>
    <cellStyle name="40% - Accent6 3 3 7 2 2" xfId="51938"/>
    <cellStyle name="40% - Accent6 3 3 7 3" xfId="43997"/>
    <cellStyle name="40% - Accent6 3 3 8" xfId="21531"/>
    <cellStyle name="40% - Accent6 3 3 8 2" xfId="29479"/>
    <cellStyle name="40% - Accent6 3 3 8 2 2" xfId="58438"/>
    <cellStyle name="40% - Accent6 3 3 8 3" xfId="50497"/>
    <cellStyle name="40% - Accent6 3 3 9" xfId="8271"/>
    <cellStyle name="40% - Accent6 3 3 9 2" xfId="37329"/>
    <cellStyle name="40% - Accent6 3 4" xfId="1998"/>
    <cellStyle name="40% - Accent6 3 4 2" xfId="3006"/>
    <cellStyle name="40% - Accent6 3 4 2 2" xfId="6364"/>
    <cellStyle name="40% - Accent6 3 4 2 2 2" xfId="19646"/>
    <cellStyle name="40% - Accent6 3 4 2 2 2 2" xfId="27600"/>
    <cellStyle name="40% - Accent6 3 4 2 2 2 2 2" xfId="56559"/>
    <cellStyle name="40% - Accent6 3 4 2 2 2 3" xfId="48618"/>
    <cellStyle name="40% - Accent6 3 4 2 2 3" xfId="12976"/>
    <cellStyle name="40% - Accent6 3 4 2 2 3 2" xfId="42034"/>
    <cellStyle name="40% - Accent6 3 4 2 2 4" xfId="35450"/>
    <cellStyle name="40% - Accent6 3 4 2 3" xfId="16494"/>
    <cellStyle name="40% - Accent6 3 4 2 3 2" xfId="24448"/>
    <cellStyle name="40% - Accent6 3 4 2 3 2 2" xfId="53407"/>
    <cellStyle name="40% - Accent6 3 4 2 3 3" xfId="45466"/>
    <cellStyle name="40% - Accent6 3 4 2 4" xfId="9684"/>
    <cellStyle name="40% - Accent6 3 4 2 4 2" xfId="38742"/>
    <cellStyle name="40% - Accent6 3 4 2 5" xfId="32158"/>
    <cellStyle name="40% - Accent6 3 4 3" xfId="4204"/>
    <cellStyle name="40% - Accent6 3 4 3 2" xfId="17498"/>
    <cellStyle name="40% - Accent6 3 4 3 2 2" xfId="25452"/>
    <cellStyle name="40% - Accent6 3 4 3 2 2 2" xfId="54411"/>
    <cellStyle name="40% - Accent6 3 4 3 2 3" xfId="46470"/>
    <cellStyle name="40% - Accent6 3 4 3 3" xfId="10828"/>
    <cellStyle name="40% - Accent6 3 4 3 3 2" xfId="39886"/>
    <cellStyle name="40% - Accent6 3 4 3 4" xfId="33302"/>
    <cellStyle name="40% - Accent6 3 4 4" xfId="5360"/>
    <cellStyle name="40% - Accent6 3 4 4 2" xfId="18642"/>
    <cellStyle name="40% - Accent6 3 4 4 2 2" xfId="26596"/>
    <cellStyle name="40% - Accent6 3 4 4 2 2 2" xfId="55555"/>
    <cellStyle name="40% - Accent6 3 4 4 2 3" xfId="47614"/>
    <cellStyle name="40% - Accent6 3 4 4 3" xfId="11972"/>
    <cellStyle name="40% - Accent6 3 4 4 3 2" xfId="41030"/>
    <cellStyle name="40% - Accent6 3 4 4 4" xfId="34446"/>
    <cellStyle name="40% - Accent6 3 4 5" xfId="7529"/>
    <cellStyle name="40% - Accent6 3 4 5 2" xfId="20790"/>
    <cellStyle name="40% - Accent6 3 4 5 2 2" xfId="28744"/>
    <cellStyle name="40% - Accent6 3 4 5 2 2 2" xfId="57703"/>
    <cellStyle name="40% - Accent6 3 4 5 2 3" xfId="49762"/>
    <cellStyle name="40% - Accent6 3 4 5 3" xfId="14120"/>
    <cellStyle name="40% - Accent6 3 4 5 3 2" xfId="43178"/>
    <cellStyle name="40% - Accent6 3 4 5 4" xfId="36594"/>
    <cellStyle name="40% - Accent6 3 4 6" xfId="15399"/>
    <cellStyle name="40% - Accent6 3 4 6 2" xfId="23389"/>
    <cellStyle name="40% - Accent6 3 4 6 2 2" xfId="52348"/>
    <cellStyle name="40% - Accent6 3 4 6 3" xfId="44407"/>
    <cellStyle name="40% - Accent6 3 4 7" xfId="21940"/>
    <cellStyle name="40% - Accent6 3 4 7 2" xfId="29888"/>
    <cellStyle name="40% - Accent6 3 4 7 2 2" xfId="58847"/>
    <cellStyle name="40% - Accent6 3 4 7 3" xfId="50906"/>
    <cellStyle name="40% - Accent6 3 4 8" xfId="8680"/>
    <cellStyle name="40% - Accent6 3 4 8 2" xfId="37738"/>
    <cellStyle name="40% - Accent6 3 4 9" xfId="31154"/>
    <cellStyle name="40% - Accent6 3 5" xfId="1814"/>
    <cellStyle name="40% - Accent6 3 5 2" xfId="2826"/>
    <cellStyle name="40% - Accent6 3 5 2 2" xfId="6184"/>
    <cellStyle name="40% - Accent6 3 5 2 2 2" xfId="19466"/>
    <cellStyle name="40% - Accent6 3 5 2 2 2 2" xfId="27420"/>
    <cellStyle name="40% - Accent6 3 5 2 2 2 2 2" xfId="56379"/>
    <cellStyle name="40% - Accent6 3 5 2 2 2 3" xfId="48438"/>
    <cellStyle name="40% - Accent6 3 5 2 2 3" xfId="12796"/>
    <cellStyle name="40% - Accent6 3 5 2 2 3 2" xfId="41854"/>
    <cellStyle name="40% - Accent6 3 5 2 2 4" xfId="35270"/>
    <cellStyle name="40% - Accent6 3 5 2 3" xfId="16314"/>
    <cellStyle name="40% - Accent6 3 5 2 3 2" xfId="24268"/>
    <cellStyle name="40% - Accent6 3 5 2 3 2 2" xfId="53227"/>
    <cellStyle name="40% - Accent6 3 5 2 3 3" xfId="45286"/>
    <cellStyle name="40% - Accent6 3 5 2 4" xfId="9504"/>
    <cellStyle name="40% - Accent6 3 5 2 4 2" xfId="38562"/>
    <cellStyle name="40% - Accent6 3 5 2 5" xfId="31978"/>
    <cellStyle name="40% - Accent6 3 5 3" xfId="4024"/>
    <cellStyle name="40% - Accent6 3 5 3 2" xfId="17318"/>
    <cellStyle name="40% - Accent6 3 5 3 2 2" xfId="25272"/>
    <cellStyle name="40% - Accent6 3 5 3 2 2 2" xfId="54231"/>
    <cellStyle name="40% - Accent6 3 5 3 2 3" xfId="46290"/>
    <cellStyle name="40% - Accent6 3 5 3 3" xfId="10648"/>
    <cellStyle name="40% - Accent6 3 5 3 3 2" xfId="39706"/>
    <cellStyle name="40% - Accent6 3 5 3 4" xfId="33122"/>
    <cellStyle name="40% - Accent6 3 5 4" xfId="5180"/>
    <cellStyle name="40% - Accent6 3 5 4 2" xfId="18462"/>
    <cellStyle name="40% - Accent6 3 5 4 2 2" xfId="26416"/>
    <cellStyle name="40% - Accent6 3 5 4 2 2 2" xfId="55375"/>
    <cellStyle name="40% - Accent6 3 5 4 2 3" xfId="47434"/>
    <cellStyle name="40% - Accent6 3 5 4 3" xfId="11792"/>
    <cellStyle name="40% - Accent6 3 5 4 3 2" xfId="40850"/>
    <cellStyle name="40% - Accent6 3 5 4 4" xfId="34266"/>
    <cellStyle name="40% - Accent6 3 5 5" xfId="7349"/>
    <cellStyle name="40% - Accent6 3 5 5 2" xfId="20610"/>
    <cellStyle name="40% - Accent6 3 5 5 2 2" xfId="28564"/>
    <cellStyle name="40% - Accent6 3 5 5 2 2 2" xfId="57523"/>
    <cellStyle name="40% - Accent6 3 5 5 2 3" xfId="49582"/>
    <cellStyle name="40% - Accent6 3 5 5 3" xfId="13940"/>
    <cellStyle name="40% - Accent6 3 5 5 3 2" xfId="42998"/>
    <cellStyle name="40% - Accent6 3 5 5 4" xfId="36414"/>
    <cellStyle name="40% - Accent6 3 5 6" xfId="15219"/>
    <cellStyle name="40% - Accent6 3 5 6 2" xfId="23209"/>
    <cellStyle name="40% - Accent6 3 5 6 2 2" xfId="52168"/>
    <cellStyle name="40% - Accent6 3 5 6 3" xfId="44227"/>
    <cellStyle name="40% - Accent6 3 5 7" xfId="21760"/>
    <cellStyle name="40% - Accent6 3 5 7 2" xfId="29708"/>
    <cellStyle name="40% - Accent6 3 5 7 2 2" xfId="58667"/>
    <cellStyle name="40% - Accent6 3 5 7 3" xfId="50726"/>
    <cellStyle name="40% - Accent6 3 5 8" xfId="8500"/>
    <cellStyle name="40% - Accent6 3 5 8 2" xfId="37558"/>
    <cellStyle name="40% - Accent6 3 5 9" xfId="30974"/>
    <cellStyle name="40% - Accent6 3 6" xfId="3423"/>
    <cellStyle name="40% - Accent6 3 6 2" xfId="4621"/>
    <cellStyle name="40% - Accent6 3 6 2 2" xfId="17915"/>
    <cellStyle name="40% - Accent6 3 6 2 2 2" xfId="25869"/>
    <cellStyle name="40% - Accent6 3 6 2 2 2 2" xfId="54828"/>
    <cellStyle name="40% - Accent6 3 6 2 2 3" xfId="46887"/>
    <cellStyle name="40% - Accent6 3 6 2 3" xfId="11245"/>
    <cellStyle name="40% - Accent6 3 6 2 3 2" xfId="40303"/>
    <cellStyle name="40% - Accent6 3 6 2 4" xfId="33719"/>
    <cellStyle name="40% - Accent6 3 6 3" xfId="6781"/>
    <cellStyle name="40% - Accent6 3 6 3 2" xfId="20063"/>
    <cellStyle name="40% - Accent6 3 6 3 2 2" xfId="28017"/>
    <cellStyle name="40% - Accent6 3 6 3 2 2 2" xfId="56976"/>
    <cellStyle name="40% - Accent6 3 6 3 2 3" xfId="49035"/>
    <cellStyle name="40% - Accent6 3 6 3 3" xfId="13393"/>
    <cellStyle name="40% - Accent6 3 6 3 3 2" xfId="42451"/>
    <cellStyle name="40% - Accent6 3 6 3 4" xfId="35867"/>
    <cellStyle name="40% - Accent6 3 6 4" xfId="7946"/>
    <cellStyle name="40% - Accent6 3 6 4 2" xfId="21207"/>
    <cellStyle name="40% - Accent6 3 6 4 2 2" xfId="29161"/>
    <cellStyle name="40% - Accent6 3 6 4 2 2 2" xfId="58120"/>
    <cellStyle name="40% - Accent6 3 6 4 2 3" xfId="50179"/>
    <cellStyle name="40% - Accent6 3 6 4 3" xfId="14537"/>
    <cellStyle name="40% - Accent6 3 6 4 3 2" xfId="43595"/>
    <cellStyle name="40% - Accent6 3 6 4 4" xfId="37011"/>
    <cellStyle name="40% - Accent6 3 6 5" xfId="15816"/>
    <cellStyle name="40% - Accent6 3 6 5 2" xfId="23806"/>
    <cellStyle name="40% - Accent6 3 6 5 2 2" xfId="52765"/>
    <cellStyle name="40% - Accent6 3 6 5 3" xfId="44824"/>
    <cellStyle name="40% - Accent6 3 6 6" xfId="22357"/>
    <cellStyle name="40% - Accent6 3 6 6 2" xfId="30305"/>
    <cellStyle name="40% - Accent6 3 6 6 2 2" xfId="59264"/>
    <cellStyle name="40% - Accent6 3 6 6 3" xfId="51323"/>
    <cellStyle name="40% - Accent6 3 6 7" xfId="10101"/>
    <cellStyle name="40% - Accent6 3 6 7 2" xfId="39159"/>
    <cellStyle name="40% - Accent6 3 6 8" xfId="32575"/>
    <cellStyle name="40% - Accent6 3 7" xfId="2413"/>
    <cellStyle name="40% - Accent6 3 7 2" xfId="5772"/>
    <cellStyle name="40% - Accent6 3 7 2 2" xfId="19054"/>
    <cellStyle name="40% - Accent6 3 7 2 2 2" xfId="27008"/>
    <cellStyle name="40% - Accent6 3 7 2 2 2 2" xfId="55967"/>
    <cellStyle name="40% - Accent6 3 7 2 2 3" xfId="48026"/>
    <cellStyle name="40% - Accent6 3 7 2 3" xfId="12384"/>
    <cellStyle name="40% - Accent6 3 7 2 3 2" xfId="41442"/>
    <cellStyle name="40% - Accent6 3 7 2 4" xfId="34858"/>
    <cellStyle name="40% - Accent6 3 7 3" xfId="14812"/>
    <cellStyle name="40% - Accent6 3 7 3 2" xfId="22809"/>
    <cellStyle name="40% - Accent6 3 7 3 2 2" xfId="51768"/>
    <cellStyle name="40% - Accent6 3 7 3 3" xfId="43827"/>
    <cellStyle name="40% - Accent6 3 7 4" xfId="9092"/>
    <cellStyle name="40% - Accent6 3 7 4 2" xfId="38150"/>
    <cellStyle name="40% - Accent6 3 7 5" xfId="31566"/>
    <cellStyle name="40% - Accent6 3 8" xfId="3612"/>
    <cellStyle name="40% - Accent6 3 8 2" xfId="16906"/>
    <cellStyle name="40% - Accent6 3 8 2 2" xfId="24860"/>
    <cellStyle name="40% - Accent6 3 8 2 2 2" xfId="53819"/>
    <cellStyle name="40% - Accent6 3 8 2 3" xfId="45878"/>
    <cellStyle name="40% - Accent6 3 8 3" xfId="10236"/>
    <cellStyle name="40% - Accent6 3 8 3 2" xfId="39294"/>
    <cellStyle name="40% - Accent6 3 8 4" xfId="32710"/>
    <cellStyle name="40% - Accent6 3 9" xfId="4766"/>
    <cellStyle name="40% - Accent6 3 9 2" xfId="18050"/>
    <cellStyle name="40% - Accent6 3 9 2 2" xfId="26004"/>
    <cellStyle name="40% - Accent6 3 9 2 2 2" xfId="54963"/>
    <cellStyle name="40% - Accent6 3 9 2 3" xfId="47022"/>
    <cellStyle name="40% - Accent6 3 9 3" xfId="11380"/>
    <cellStyle name="40% - Accent6 3 9 3 2" xfId="40438"/>
    <cellStyle name="40% - Accent6 3 9 4" xfId="33854"/>
    <cellStyle name="40% - Accent6 4" xfId="1409"/>
    <cellStyle name="40% - Accent6 4 10" xfId="6982"/>
    <cellStyle name="40% - Accent6 4 10 2" xfId="20243"/>
    <cellStyle name="40% - Accent6 4 10 2 2" xfId="28197"/>
    <cellStyle name="40% - Accent6 4 10 2 2 2" xfId="57156"/>
    <cellStyle name="40% - Accent6 4 10 2 3" xfId="49215"/>
    <cellStyle name="40% - Accent6 4 10 3" xfId="13573"/>
    <cellStyle name="40% - Accent6 4 10 3 2" xfId="42631"/>
    <cellStyle name="40% - Accent6 4 10 4" xfId="36047"/>
    <cellStyle name="40% - Accent6 4 11" xfId="14851"/>
    <cellStyle name="40% - Accent6 4 11 2" xfId="22841"/>
    <cellStyle name="40% - Accent6 4 11 2 2" xfId="51800"/>
    <cellStyle name="40% - Accent6 4 11 3" xfId="43859"/>
    <cellStyle name="40% - Accent6 4 12" xfId="21393"/>
    <cellStyle name="40% - Accent6 4 12 2" xfId="29341"/>
    <cellStyle name="40% - Accent6 4 12 2 2" xfId="58300"/>
    <cellStyle name="40% - Accent6 4 12 3" xfId="50359"/>
    <cellStyle name="40% - Accent6 4 13" xfId="22502"/>
    <cellStyle name="40% - Accent6 4 13 2" xfId="30446"/>
    <cellStyle name="40% - Accent6 4 13 2 2" xfId="59405"/>
    <cellStyle name="40% - Accent6 4 13 3" xfId="51464"/>
    <cellStyle name="40% - Accent6 4 14" xfId="22608"/>
    <cellStyle name="40% - Accent6 4 14 2" xfId="51570"/>
    <cellStyle name="40% - Accent6 4 15" xfId="8133"/>
    <cellStyle name="40% - Accent6 4 15 2" xfId="37191"/>
    <cellStyle name="40% - Accent6 4 16" xfId="30607"/>
    <cellStyle name="40% - Accent6 4 2" xfId="1501"/>
    <cellStyle name="40% - Accent6 4 2 10" xfId="21483"/>
    <cellStyle name="40% - Accent6 4 2 10 2" xfId="29431"/>
    <cellStyle name="40% - Accent6 4 2 10 2 2" xfId="58390"/>
    <cellStyle name="40% - Accent6 4 2 10 3" xfId="50449"/>
    <cellStyle name="40% - Accent6 4 2 11" xfId="8223"/>
    <cellStyle name="40% - Accent6 4 2 11 2" xfId="37281"/>
    <cellStyle name="40% - Accent6 4 2 12" xfId="30697"/>
    <cellStyle name="40% - Accent6 4 2 2" xfId="1721"/>
    <cellStyle name="40% - Accent6 4 2 2 10" xfId="30910"/>
    <cellStyle name="40% - Accent6 4 2 2 2" xfId="2346"/>
    <cellStyle name="40% - Accent6 4 2 2 2 2" xfId="3354"/>
    <cellStyle name="40% - Accent6 4 2 2 2 2 2" xfId="6712"/>
    <cellStyle name="40% - Accent6 4 2 2 2 2 2 2" xfId="19994"/>
    <cellStyle name="40% - Accent6 4 2 2 2 2 2 2 2" xfId="27948"/>
    <cellStyle name="40% - Accent6 4 2 2 2 2 2 2 2 2" xfId="56907"/>
    <cellStyle name="40% - Accent6 4 2 2 2 2 2 2 3" xfId="48966"/>
    <cellStyle name="40% - Accent6 4 2 2 2 2 2 3" xfId="13324"/>
    <cellStyle name="40% - Accent6 4 2 2 2 2 2 3 2" xfId="42382"/>
    <cellStyle name="40% - Accent6 4 2 2 2 2 2 4" xfId="35798"/>
    <cellStyle name="40% - Accent6 4 2 2 2 2 3" xfId="16842"/>
    <cellStyle name="40% - Accent6 4 2 2 2 2 3 2" xfId="24796"/>
    <cellStyle name="40% - Accent6 4 2 2 2 2 3 2 2" xfId="53755"/>
    <cellStyle name="40% - Accent6 4 2 2 2 2 3 3" xfId="45814"/>
    <cellStyle name="40% - Accent6 4 2 2 2 2 4" xfId="10032"/>
    <cellStyle name="40% - Accent6 4 2 2 2 2 4 2" xfId="39090"/>
    <cellStyle name="40% - Accent6 4 2 2 2 2 5" xfId="32506"/>
    <cellStyle name="40% - Accent6 4 2 2 2 3" xfId="4552"/>
    <cellStyle name="40% - Accent6 4 2 2 2 3 2" xfId="17846"/>
    <cellStyle name="40% - Accent6 4 2 2 2 3 2 2" xfId="25800"/>
    <cellStyle name="40% - Accent6 4 2 2 2 3 2 2 2" xfId="54759"/>
    <cellStyle name="40% - Accent6 4 2 2 2 3 2 3" xfId="46818"/>
    <cellStyle name="40% - Accent6 4 2 2 2 3 3" xfId="11176"/>
    <cellStyle name="40% - Accent6 4 2 2 2 3 3 2" xfId="40234"/>
    <cellStyle name="40% - Accent6 4 2 2 2 3 4" xfId="33650"/>
    <cellStyle name="40% - Accent6 4 2 2 2 4" xfId="5708"/>
    <cellStyle name="40% - Accent6 4 2 2 2 4 2" xfId="18990"/>
    <cellStyle name="40% - Accent6 4 2 2 2 4 2 2" xfId="26944"/>
    <cellStyle name="40% - Accent6 4 2 2 2 4 2 2 2" xfId="55903"/>
    <cellStyle name="40% - Accent6 4 2 2 2 4 2 3" xfId="47962"/>
    <cellStyle name="40% - Accent6 4 2 2 2 4 3" xfId="12320"/>
    <cellStyle name="40% - Accent6 4 2 2 2 4 3 2" xfId="41378"/>
    <cellStyle name="40% - Accent6 4 2 2 2 4 4" xfId="34794"/>
    <cellStyle name="40% - Accent6 4 2 2 2 5" xfId="7877"/>
    <cellStyle name="40% - Accent6 4 2 2 2 5 2" xfId="21138"/>
    <cellStyle name="40% - Accent6 4 2 2 2 5 2 2" xfId="29092"/>
    <cellStyle name="40% - Accent6 4 2 2 2 5 2 2 2" xfId="58051"/>
    <cellStyle name="40% - Accent6 4 2 2 2 5 2 3" xfId="50110"/>
    <cellStyle name="40% - Accent6 4 2 2 2 5 3" xfId="14468"/>
    <cellStyle name="40% - Accent6 4 2 2 2 5 3 2" xfId="43526"/>
    <cellStyle name="40% - Accent6 4 2 2 2 5 4" xfId="36942"/>
    <cellStyle name="40% - Accent6 4 2 2 2 6" xfId="15747"/>
    <cellStyle name="40% - Accent6 4 2 2 2 6 2" xfId="23737"/>
    <cellStyle name="40% - Accent6 4 2 2 2 6 2 2" xfId="52696"/>
    <cellStyle name="40% - Accent6 4 2 2 2 6 3" xfId="44755"/>
    <cellStyle name="40% - Accent6 4 2 2 2 7" xfId="22288"/>
    <cellStyle name="40% - Accent6 4 2 2 2 7 2" xfId="30236"/>
    <cellStyle name="40% - Accent6 4 2 2 2 7 2 2" xfId="59195"/>
    <cellStyle name="40% - Accent6 4 2 2 2 7 3" xfId="51254"/>
    <cellStyle name="40% - Accent6 4 2 2 2 8" xfId="9028"/>
    <cellStyle name="40% - Accent6 4 2 2 2 8 2" xfId="38086"/>
    <cellStyle name="40% - Accent6 4 2 2 2 9" xfId="31502"/>
    <cellStyle name="40% - Accent6 4 2 2 3" xfId="2762"/>
    <cellStyle name="40% - Accent6 4 2 2 3 2" xfId="6120"/>
    <cellStyle name="40% - Accent6 4 2 2 3 2 2" xfId="19402"/>
    <cellStyle name="40% - Accent6 4 2 2 3 2 2 2" xfId="27356"/>
    <cellStyle name="40% - Accent6 4 2 2 3 2 2 2 2" xfId="56315"/>
    <cellStyle name="40% - Accent6 4 2 2 3 2 2 3" xfId="48374"/>
    <cellStyle name="40% - Accent6 4 2 2 3 2 3" xfId="12732"/>
    <cellStyle name="40% - Accent6 4 2 2 3 2 3 2" xfId="41790"/>
    <cellStyle name="40% - Accent6 4 2 2 3 2 4" xfId="35206"/>
    <cellStyle name="40% - Accent6 4 2 2 3 3" xfId="16250"/>
    <cellStyle name="40% - Accent6 4 2 2 3 3 2" xfId="24204"/>
    <cellStyle name="40% - Accent6 4 2 2 3 3 2 2" xfId="53163"/>
    <cellStyle name="40% - Accent6 4 2 2 3 3 3" xfId="45222"/>
    <cellStyle name="40% - Accent6 4 2 2 3 4" xfId="9440"/>
    <cellStyle name="40% - Accent6 4 2 2 3 4 2" xfId="38498"/>
    <cellStyle name="40% - Accent6 4 2 2 3 5" xfId="31914"/>
    <cellStyle name="40% - Accent6 4 2 2 4" xfId="3960"/>
    <cellStyle name="40% - Accent6 4 2 2 4 2" xfId="17254"/>
    <cellStyle name="40% - Accent6 4 2 2 4 2 2" xfId="25208"/>
    <cellStyle name="40% - Accent6 4 2 2 4 2 2 2" xfId="54167"/>
    <cellStyle name="40% - Accent6 4 2 2 4 2 3" xfId="46226"/>
    <cellStyle name="40% - Accent6 4 2 2 4 3" xfId="10584"/>
    <cellStyle name="40% - Accent6 4 2 2 4 3 2" xfId="39642"/>
    <cellStyle name="40% - Accent6 4 2 2 4 4" xfId="33058"/>
    <cellStyle name="40% - Accent6 4 2 2 5" xfId="5116"/>
    <cellStyle name="40% - Accent6 4 2 2 5 2" xfId="18398"/>
    <cellStyle name="40% - Accent6 4 2 2 5 2 2" xfId="26352"/>
    <cellStyle name="40% - Accent6 4 2 2 5 2 2 2" xfId="55311"/>
    <cellStyle name="40% - Accent6 4 2 2 5 2 3" xfId="47370"/>
    <cellStyle name="40% - Accent6 4 2 2 5 3" xfId="11728"/>
    <cellStyle name="40% - Accent6 4 2 2 5 3 2" xfId="40786"/>
    <cellStyle name="40% - Accent6 4 2 2 5 4" xfId="34202"/>
    <cellStyle name="40% - Accent6 4 2 2 6" xfId="7285"/>
    <cellStyle name="40% - Accent6 4 2 2 6 2" xfId="20546"/>
    <cellStyle name="40% - Accent6 4 2 2 6 2 2" xfId="28500"/>
    <cellStyle name="40% - Accent6 4 2 2 6 2 2 2" xfId="57459"/>
    <cellStyle name="40% - Accent6 4 2 2 6 2 3" xfId="49518"/>
    <cellStyle name="40% - Accent6 4 2 2 6 3" xfId="13876"/>
    <cellStyle name="40% - Accent6 4 2 2 6 3 2" xfId="42934"/>
    <cellStyle name="40% - Accent6 4 2 2 6 4" xfId="36350"/>
    <cellStyle name="40% - Accent6 4 2 2 7" xfId="15154"/>
    <cellStyle name="40% - Accent6 4 2 2 7 2" xfId="23144"/>
    <cellStyle name="40% - Accent6 4 2 2 7 2 2" xfId="52103"/>
    <cellStyle name="40% - Accent6 4 2 2 7 3" xfId="44162"/>
    <cellStyle name="40% - Accent6 4 2 2 8" xfId="21696"/>
    <cellStyle name="40% - Accent6 4 2 2 8 2" xfId="29644"/>
    <cellStyle name="40% - Accent6 4 2 2 8 2 2" xfId="58603"/>
    <cellStyle name="40% - Accent6 4 2 2 8 3" xfId="50662"/>
    <cellStyle name="40% - Accent6 4 2 2 9" xfId="8436"/>
    <cellStyle name="40% - Accent6 4 2 2 9 2" xfId="37494"/>
    <cellStyle name="40% - Accent6 4 2 3" xfId="2133"/>
    <cellStyle name="40% - Accent6 4 2 3 2" xfId="3141"/>
    <cellStyle name="40% - Accent6 4 2 3 2 2" xfId="6499"/>
    <cellStyle name="40% - Accent6 4 2 3 2 2 2" xfId="19781"/>
    <cellStyle name="40% - Accent6 4 2 3 2 2 2 2" xfId="27735"/>
    <cellStyle name="40% - Accent6 4 2 3 2 2 2 2 2" xfId="56694"/>
    <cellStyle name="40% - Accent6 4 2 3 2 2 2 3" xfId="48753"/>
    <cellStyle name="40% - Accent6 4 2 3 2 2 3" xfId="13111"/>
    <cellStyle name="40% - Accent6 4 2 3 2 2 3 2" xfId="42169"/>
    <cellStyle name="40% - Accent6 4 2 3 2 2 4" xfId="35585"/>
    <cellStyle name="40% - Accent6 4 2 3 2 3" xfId="16629"/>
    <cellStyle name="40% - Accent6 4 2 3 2 3 2" xfId="24583"/>
    <cellStyle name="40% - Accent6 4 2 3 2 3 2 2" xfId="53542"/>
    <cellStyle name="40% - Accent6 4 2 3 2 3 3" xfId="45601"/>
    <cellStyle name="40% - Accent6 4 2 3 2 4" xfId="9819"/>
    <cellStyle name="40% - Accent6 4 2 3 2 4 2" xfId="38877"/>
    <cellStyle name="40% - Accent6 4 2 3 2 5" xfId="32293"/>
    <cellStyle name="40% - Accent6 4 2 3 3" xfId="4339"/>
    <cellStyle name="40% - Accent6 4 2 3 3 2" xfId="17633"/>
    <cellStyle name="40% - Accent6 4 2 3 3 2 2" xfId="25587"/>
    <cellStyle name="40% - Accent6 4 2 3 3 2 2 2" xfId="54546"/>
    <cellStyle name="40% - Accent6 4 2 3 3 2 3" xfId="46605"/>
    <cellStyle name="40% - Accent6 4 2 3 3 3" xfId="10963"/>
    <cellStyle name="40% - Accent6 4 2 3 3 3 2" xfId="40021"/>
    <cellStyle name="40% - Accent6 4 2 3 3 4" xfId="33437"/>
    <cellStyle name="40% - Accent6 4 2 3 4" xfId="5495"/>
    <cellStyle name="40% - Accent6 4 2 3 4 2" xfId="18777"/>
    <cellStyle name="40% - Accent6 4 2 3 4 2 2" xfId="26731"/>
    <cellStyle name="40% - Accent6 4 2 3 4 2 2 2" xfId="55690"/>
    <cellStyle name="40% - Accent6 4 2 3 4 2 3" xfId="47749"/>
    <cellStyle name="40% - Accent6 4 2 3 4 3" xfId="12107"/>
    <cellStyle name="40% - Accent6 4 2 3 4 3 2" xfId="41165"/>
    <cellStyle name="40% - Accent6 4 2 3 4 4" xfId="34581"/>
    <cellStyle name="40% - Accent6 4 2 3 5" xfId="7664"/>
    <cellStyle name="40% - Accent6 4 2 3 5 2" xfId="20925"/>
    <cellStyle name="40% - Accent6 4 2 3 5 2 2" xfId="28879"/>
    <cellStyle name="40% - Accent6 4 2 3 5 2 2 2" xfId="57838"/>
    <cellStyle name="40% - Accent6 4 2 3 5 2 3" xfId="49897"/>
    <cellStyle name="40% - Accent6 4 2 3 5 3" xfId="14255"/>
    <cellStyle name="40% - Accent6 4 2 3 5 3 2" xfId="43313"/>
    <cellStyle name="40% - Accent6 4 2 3 5 4" xfId="36729"/>
    <cellStyle name="40% - Accent6 4 2 3 6" xfId="15534"/>
    <cellStyle name="40% - Accent6 4 2 3 6 2" xfId="23524"/>
    <cellStyle name="40% - Accent6 4 2 3 6 2 2" xfId="52483"/>
    <cellStyle name="40% - Accent6 4 2 3 6 3" xfId="44542"/>
    <cellStyle name="40% - Accent6 4 2 3 7" xfId="22075"/>
    <cellStyle name="40% - Accent6 4 2 3 7 2" xfId="30023"/>
    <cellStyle name="40% - Accent6 4 2 3 7 2 2" xfId="58982"/>
    <cellStyle name="40% - Accent6 4 2 3 7 3" xfId="51041"/>
    <cellStyle name="40% - Accent6 4 2 3 8" xfId="8815"/>
    <cellStyle name="40% - Accent6 4 2 3 8 2" xfId="37873"/>
    <cellStyle name="40% - Accent6 4 2 3 9" xfId="31289"/>
    <cellStyle name="40% - Accent6 4 2 4" xfId="1951"/>
    <cellStyle name="40% - Accent6 4 2 4 2" xfId="2961"/>
    <cellStyle name="40% - Accent6 4 2 4 2 2" xfId="6319"/>
    <cellStyle name="40% - Accent6 4 2 4 2 2 2" xfId="19601"/>
    <cellStyle name="40% - Accent6 4 2 4 2 2 2 2" xfId="27555"/>
    <cellStyle name="40% - Accent6 4 2 4 2 2 2 2 2" xfId="56514"/>
    <cellStyle name="40% - Accent6 4 2 4 2 2 2 3" xfId="48573"/>
    <cellStyle name="40% - Accent6 4 2 4 2 2 3" xfId="12931"/>
    <cellStyle name="40% - Accent6 4 2 4 2 2 3 2" xfId="41989"/>
    <cellStyle name="40% - Accent6 4 2 4 2 2 4" xfId="35405"/>
    <cellStyle name="40% - Accent6 4 2 4 2 3" xfId="16449"/>
    <cellStyle name="40% - Accent6 4 2 4 2 3 2" xfId="24403"/>
    <cellStyle name="40% - Accent6 4 2 4 2 3 2 2" xfId="53362"/>
    <cellStyle name="40% - Accent6 4 2 4 2 3 3" xfId="45421"/>
    <cellStyle name="40% - Accent6 4 2 4 2 4" xfId="9639"/>
    <cellStyle name="40% - Accent6 4 2 4 2 4 2" xfId="38697"/>
    <cellStyle name="40% - Accent6 4 2 4 2 5" xfId="32113"/>
    <cellStyle name="40% - Accent6 4 2 4 3" xfId="4159"/>
    <cellStyle name="40% - Accent6 4 2 4 3 2" xfId="17453"/>
    <cellStyle name="40% - Accent6 4 2 4 3 2 2" xfId="25407"/>
    <cellStyle name="40% - Accent6 4 2 4 3 2 2 2" xfId="54366"/>
    <cellStyle name="40% - Accent6 4 2 4 3 2 3" xfId="46425"/>
    <cellStyle name="40% - Accent6 4 2 4 3 3" xfId="10783"/>
    <cellStyle name="40% - Accent6 4 2 4 3 3 2" xfId="39841"/>
    <cellStyle name="40% - Accent6 4 2 4 3 4" xfId="33257"/>
    <cellStyle name="40% - Accent6 4 2 4 4" xfId="5315"/>
    <cellStyle name="40% - Accent6 4 2 4 4 2" xfId="18597"/>
    <cellStyle name="40% - Accent6 4 2 4 4 2 2" xfId="26551"/>
    <cellStyle name="40% - Accent6 4 2 4 4 2 2 2" xfId="55510"/>
    <cellStyle name="40% - Accent6 4 2 4 4 2 3" xfId="47569"/>
    <cellStyle name="40% - Accent6 4 2 4 4 3" xfId="11927"/>
    <cellStyle name="40% - Accent6 4 2 4 4 3 2" xfId="40985"/>
    <cellStyle name="40% - Accent6 4 2 4 4 4" xfId="34401"/>
    <cellStyle name="40% - Accent6 4 2 4 5" xfId="7484"/>
    <cellStyle name="40% - Accent6 4 2 4 5 2" xfId="20745"/>
    <cellStyle name="40% - Accent6 4 2 4 5 2 2" xfId="28699"/>
    <cellStyle name="40% - Accent6 4 2 4 5 2 2 2" xfId="57658"/>
    <cellStyle name="40% - Accent6 4 2 4 5 2 3" xfId="49717"/>
    <cellStyle name="40% - Accent6 4 2 4 5 3" xfId="14075"/>
    <cellStyle name="40% - Accent6 4 2 4 5 3 2" xfId="43133"/>
    <cellStyle name="40% - Accent6 4 2 4 5 4" xfId="36549"/>
    <cellStyle name="40% - Accent6 4 2 4 6" xfId="15354"/>
    <cellStyle name="40% - Accent6 4 2 4 6 2" xfId="23344"/>
    <cellStyle name="40% - Accent6 4 2 4 6 2 2" xfId="52303"/>
    <cellStyle name="40% - Accent6 4 2 4 6 3" xfId="44362"/>
    <cellStyle name="40% - Accent6 4 2 4 7" xfId="21895"/>
    <cellStyle name="40% - Accent6 4 2 4 7 2" xfId="29843"/>
    <cellStyle name="40% - Accent6 4 2 4 7 2 2" xfId="58802"/>
    <cellStyle name="40% - Accent6 4 2 4 7 3" xfId="50861"/>
    <cellStyle name="40% - Accent6 4 2 4 8" xfId="8635"/>
    <cellStyle name="40% - Accent6 4 2 4 8 2" xfId="37693"/>
    <cellStyle name="40% - Accent6 4 2 4 9" xfId="31109"/>
    <cellStyle name="40% - Accent6 4 2 5" xfId="2549"/>
    <cellStyle name="40% - Accent6 4 2 5 2" xfId="5907"/>
    <cellStyle name="40% - Accent6 4 2 5 2 2" xfId="19189"/>
    <cellStyle name="40% - Accent6 4 2 5 2 2 2" xfId="27143"/>
    <cellStyle name="40% - Accent6 4 2 5 2 2 2 2" xfId="56102"/>
    <cellStyle name="40% - Accent6 4 2 5 2 2 3" xfId="48161"/>
    <cellStyle name="40% - Accent6 4 2 5 2 3" xfId="12519"/>
    <cellStyle name="40% - Accent6 4 2 5 2 3 2" xfId="41577"/>
    <cellStyle name="40% - Accent6 4 2 5 2 4" xfId="34993"/>
    <cellStyle name="40% - Accent6 4 2 5 3" xfId="16037"/>
    <cellStyle name="40% - Accent6 4 2 5 3 2" xfId="23991"/>
    <cellStyle name="40% - Accent6 4 2 5 3 2 2" xfId="52950"/>
    <cellStyle name="40% - Accent6 4 2 5 3 3" xfId="45009"/>
    <cellStyle name="40% - Accent6 4 2 5 4" xfId="9227"/>
    <cellStyle name="40% - Accent6 4 2 5 4 2" xfId="38285"/>
    <cellStyle name="40% - Accent6 4 2 5 5" xfId="31701"/>
    <cellStyle name="40% - Accent6 4 2 6" xfId="3747"/>
    <cellStyle name="40% - Accent6 4 2 6 2" xfId="17041"/>
    <cellStyle name="40% - Accent6 4 2 6 2 2" xfId="24995"/>
    <cellStyle name="40% - Accent6 4 2 6 2 2 2" xfId="53954"/>
    <cellStyle name="40% - Accent6 4 2 6 2 3" xfId="46013"/>
    <cellStyle name="40% - Accent6 4 2 6 3" xfId="10371"/>
    <cellStyle name="40% - Accent6 4 2 6 3 2" xfId="39429"/>
    <cellStyle name="40% - Accent6 4 2 6 4" xfId="32845"/>
    <cellStyle name="40% - Accent6 4 2 7" xfId="4903"/>
    <cellStyle name="40% - Accent6 4 2 7 2" xfId="18185"/>
    <cellStyle name="40% - Accent6 4 2 7 2 2" xfId="26139"/>
    <cellStyle name="40% - Accent6 4 2 7 2 2 2" xfId="55098"/>
    <cellStyle name="40% - Accent6 4 2 7 2 3" xfId="47157"/>
    <cellStyle name="40% - Accent6 4 2 7 3" xfId="11515"/>
    <cellStyle name="40% - Accent6 4 2 7 3 2" xfId="40573"/>
    <cellStyle name="40% - Accent6 4 2 7 4" xfId="33989"/>
    <cellStyle name="40% - Accent6 4 2 8" xfId="7072"/>
    <cellStyle name="40% - Accent6 4 2 8 2" xfId="20333"/>
    <cellStyle name="40% - Accent6 4 2 8 2 2" xfId="28287"/>
    <cellStyle name="40% - Accent6 4 2 8 2 2 2" xfId="57246"/>
    <cellStyle name="40% - Accent6 4 2 8 2 3" xfId="49305"/>
    <cellStyle name="40% - Accent6 4 2 8 3" xfId="13663"/>
    <cellStyle name="40% - Accent6 4 2 8 3 2" xfId="42721"/>
    <cellStyle name="40% - Accent6 4 2 8 4" xfId="36137"/>
    <cellStyle name="40% - Accent6 4 2 9" xfId="14941"/>
    <cellStyle name="40% - Accent6 4 2 9 2" xfId="22931"/>
    <cellStyle name="40% - Accent6 4 2 9 2 2" xfId="51890"/>
    <cellStyle name="40% - Accent6 4 2 9 3" xfId="43949"/>
    <cellStyle name="40% - Accent6 4 3" xfId="1631"/>
    <cellStyle name="40% - Accent6 4 3 10" xfId="30820"/>
    <cellStyle name="40% - Accent6 4 3 2" xfId="2256"/>
    <cellStyle name="40% - Accent6 4 3 2 2" xfId="3264"/>
    <cellStyle name="40% - Accent6 4 3 2 2 2" xfId="6622"/>
    <cellStyle name="40% - Accent6 4 3 2 2 2 2" xfId="19904"/>
    <cellStyle name="40% - Accent6 4 3 2 2 2 2 2" xfId="27858"/>
    <cellStyle name="40% - Accent6 4 3 2 2 2 2 2 2" xfId="56817"/>
    <cellStyle name="40% - Accent6 4 3 2 2 2 2 3" xfId="48876"/>
    <cellStyle name="40% - Accent6 4 3 2 2 2 3" xfId="13234"/>
    <cellStyle name="40% - Accent6 4 3 2 2 2 3 2" xfId="42292"/>
    <cellStyle name="40% - Accent6 4 3 2 2 2 4" xfId="35708"/>
    <cellStyle name="40% - Accent6 4 3 2 2 3" xfId="16752"/>
    <cellStyle name="40% - Accent6 4 3 2 2 3 2" xfId="24706"/>
    <cellStyle name="40% - Accent6 4 3 2 2 3 2 2" xfId="53665"/>
    <cellStyle name="40% - Accent6 4 3 2 2 3 3" xfId="45724"/>
    <cellStyle name="40% - Accent6 4 3 2 2 4" xfId="9942"/>
    <cellStyle name="40% - Accent6 4 3 2 2 4 2" xfId="39000"/>
    <cellStyle name="40% - Accent6 4 3 2 2 5" xfId="32416"/>
    <cellStyle name="40% - Accent6 4 3 2 3" xfId="4462"/>
    <cellStyle name="40% - Accent6 4 3 2 3 2" xfId="17756"/>
    <cellStyle name="40% - Accent6 4 3 2 3 2 2" xfId="25710"/>
    <cellStyle name="40% - Accent6 4 3 2 3 2 2 2" xfId="54669"/>
    <cellStyle name="40% - Accent6 4 3 2 3 2 3" xfId="46728"/>
    <cellStyle name="40% - Accent6 4 3 2 3 3" xfId="11086"/>
    <cellStyle name="40% - Accent6 4 3 2 3 3 2" xfId="40144"/>
    <cellStyle name="40% - Accent6 4 3 2 3 4" xfId="33560"/>
    <cellStyle name="40% - Accent6 4 3 2 4" xfId="5618"/>
    <cellStyle name="40% - Accent6 4 3 2 4 2" xfId="18900"/>
    <cellStyle name="40% - Accent6 4 3 2 4 2 2" xfId="26854"/>
    <cellStyle name="40% - Accent6 4 3 2 4 2 2 2" xfId="55813"/>
    <cellStyle name="40% - Accent6 4 3 2 4 2 3" xfId="47872"/>
    <cellStyle name="40% - Accent6 4 3 2 4 3" xfId="12230"/>
    <cellStyle name="40% - Accent6 4 3 2 4 3 2" xfId="41288"/>
    <cellStyle name="40% - Accent6 4 3 2 4 4" xfId="34704"/>
    <cellStyle name="40% - Accent6 4 3 2 5" xfId="7787"/>
    <cellStyle name="40% - Accent6 4 3 2 5 2" xfId="21048"/>
    <cellStyle name="40% - Accent6 4 3 2 5 2 2" xfId="29002"/>
    <cellStyle name="40% - Accent6 4 3 2 5 2 2 2" xfId="57961"/>
    <cellStyle name="40% - Accent6 4 3 2 5 2 3" xfId="50020"/>
    <cellStyle name="40% - Accent6 4 3 2 5 3" xfId="14378"/>
    <cellStyle name="40% - Accent6 4 3 2 5 3 2" xfId="43436"/>
    <cellStyle name="40% - Accent6 4 3 2 5 4" xfId="36852"/>
    <cellStyle name="40% - Accent6 4 3 2 6" xfId="15657"/>
    <cellStyle name="40% - Accent6 4 3 2 6 2" xfId="23647"/>
    <cellStyle name="40% - Accent6 4 3 2 6 2 2" xfId="52606"/>
    <cellStyle name="40% - Accent6 4 3 2 6 3" xfId="44665"/>
    <cellStyle name="40% - Accent6 4 3 2 7" xfId="22198"/>
    <cellStyle name="40% - Accent6 4 3 2 7 2" xfId="30146"/>
    <cellStyle name="40% - Accent6 4 3 2 7 2 2" xfId="59105"/>
    <cellStyle name="40% - Accent6 4 3 2 7 3" xfId="51164"/>
    <cellStyle name="40% - Accent6 4 3 2 8" xfId="8938"/>
    <cellStyle name="40% - Accent6 4 3 2 8 2" xfId="37996"/>
    <cellStyle name="40% - Accent6 4 3 2 9" xfId="31412"/>
    <cellStyle name="40% - Accent6 4 3 3" xfId="2672"/>
    <cellStyle name="40% - Accent6 4 3 3 2" xfId="6030"/>
    <cellStyle name="40% - Accent6 4 3 3 2 2" xfId="19312"/>
    <cellStyle name="40% - Accent6 4 3 3 2 2 2" xfId="27266"/>
    <cellStyle name="40% - Accent6 4 3 3 2 2 2 2" xfId="56225"/>
    <cellStyle name="40% - Accent6 4 3 3 2 2 3" xfId="48284"/>
    <cellStyle name="40% - Accent6 4 3 3 2 3" xfId="12642"/>
    <cellStyle name="40% - Accent6 4 3 3 2 3 2" xfId="41700"/>
    <cellStyle name="40% - Accent6 4 3 3 2 4" xfId="35116"/>
    <cellStyle name="40% - Accent6 4 3 3 3" xfId="16160"/>
    <cellStyle name="40% - Accent6 4 3 3 3 2" xfId="24114"/>
    <cellStyle name="40% - Accent6 4 3 3 3 2 2" xfId="53073"/>
    <cellStyle name="40% - Accent6 4 3 3 3 3" xfId="45132"/>
    <cellStyle name="40% - Accent6 4 3 3 4" xfId="9350"/>
    <cellStyle name="40% - Accent6 4 3 3 4 2" xfId="38408"/>
    <cellStyle name="40% - Accent6 4 3 3 5" xfId="31824"/>
    <cellStyle name="40% - Accent6 4 3 4" xfId="3870"/>
    <cellStyle name="40% - Accent6 4 3 4 2" xfId="17164"/>
    <cellStyle name="40% - Accent6 4 3 4 2 2" xfId="25118"/>
    <cellStyle name="40% - Accent6 4 3 4 2 2 2" xfId="54077"/>
    <cellStyle name="40% - Accent6 4 3 4 2 3" xfId="46136"/>
    <cellStyle name="40% - Accent6 4 3 4 3" xfId="10494"/>
    <cellStyle name="40% - Accent6 4 3 4 3 2" xfId="39552"/>
    <cellStyle name="40% - Accent6 4 3 4 4" xfId="32968"/>
    <cellStyle name="40% - Accent6 4 3 5" xfId="5026"/>
    <cellStyle name="40% - Accent6 4 3 5 2" xfId="18308"/>
    <cellStyle name="40% - Accent6 4 3 5 2 2" xfId="26262"/>
    <cellStyle name="40% - Accent6 4 3 5 2 2 2" xfId="55221"/>
    <cellStyle name="40% - Accent6 4 3 5 2 3" xfId="47280"/>
    <cellStyle name="40% - Accent6 4 3 5 3" xfId="11638"/>
    <cellStyle name="40% - Accent6 4 3 5 3 2" xfId="40696"/>
    <cellStyle name="40% - Accent6 4 3 5 4" xfId="34112"/>
    <cellStyle name="40% - Accent6 4 3 6" xfId="7195"/>
    <cellStyle name="40% - Accent6 4 3 6 2" xfId="20456"/>
    <cellStyle name="40% - Accent6 4 3 6 2 2" xfId="28410"/>
    <cellStyle name="40% - Accent6 4 3 6 2 2 2" xfId="57369"/>
    <cellStyle name="40% - Accent6 4 3 6 2 3" xfId="49428"/>
    <cellStyle name="40% - Accent6 4 3 6 3" xfId="13786"/>
    <cellStyle name="40% - Accent6 4 3 6 3 2" xfId="42844"/>
    <cellStyle name="40% - Accent6 4 3 6 4" xfId="36260"/>
    <cellStyle name="40% - Accent6 4 3 7" xfId="15064"/>
    <cellStyle name="40% - Accent6 4 3 7 2" xfId="23054"/>
    <cellStyle name="40% - Accent6 4 3 7 2 2" xfId="52013"/>
    <cellStyle name="40% - Accent6 4 3 7 3" xfId="44072"/>
    <cellStyle name="40% - Accent6 4 3 8" xfId="21606"/>
    <cellStyle name="40% - Accent6 4 3 8 2" xfId="29554"/>
    <cellStyle name="40% - Accent6 4 3 8 2 2" xfId="58513"/>
    <cellStyle name="40% - Accent6 4 3 8 3" xfId="50572"/>
    <cellStyle name="40% - Accent6 4 3 9" xfId="8346"/>
    <cellStyle name="40% - Accent6 4 3 9 2" xfId="37404"/>
    <cellStyle name="40% - Accent6 4 4" xfId="2043"/>
    <cellStyle name="40% - Accent6 4 4 2" xfId="3051"/>
    <cellStyle name="40% - Accent6 4 4 2 2" xfId="6409"/>
    <cellStyle name="40% - Accent6 4 4 2 2 2" xfId="19691"/>
    <cellStyle name="40% - Accent6 4 4 2 2 2 2" xfId="27645"/>
    <cellStyle name="40% - Accent6 4 4 2 2 2 2 2" xfId="56604"/>
    <cellStyle name="40% - Accent6 4 4 2 2 2 3" xfId="48663"/>
    <cellStyle name="40% - Accent6 4 4 2 2 3" xfId="13021"/>
    <cellStyle name="40% - Accent6 4 4 2 2 3 2" xfId="42079"/>
    <cellStyle name="40% - Accent6 4 4 2 2 4" xfId="35495"/>
    <cellStyle name="40% - Accent6 4 4 2 3" xfId="16539"/>
    <cellStyle name="40% - Accent6 4 4 2 3 2" xfId="24493"/>
    <cellStyle name="40% - Accent6 4 4 2 3 2 2" xfId="53452"/>
    <cellStyle name="40% - Accent6 4 4 2 3 3" xfId="45511"/>
    <cellStyle name="40% - Accent6 4 4 2 4" xfId="9729"/>
    <cellStyle name="40% - Accent6 4 4 2 4 2" xfId="38787"/>
    <cellStyle name="40% - Accent6 4 4 2 5" xfId="32203"/>
    <cellStyle name="40% - Accent6 4 4 3" xfId="4249"/>
    <cellStyle name="40% - Accent6 4 4 3 2" xfId="17543"/>
    <cellStyle name="40% - Accent6 4 4 3 2 2" xfId="25497"/>
    <cellStyle name="40% - Accent6 4 4 3 2 2 2" xfId="54456"/>
    <cellStyle name="40% - Accent6 4 4 3 2 3" xfId="46515"/>
    <cellStyle name="40% - Accent6 4 4 3 3" xfId="10873"/>
    <cellStyle name="40% - Accent6 4 4 3 3 2" xfId="39931"/>
    <cellStyle name="40% - Accent6 4 4 3 4" xfId="33347"/>
    <cellStyle name="40% - Accent6 4 4 4" xfId="5405"/>
    <cellStyle name="40% - Accent6 4 4 4 2" xfId="18687"/>
    <cellStyle name="40% - Accent6 4 4 4 2 2" xfId="26641"/>
    <cellStyle name="40% - Accent6 4 4 4 2 2 2" xfId="55600"/>
    <cellStyle name="40% - Accent6 4 4 4 2 3" xfId="47659"/>
    <cellStyle name="40% - Accent6 4 4 4 3" xfId="12017"/>
    <cellStyle name="40% - Accent6 4 4 4 3 2" xfId="41075"/>
    <cellStyle name="40% - Accent6 4 4 4 4" xfId="34491"/>
    <cellStyle name="40% - Accent6 4 4 5" xfId="7574"/>
    <cellStyle name="40% - Accent6 4 4 5 2" xfId="20835"/>
    <cellStyle name="40% - Accent6 4 4 5 2 2" xfId="28789"/>
    <cellStyle name="40% - Accent6 4 4 5 2 2 2" xfId="57748"/>
    <cellStyle name="40% - Accent6 4 4 5 2 3" xfId="49807"/>
    <cellStyle name="40% - Accent6 4 4 5 3" xfId="14165"/>
    <cellStyle name="40% - Accent6 4 4 5 3 2" xfId="43223"/>
    <cellStyle name="40% - Accent6 4 4 5 4" xfId="36639"/>
    <cellStyle name="40% - Accent6 4 4 6" xfId="15444"/>
    <cellStyle name="40% - Accent6 4 4 6 2" xfId="23434"/>
    <cellStyle name="40% - Accent6 4 4 6 2 2" xfId="52393"/>
    <cellStyle name="40% - Accent6 4 4 6 3" xfId="44452"/>
    <cellStyle name="40% - Accent6 4 4 7" xfId="21985"/>
    <cellStyle name="40% - Accent6 4 4 7 2" xfId="29933"/>
    <cellStyle name="40% - Accent6 4 4 7 2 2" xfId="58892"/>
    <cellStyle name="40% - Accent6 4 4 7 3" xfId="50951"/>
    <cellStyle name="40% - Accent6 4 4 8" xfId="8725"/>
    <cellStyle name="40% - Accent6 4 4 8 2" xfId="37783"/>
    <cellStyle name="40% - Accent6 4 4 9" xfId="31199"/>
    <cellStyle name="40% - Accent6 4 5" xfId="1861"/>
    <cellStyle name="40% - Accent6 4 5 2" xfId="2871"/>
    <cellStyle name="40% - Accent6 4 5 2 2" xfId="6229"/>
    <cellStyle name="40% - Accent6 4 5 2 2 2" xfId="19511"/>
    <cellStyle name="40% - Accent6 4 5 2 2 2 2" xfId="27465"/>
    <cellStyle name="40% - Accent6 4 5 2 2 2 2 2" xfId="56424"/>
    <cellStyle name="40% - Accent6 4 5 2 2 2 3" xfId="48483"/>
    <cellStyle name="40% - Accent6 4 5 2 2 3" xfId="12841"/>
    <cellStyle name="40% - Accent6 4 5 2 2 3 2" xfId="41899"/>
    <cellStyle name="40% - Accent6 4 5 2 2 4" xfId="35315"/>
    <cellStyle name="40% - Accent6 4 5 2 3" xfId="16359"/>
    <cellStyle name="40% - Accent6 4 5 2 3 2" xfId="24313"/>
    <cellStyle name="40% - Accent6 4 5 2 3 2 2" xfId="53272"/>
    <cellStyle name="40% - Accent6 4 5 2 3 3" xfId="45331"/>
    <cellStyle name="40% - Accent6 4 5 2 4" xfId="9549"/>
    <cellStyle name="40% - Accent6 4 5 2 4 2" xfId="38607"/>
    <cellStyle name="40% - Accent6 4 5 2 5" xfId="32023"/>
    <cellStyle name="40% - Accent6 4 5 3" xfId="4069"/>
    <cellStyle name="40% - Accent6 4 5 3 2" xfId="17363"/>
    <cellStyle name="40% - Accent6 4 5 3 2 2" xfId="25317"/>
    <cellStyle name="40% - Accent6 4 5 3 2 2 2" xfId="54276"/>
    <cellStyle name="40% - Accent6 4 5 3 2 3" xfId="46335"/>
    <cellStyle name="40% - Accent6 4 5 3 3" xfId="10693"/>
    <cellStyle name="40% - Accent6 4 5 3 3 2" xfId="39751"/>
    <cellStyle name="40% - Accent6 4 5 3 4" xfId="33167"/>
    <cellStyle name="40% - Accent6 4 5 4" xfId="5225"/>
    <cellStyle name="40% - Accent6 4 5 4 2" xfId="18507"/>
    <cellStyle name="40% - Accent6 4 5 4 2 2" xfId="26461"/>
    <cellStyle name="40% - Accent6 4 5 4 2 2 2" xfId="55420"/>
    <cellStyle name="40% - Accent6 4 5 4 2 3" xfId="47479"/>
    <cellStyle name="40% - Accent6 4 5 4 3" xfId="11837"/>
    <cellStyle name="40% - Accent6 4 5 4 3 2" xfId="40895"/>
    <cellStyle name="40% - Accent6 4 5 4 4" xfId="34311"/>
    <cellStyle name="40% - Accent6 4 5 5" xfId="7394"/>
    <cellStyle name="40% - Accent6 4 5 5 2" xfId="20655"/>
    <cellStyle name="40% - Accent6 4 5 5 2 2" xfId="28609"/>
    <cellStyle name="40% - Accent6 4 5 5 2 2 2" xfId="57568"/>
    <cellStyle name="40% - Accent6 4 5 5 2 3" xfId="49627"/>
    <cellStyle name="40% - Accent6 4 5 5 3" xfId="13985"/>
    <cellStyle name="40% - Accent6 4 5 5 3 2" xfId="43043"/>
    <cellStyle name="40% - Accent6 4 5 5 4" xfId="36459"/>
    <cellStyle name="40% - Accent6 4 5 6" xfId="15264"/>
    <cellStyle name="40% - Accent6 4 5 6 2" xfId="23254"/>
    <cellStyle name="40% - Accent6 4 5 6 2 2" xfId="52213"/>
    <cellStyle name="40% - Accent6 4 5 6 3" xfId="44272"/>
    <cellStyle name="40% - Accent6 4 5 7" xfId="21805"/>
    <cellStyle name="40% - Accent6 4 5 7 2" xfId="29753"/>
    <cellStyle name="40% - Accent6 4 5 7 2 2" xfId="58712"/>
    <cellStyle name="40% - Accent6 4 5 7 3" xfId="50771"/>
    <cellStyle name="40% - Accent6 4 5 8" xfId="8545"/>
    <cellStyle name="40% - Accent6 4 5 8 2" xfId="37603"/>
    <cellStyle name="40% - Accent6 4 5 9" xfId="31019"/>
    <cellStyle name="40% - Accent6 4 6" xfId="3424"/>
    <cellStyle name="40% - Accent6 4 6 2" xfId="4622"/>
    <cellStyle name="40% - Accent6 4 6 2 2" xfId="17916"/>
    <cellStyle name="40% - Accent6 4 6 2 2 2" xfId="25870"/>
    <cellStyle name="40% - Accent6 4 6 2 2 2 2" xfId="54829"/>
    <cellStyle name="40% - Accent6 4 6 2 2 3" xfId="46888"/>
    <cellStyle name="40% - Accent6 4 6 2 3" xfId="11246"/>
    <cellStyle name="40% - Accent6 4 6 2 3 2" xfId="40304"/>
    <cellStyle name="40% - Accent6 4 6 2 4" xfId="33720"/>
    <cellStyle name="40% - Accent6 4 6 3" xfId="6782"/>
    <cellStyle name="40% - Accent6 4 6 3 2" xfId="20064"/>
    <cellStyle name="40% - Accent6 4 6 3 2 2" xfId="28018"/>
    <cellStyle name="40% - Accent6 4 6 3 2 2 2" xfId="56977"/>
    <cellStyle name="40% - Accent6 4 6 3 2 3" xfId="49036"/>
    <cellStyle name="40% - Accent6 4 6 3 3" xfId="13394"/>
    <cellStyle name="40% - Accent6 4 6 3 3 2" xfId="42452"/>
    <cellStyle name="40% - Accent6 4 6 3 4" xfId="35868"/>
    <cellStyle name="40% - Accent6 4 6 4" xfId="7947"/>
    <cellStyle name="40% - Accent6 4 6 4 2" xfId="21208"/>
    <cellStyle name="40% - Accent6 4 6 4 2 2" xfId="29162"/>
    <cellStyle name="40% - Accent6 4 6 4 2 2 2" xfId="58121"/>
    <cellStyle name="40% - Accent6 4 6 4 2 3" xfId="50180"/>
    <cellStyle name="40% - Accent6 4 6 4 3" xfId="14538"/>
    <cellStyle name="40% - Accent6 4 6 4 3 2" xfId="43596"/>
    <cellStyle name="40% - Accent6 4 6 4 4" xfId="37012"/>
    <cellStyle name="40% - Accent6 4 6 5" xfId="15817"/>
    <cellStyle name="40% - Accent6 4 6 5 2" xfId="23807"/>
    <cellStyle name="40% - Accent6 4 6 5 2 2" xfId="52766"/>
    <cellStyle name="40% - Accent6 4 6 5 3" xfId="44825"/>
    <cellStyle name="40% - Accent6 4 6 6" xfId="22358"/>
    <cellStyle name="40% - Accent6 4 6 6 2" xfId="30306"/>
    <cellStyle name="40% - Accent6 4 6 6 2 2" xfId="59265"/>
    <cellStyle name="40% - Accent6 4 6 6 3" xfId="51324"/>
    <cellStyle name="40% - Accent6 4 6 7" xfId="10102"/>
    <cellStyle name="40% - Accent6 4 6 7 2" xfId="39160"/>
    <cellStyle name="40% - Accent6 4 6 8" xfId="32576"/>
    <cellStyle name="40% - Accent6 4 7" xfId="2459"/>
    <cellStyle name="40% - Accent6 4 7 2" xfId="5817"/>
    <cellStyle name="40% - Accent6 4 7 2 2" xfId="19099"/>
    <cellStyle name="40% - Accent6 4 7 2 2 2" xfId="27053"/>
    <cellStyle name="40% - Accent6 4 7 2 2 2 2" xfId="56012"/>
    <cellStyle name="40% - Accent6 4 7 2 2 3" xfId="48071"/>
    <cellStyle name="40% - Accent6 4 7 2 3" xfId="12429"/>
    <cellStyle name="40% - Accent6 4 7 2 3 2" xfId="41487"/>
    <cellStyle name="40% - Accent6 4 7 2 4" xfId="34903"/>
    <cellStyle name="40% - Accent6 4 7 3" xfId="14777"/>
    <cellStyle name="40% - Accent6 4 7 3 2" xfId="22783"/>
    <cellStyle name="40% - Accent6 4 7 3 2 2" xfId="51742"/>
    <cellStyle name="40% - Accent6 4 7 3 3" xfId="43801"/>
    <cellStyle name="40% - Accent6 4 7 4" xfId="9137"/>
    <cellStyle name="40% - Accent6 4 7 4 2" xfId="38195"/>
    <cellStyle name="40% - Accent6 4 7 5" xfId="31611"/>
    <cellStyle name="40% - Accent6 4 8" xfId="3657"/>
    <cellStyle name="40% - Accent6 4 8 2" xfId="16951"/>
    <cellStyle name="40% - Accent6 4 8 2 2" xfId="24905"/>
    <cellStyle name="40% - Accent6 4 8 2 2 2" xfId="53864"/>
    <cellStyle name="40% - Accent6 4 8 2 3" xfId="45923"/>
    <cellStyle name="40% - Accent6 4 8 3" xfId="10281"/>
    <cellStyle name="40% - Accent6 4 8 3 2" xfId="39339"/>
    <cellStyle name="40% - Accent6 4 8 4" xfId="32755"/>
    <cellStyle name="40% - Accent6 4 9" xfId="4813"/>
    <cellStyle name="40% - Accent6 4 9 2" xfId="18095"/>
    <cellStyle name="40% - Accent6 4 9 2 2" xfId="26049"/>
    <cellStyle name="40% - Accent6 4 9 2 2 2" xfId="55008"/>
    <cellStyle name="40% - Accent6 4 9 2 3" xfId="47067"/>
    <cellStyle name="40% - Accent6 4 9 3" xfId="11425"/>
    <cellStyle name="40% - Accent6 4 9 3 2" xfId="40483"/>
    <cellStyle name="40% - Accent6 4 9 4" xfId="33899"/>
    <cellStyle name="40% - Accent6 5" xfId="1430"/>
    <cellStyle name="40% - Accent6 5 10" xfId="21412"/>
    <cellStyle name="40% - Accent6 5 10 2" xfId="29360"/>
    <cellStyle name="40% - Accent6 5 10 2 2" xfId="58319"/>
    <cellStyle name="40% - Accent6 5 10 3" xfId="50378"/>
    <cellStyle name="40% - Accent6 5 11" xfId="8152"/>
    <cellStyle name="40% - Accent6 5 11 2" xfId="37210"/>
    <cellStyle name="40% - Accent6 5 12" xfId="30626"/>
    <cellStyle name="40% - Accent6 5 2" xfId="1650"/>
    <cellStyle name="40% - Accent6 5 2 10" xfId="30839"/>
    <cellStyle name="40% - Accent6 5 2 2" xfId="2275"/>
    <cellStyle name="40% - Accent6 5 2 2 2" xfId="3283"/>
    <cellStyle name="40% - Accent6 5 2 2 2 2" xfId="6641"/>
    <cellStyle name="40% - Accent6 5 2 2 2 2 2" xfId="19923"/>
    <cellStyle name="40% - Accent6 5 2 2 2 2 2 2" xfId="27877"/>
    <cellStyle name="40% - Accent6 5 2 2 2 2 2 2 2" xfId="56836"/>
    <cellStyle name="40% - Accent6 5 2 2 2 2 2 3" xfId="48895"/>
    <cellStyle name="40% - Accent6 5 2 2 2 2 3" xfId="13253"/>
    <cellStyle name="40% - Accent6 5 2 2 2 2 3 2" xfId="42311"/>
    <cellStyle name="40% - Accent6 5 2 2 2 2 4" xfId="35727"/>
    <cellStyle name="40% - Accent6 5 2 2 2 3" xfId="16771"/>
    <cellStyle name="40% - Accent6 5 2 2 2 3 2" xfId="24725"/>
    <cellStyle name="40% - Accent6 5 2 2 2 3 2 2" xfId="53684"/>
    <cellStyle name="40% - Accent6 5 2 2 2 3 3" xfId="45743"/>
    <cellStyle name="40% - Accent6 5 2 2 2 4" xfId="9961"/>
    <cellStyle name="40% - Accent6 5 2 2 2 4 2" xfId="39019"/>
    <cellStyle name="40% - Accent6 5 2 2 2 5" xfId="32435"/>
    <cellStyle name="40% - Accent6 5 2 2 3" xfId="4481"/>
    <cellStyle name="40% - Accent6 5 2 2 3 2" xfId="17775"/>
    <cellStyle name="40% - Accent6 5 2 2 3 2 2" xfId="25729"/>
    <cellStyle name="40% - Accent6 5 2 2 3 2 2 2" xfId="54688"/>
    <cellStyle name="40% - Accent6 5 2 2 3 2 3" xfId="46747"/>
    <cellStyle name="40% - Accent6 5 2 2 3 3" xfId="11105"/>
    <cellStyle name="40% - Accent6 5 2 2 3 3 2" xfId="40163"/>
    <cellStyle name="40% - Accent6 5 2 2 3 4" xfId="33579"/>
    <cellStyle name="40% - Accent6 5 2 2 4" xfId="5637"/>
    <cellStyle name="40% - Accent6 5 2 2 4 2" xfId="18919"/>
    <cellStyle name="40% - Accent6 5 2 2 4 2 2" xfId="26873"/>
    <cellStyle name="40% - Accent6 5 2 2 4 2 2 2" xfId="55832"/>
    <cellStyle name="40% - Accent6 5 2 2 4 2 3" xfId="47891"/>
    <cellStyle name="40% - Accent6 5 2 2 4 3" xfId="12249"/>
    <cellStyle name="40% - Accent6 5 2 2 4 3 2" xfId="41307"/>
    <cellStyle name="40% - Accent6 5 2 2 4 4" xfId="34723"/>
    <cellStyle name="40% - Accent6 5 2 2 5" xfId="7806"/>
    <cellStyle name="40% - Accent6 5 2 2 5 2" xfId="21067"/>
    <cellStyle name="40% - Accent6 5 2 2 5 2 2" xfId="29021"/>
    <cellStyle name="40% - Accent6 5 2 2 5 2 2 2" xfId="57980"/>
    <cellStyle name="40% - Accent6 5 2 2 5 2 3" xfId="50039"/>
    <cellStyle name="40% - Accent6 5 2 2 5 3" xfId="14397"/>
    <cellStyle name="40% - Accent6 5 2 2 5 3 2" xfId="43455"/>
    <cellStyle name="40% - Accent6 5 2 2 5 4" xfId="36871"/>
    <cellStyle name="40% - Accent6 5 2 2 6" xfId="15676"/>
    <cellStyle name="40% - Accent6 5 2 2 6 2" xfId="23666"/>
    <cellStyle name="40% - Accent6 5 2 2 6 2 2" xfId="52625"/>
    <cellStyle name="40% - Accent6 5 2 2 6 3" xfId="44684"/>
    <cellStyle name="40% - Accent6 5 2 2 7" xfId="22217"/>
    <cellStyle name="40% - Accent6 5 2 2 7 2" xfId="30165"/>
    <cellStyle name="40% - Accent6 5 2 2 7 2 2" xfId="59124"/>
    <cellStyle name="40% - Accent6 5 2 2 7 3" xfId="51183"/>
    <cellStyle name="40% - Accent6 5 2 2 8" xfId="8957"/>
    <cellStyle name="40% - Accent6 5 2 2 8 2" xfId="38015"/>
    <cellStyle name="40% - Accent6 5 2 2 9" xfId="31431"/>
    <cellStyle name="40% - Accent6 5 2 3" xfId="2691"/>
    <cellStyle name="40% - Accent6 5 2 3 2" xfId="6049"/>
    <cellStyle name="40% - Accent6 5 2 3 2 2" xfId="19331"/>
    <cellStyle name="40% - Accent6 5 2 3 2 2 2" xfId="27285"/>
    <cellStyle name="40% - Accent6 5 2 3 2 2 2 2" xfId="56244"/>
    <cellStyle name="40% - Accent6 5 2 3 2 2 3" xfId="48303"/>
    <cellStyle name="40% - Accent6 5 2 3 2 3" xfId="12661"/>
    <cellStyle name="40% - Accent6 5 2 3 2 3 2" xfId="41719"/>
    <cellStyle name="40% - Accent6 5 2 3 2 4" xfId="35135"/>
    <cellStyle name="40% - Accent6 5 2 3 3" xfId="16179"/>
    <cellStyle name="40% - Accent6 5 2 3 3 2" xfId="24133"/>
    <cellStyle name="40% - Accent6 5 2 3 3 2 2" xfId="53092"/>
    <cellStyle name="40% - Accent6 5 2 3 3 3" xfId="45151"/>
    <cellStyle name="40% - Accent6 5 2 3 4" xfId="9369"/>
    <cellStyle name="40% - Accent6 5 2 3 4 2" xfId="38427"/>
    <cellStyle name="40% - Accent6 5 2 3 5" xfId="31843"/>
    <cellStyle name="40% - Accent6 5 2 4" xfId="3889"/>
    <cellStyle name="40% - Accent6 5 2 4 2" xfId="17183"/>
    <cellStyle name="40% - Accent6 5 2 4 2 2" xfId="25137"/>
    <cellStyle name="40% - Accent6 5 2 4 2 2 2" xfId="54096"/>
    <cellStyle name="40% - Accent6 5 2 4 2 3" xfId="46155"/>
    <cellStyle name="40% - Accent6 5 2 4 3" xfId="10513"/>
    <cellStyle name="40% - Accent6 5 2 4 3 2" xfId="39571"/>
    <cellStyle name="40% - Accent6 5 2 4 4" xfId="32987"/>
    <cellStyle name="40% - Accent6 5 2 5" xfId="5045"/>
    <cellStyle name="40% - Accent6 5 2 5 2" xfId="18327"/>
    <cellStyle name="40% - Accent6 5 2 5 2 2" xfId="26281"/>
    <cellStyle name="40% - Accent6 5 2 5 2 2 2" xfId="55240"/>
    <cellStyle name="40% - Accent6 5 2 5 2 3" xfId="47299"/>
    <cellStyle name="40% - Accent6 5 2 5 3" xfId="11657"/>
    <cellStyle name="40% - Accent6 5 2 5 3 2" xfId="40715"/>
    <cellStyle name="40% - Accent6 5 2 5 4" xfId="34131"/>
    <cellStyle name="40% - Accent6 5 2 6" xfId="7214"/>
    <cellStyle name="40% - Accent6 5 2 6 2" xfId="20475"/>
    <cellStyle name="40% - Accent6 5 2 6 2 2" xfId="28429"/>
    <cellStyle name="40% - Accent6 5 2 6 2 2 2" xfId="57388"/>
    <cellStyle name="40% - Accent6 5 2 6 2 3" xfId="49447"/>
    <cellStyle name="40% - Accent6 5 2 6 3" xfId="13805"/>
    <cellStyle name="40% - Accent6 5 2 6 3 2" xfId="42863"/>
    <cellStyle name="40% - Accent6 5 2 6 4" xfId="36279"/>
    <cellStyle name="40% - Accent6 5 2 7" xfId="15083"/>
    <cellStyle name="40% - Accent6 5 2 7 2" xfId="23073"/>
    <cellStyle name="40% - Accent6 5 2 7 2 2" xfId="52032"/>
    <cellStyle name="40% - Accent6 5 2 7 3" xfId="44091"/>
    <cellStyle name="40% - Accent6 5 2 8" xfId="21625"/>
    <cellStyle name="40% - Accent6 5 2 8 2" xfId="29573"/>
    <cellStyle name="40% - Accent6 5 2 8 2 2" xfId="58532"/>
    <cellStyle name="40% - Accent6 5 2 8 3" xfId="50591"/>
    <cellStyle name="40% - Accent6 5 2 9" xfId="8365"/>
    <cellStyle name="40% - Accent6 5 2 9 2" xfId="37423"/>
    <cellStyle name="40% - Accent6 5 3" xfId="2062"/>
    <cellStyle name="40% - Accent6 5 3 2" xfId="3070"/>
    <cellStyle name="40% - Accent6 5 3 2 2" xfId="6428"/>
    <cellStyle name="40% - Accent6 5 3 2 2 2" xfId="19710"/>
    <cellStyle name="40% - Accent6 5 3 2 2 2 2" xfId="27664"/>
    <cellStyle name="40% - Accent6 5 3 2 2 2 2 2" xfId="56623"/>
    <cellStyle name="40% - Accent6 5 3 2 2 2 3" xfId="48682"/>
    <cellStyle name="40% - Accent6 5 3 2 2 3" xfId="13040"/>
    <cellStyle name="40% - Accent6 5 3 2 2 3 2" xfId="42098"/>
    <cellStyle name="40% - Accent6 5 3 2 2 4" xfId="35514"/>
    <cellStyle name="40% - Accent6 5 3 2 3" xfId="16558"/>
    <cellStyle name="40% - Accent6 5 3 2 3 2" xfId="24512"/>
    <cellStyle name="40% - Accent6 5 3 2 3 2 2" xfId="53471"/>
    <cellStyle name="40% - Accent6 5 3 2 3 3" xfId="45530"/>
    <cellStyle name="40% - Accent6 5 3 2 4" xfId="9748"/>
    <cellStyle name="40% - Accent6 5 3 2 4 2" xfId="38806"/>
    <cellStyle name="40% - Accent6 5 3 2 5" xfId="32222"/>
    <cellStyle name="40% - Accent6 5 3 3" xfId="4268"/>
    <cellStyle name="40% - Accent6 5 3 3 2" xfId="17562"/>
    <cellStyle name="40% - Accent6 5 3 3 2 2" xfId="25516"/>
    <cellStyle name="40% - Accent6 5 3 3 2 2 2" xfId="54475"/>
    <cellStyle name="40% - Accent6 5 3 3 2 3" xfId="46534"/>
    <cellStyle name="40% - Accent6 5 3 3 3" xfId="10892"/>
    <cellStyle name="40% - Accent6 5 3 3 3 2" xfId="39950"/>
    <cellStyle name="40% - Accent6 5 3 3 4" xfId="33366"/>
    <cellStyle name="40% - Accent6 5 3 4" xfId="5424"/>
    <cellStyle name="40% - Accent6 5 3 4 2" xfId="18706"/>
    <cellStyle name="40% - Accent6 5 3 4 2 2" xfId="26660"/>
    <cellStyle name="40% - Accent6 5 3 4 2 2 2" xfId="55619"/>
    <cellStyle name="40% - Accent6 5 3 4 2 3" xfId="47678"/>
    <cellStyle name="40% - Accent6 5 3 4 3" xfId="12036"/>
    <cellStyle name="40% - Accent6 5 3 4 3 2" xfId="41094"/>
    <cellStyle name="40% - Accent6 5 3 4 4" xfId="34510"/>
    <cellStyle name="40% - Accent6 5 3 5" xfId="7593"/>
    <cellStyle name="40% - Accent6 5 3 5 2" xfId="20854"/>
    <cellStyle name="40% - Accent6 5 3 5 2 2" xfId="28808"/>
    <cellStyle name="40% - Accent6 5 3 5 2 2 2" xfId="57767"/>
    <cellStyle name="40% - Accent6 5 3 5 2 3" xfId="49826"/>
    <cellStyle name="40% - Accent6 5 3 5 3" xfId="14184"/>
    <cellStyle name="40% - Accent6 5 3 5 3 2" xfId="43242"/>
    <cellStyle name="40% - Accent6 5 3 5 4" xfId="36658"/>
    <cellStyle name="40% - Accent6 5 3 6" xfId="15463"/>
    <cellStyle name="40% - Accent6 5 3 6 2" xfId="23453"/>
    <cellStyle name="40% - Accent6 5 3 6 2 2" xfId="52412"/>
    <cellStyle name="40% - Accent6 5 3 6 3" xfId="44471"/>
    <cellStyle name="40% - Accent6 5 3 7" xfId="22004"/>
    <cellStyle name="40% - Accent6 5 3 7 2" xfId="29952"/>
    <cellStyle name="40% - Accent6 5 3 7 2 2" xfId="58911"/>
    <cellStyle name="40% - Accent6 5 3 7 3" xfId="50970"/>
    <cellStyle name="40% - Accent6 5 3 8" xfId="8744"/>
    <cellStyle name="40% - Accent6 5 3 8 2" xfId="37802"/>
    <cellStyle name="40% - Accent6 5 3 9" xfId="31218"/>
    <cellStyle name="40% - Accent6 5 4" xfId="1880"/>
    <cellStyle name="40% - Accent6 5 4 2" xfId="2890"/>
    <cellStyle name="40% - Accent6 5 4 2 2" xfId="6248"/>
    <cellStyle name="40% - Accent6 5 4 2 2 2" xfId="19530"/>
    <cellStyle name="40% - Accent6 5 4 2 2 2 2" xfId="27484"/>
    <cellStyle name="40% - Accent6 5 4 2 2 2 2 2" xfId="56443"/>
    <cellStyle name="40% - Accent6 5 4 2 2 2 3" xfId="48502"/>
    <cellStyle name="40% - Accent6 5 4 2 2 3" xfId="12860"/>
    <cellStyle name="40% - Accent6 5 4 2 2 3 2" xfId="41918"/>
    <cellStyle name="40% - Accent6 5 4 2 2 4" xfId="35334"/>
    <cellStyle name="40% - Accent6 5 4 2 3" xfId="16378"/>
    <cellStyle name="40% - Accent6 5 4 2 3 2" xfId="24332"/>
    <cellStyle name="40% - Accent6 5 4 2 3 2 2" xfId="53291"/>
    <cellStyle name="40% - Accent6 5 4 2 3 3" xfId="45350"/>
    <cellStyle name="40% - Accent6 5 4 2 4" xfId="9568"/>
    <cellStyle name="40% - Accent6 5 4 2 4 2" xfId="38626"/>
    <cellStyle name="40% - Accent6 5 4 2 5" xfId="32042"/>
    <cellStyle name="40% - Accent6 5 4 3" xfId="4088"/>
    <cellStyle name="40% - Accent6 5 4 3 2" xfId="17382"/>
    <cellStyle name="40% - Accent6 5 4 3 2 2" xfId="25336"/>
    <cellStyle name="40% - Accent6 5 4 3 2 2 2" xfId="54295"/>
    <cellStyle name="40% - Accent6 5 4 3 2 3" xfId="46354"/>
    <cellStyle name="40% - Accent6 5 4 3 3" xfId="10712"/>
    <cellStyle name="40% - Accent6 5 4 3 3 2" xfId="39770"/>
    <cellStyle name="40% - Accent6 5 4 3 4" xfId="33186"/>
    <cellStyle name="40% - Accent6 5 4 4" xfId="5244"/>
    <cellStyle name="40% - Accent6 5 4 4 2" xfId="18526"/>
    <cellStyle name="40% - Accent6 5 4 4 2 2" xfId="26480"/>
    <cellStyle name="40% - Accent6 5 4 4 2 2 2" xfId="55439"/>
    <cellStyle name="40% - Accent6 5 4 4 2 3" xfId="47498"/>
    <cellStyle name="40% - Accent6 5 4 4 3" xfId="11856"/>
    <cellStyle name="40% - Accent6 5 4 4 3 2" xfId="40914"/>
    <cellStyle name="40% - Accent6 5 4 4 4" xfId="34330"/>
    <cellStyle name="40% - Accent6 5 4 5" xfId="7413"/>
    <cellStyle name="40% - Accent6 5 4 5 2" xfId="20674"/>
    <cellStyle name="40% - Accent6 5 4 5 2 2" xfId="28628"/>
    <cellStyle name="40% - Accent6 5 4 5 2 2 2" xfId="57587"/>
    <cellStyle name="40% - Accent6 5 4 5 2 3" xfId="49646"/>
    <cellStyle name="40% - Accent6 5 4 5 3" xfId="14004"/>
    <cellStyle name="40% - Accent6 5 4 5 3 2" xfId="43062"/>
    <cellStyle name="40% - Accent6 5 4 5 4" xfId="36478"/>
    <cellStyle name="40% - Accent6 5 4 6" xfId="15283"/>
    <cellStyle name="40% - Accent6 5 4 6 2" xfId="23273"/>
    <cellStyle name="40% - Accent6 5 4 6 2 2" xfId="52232"/>
    <cellStyle name="40% - Accent6 5 4 6 3" xfId="44291"/>
    <cellStyle name="40% - Accent6 5 4 7" xfId="21824"/>
    <cellStyle name="40% - Accent6 5 4 7 2" xfId="29772"/>
    <cellStyle name="40% - Accent6 5 4 7 2 2" xfId="58731"/>
    <cellStyle name="40% - Accent6 5 4 7 3" xfId="50790"/>
    <cellStyle name="40% - Accent6 5 4 8" xfId="8564"/>
    <cellStyle name="40% - Accent6 5 4 8 2" xfId="37622"/>
    <cellStyle name="40% - Accent6 5 4 9" xfId="31038"/>
    <cellStyle name="40% - Accent6 5 5" xfId="2478"/>
    <cellStyle name="40% - Accent6 5 5 2" xfId="5836"/>
    <cellStyle name="40% - Accent6 5 5 2 2" xfId="19118"/>
    <cellStyle name="40% - Accent6 5 5 2 2 2" xfId="27072"/>
    <cellStyle name="40% - Accent6 5 5 2 2 2 2" xfId="56031"/>
    <cellStyle name="40% - Accent6 5 5 2 2 3" xfId="48090"/>
    <cellStyle name="40% - Accent6 5 5 2 3" xfId="12448"/>
    <cellStyle name="40% - Accent6 5 5 2 3 2" xfId="41506"/>
    <cellStyle name="40% - Accent6 5 5 2 4" xfId="34922"/>
    <cellStyle name="40% - Accent6 5 5 3" xfId="15987"/>
    <cellStyle name="40% - Accent6 5 5 3 2" xfId="23951"/>
    <cellStyle name="40% - Accent6 5 5 3 2 2" xfId="52910"/>
    <cellStyle name="40% - Accent6 5 5 3 3" xfId="44969"/>
    <cellStyle name="40% - Accent6 5 5 4" xfId="9156"/>
    <cellStyle name="40% - Accent6 5 5 4 2" xfId="38214"/>
    <cellStyle name="40% - Accent6 5 5 5" xfId="31630"/>
    <cellStyle name="40% - Accent6 5 6" xfId="3676"/>
    <cellStyle name="40% - Accent6 5 6 2" xfId="16970"/>
    <cellStyle name="40% - Accent6 5 6 2 2" xfId="24924"/>
    <cellStyle name="40% - Accent6 5 6 2 2 2" xfId="53883"/>
    <cellStyle name="40% - Accent6 5 6 2 3" xfId="45942"/>
    <cellStyle name="40% - Accent6 5 6 3" xfId="10300"/>
    <cellStyle name="40% - Accent6 5 6 3 2" xfId="39358"/>
    <cellStyle name="40% - Accent6 5 6 4" xfId="32774"/>
    <cellStyle name="40% - Accent6 5 7" xfId="4832"/>
    <cellStyle name="40% - Accent6 5 7 2" xfId="18114"/>
    <cellStyle name="40% - Accent6 5 7 2 2" xfId="26068"/>
    <cellStyle name="40% - Accent6 5 7 2 2 2" xfId="55027"/>
    <cellStyle name="40% - Accent6 5 7 2 3" xfId="47086"/>
    <cellStyle name="40% - Accent6 5 7 3" xfId="11444"/>
    <cellStyle name="40% - Accent6 5 7 3 2" xfId="40502"/>
    <cellStyle name="40% - Accent6 5 7 4" xfId="33918"/>
    <cellStyle name="40% - Accent6 5 8" xfId="7001"/>
    <cellStyle name="40% - Accent6 5 8 2" xfId="20262"/>
    <cellStyle name="40% - Accent6 5 8 2 2" xfId="28216"/>
    <cellStyle name="40% - Accent6 5 8 2 2 2" xfId="57175"/>
    <cellStyle name="40% - Accent6 5 8 2 3" xfId="49234"/>
    <cellStyle name="40% - Accent6 5 8 3" xfId="13592"/>
    <cellStyle name="40% - Accent6 5 8 3 2" xfId="42650"/>
    <cellStyle name="40% - Accent6 5 8 4" xfId="36066"/>
    <cellStyle name="40% - Accent6 5 9" xfId="14870"/>
    <cellStyle name="40% - Accent6 5 9 2" xfId="22860"/>
    <cellStyle name="40% - Accent6 5 9 2 2" xfId="51819"/>
    <cellStyle name="40% - Accent6 5 9 3" xfId="43878"/>
    <cellStyle name="40% - Accent6 6" xfId="1516"/>
    <cellStyle name="40% - Accent6 6 10" xfId="30712"/>
    <cellStyle name="40% - Accent6 6 2" xfId="2148"/>
    <cellStyle name="40% - Accent6 6 2 2" xfId="3156"/>
    <cellStyle name="40% - Accent6 6 2 2 2" xfId="6514"/>
    <cellStyle name="40% - Accent6 6 2 2 2 2" xfId="19796"/>
    <cellStyle name="40% - Accent6 6 2 2 2 2 2" xfId="27750"/>
    <cellStyle name="40% - Accent6 6 2 2 2 2 2 2" xfId="56709"/>
    <cellStyle name="40% - Accent6 6 2 2 2 2 3" xfId="48768"/>
    <cellStyle name="40% - Accent6 6 2 2 2 3" xfId="13126"/>
    <cellStyle name="40% - Accent6 6 2 2 2 3 2" xfId="42184"/>
    <cellStyle name="40% - Accent6 6 2 2 2 4" xfId="35600"/>
    <cellStyle name="40% - Accent6 6 2 2 3" xfId="16644"/>
    <cellStyle name="40% - Accent6 6 2 2 3 2" xfId="24598"/>
    <cellStyle name="40% - Accent6 6 2 2 3 2 2" xfId="53557"/>
    <cellStyle name="40% - Accent6 6 2 2 3 3" xfId="45616"/>
    <cellStyle name="40% - Accent6 6 2 2 4" xfId="9834"/>
    <cellStyle name="40% - Accent6 6 2 2 4 2" xfId="38892"/>
    <cellStyle name="40% - Accent6 6 2 2 5" xfId="32308"/>
    <cellStyle name="40% - Accent6 6 2 3" xfId="4354"/>
    <cellStyle name="40% - Accent6 6 2 3 2" xfId="17648"/>
    <cellStyle name="40% - Accent6 6 2 3 2 2" xfId="25602"/>
    <cellStyle name="40% - Accent6 6 2 3 2 2 2" xfId="54561"/>
    <cellStyle name="40% - Accent6 6 2 3 2 3" xfId="46620"/>
    <cellStyle name="40% - Accent6 6 2 3 3" xfId="10978"/>
    <cellStyle name="40% - Accent6 6 2 3 3 2" xfId="40036"/>
    <cellStyle name="40% - Accent6 6 2 3 4" xfId="33452"/>
    <cellStyle name="40% - Accent6 6 2 4" xfId="5510"/>
    <cellStyle name="40% - Accent6 6 2 4 2" xfId="18792"/>
    <cellStyle name="40% - Accent6 6 2 4 2 2" xfId="26746"/>
    <cellStyle name="40% - Accent6 6 2 4 2 2 2" xfId="55705"/>
    <cellStyle name="40% - Accent6 6 2 4 2 3" xfId="47764"/>
    <cellStyle name="40% - Accent6 6 2 4 3" xfId="12122"/>
    <cellStyle name="40% - Accent6 6 2 4 3 2" xfId="41180"/>
    <cellStyle name="40% - Accent6 6 2 4 4" xfId="34596"/>
    <cellStyle name="40% - Accent6 6 2 5" xfId="7679"/>
    <cellStyle name="40% - Accent6 6 2 5 2" xfId="20940"/>
    <cellStyle name="40% - Accent6 6 2 5 2 2" xfId="28894"/>
    <cellStyle name="40% - Accent6 6 2 5 2 2 2" xfId="57853"/>
    <cellStyle name="40% - Accent6 6 2 5 2 3" xfId="49912"/>
    <cellStyle name="40% - Accent6 6 2 5 3" xfId="14270"/>
    <cellStyle name="40% - Accent6 6 2 5 3 2" xfId="43328"/>
    <cellStyle name="40% - Accent6 6 2 5 4" xfId="36744"/>
    <cellStyle name="40% - Accent6 6 2 6" xfId="15549"/>
    <cellStyle name="40% - Accent6 6 2 6 2" xfId="23539"/>
    <cellStyle name="40% - Accent6 6 2 6 2 2" xfId="52498"/>
    <cellStyle name="40% - Accent6 6 2 6 3" xfId="44557"/>
    <cellStyle name="40% - Accent6 6 2 7" xfId="22090"/>
    <cellStyle name="40% - Accent6 6 2 7 2" xfId="30038"/>
    <cellStyle name="40% - Accent6 6 2 7 2 2" xfId="58997"/>
    <cellStyle name="40% - Accent6 6 2 7 3" xfId="51056"/>
    <cellStyle name="40% - Accent6 6 2 8" xfId="8830"/>
    <cellStyle name="40% - Accent6 6 2 8 2" xfId="37888"/>
    <cellStyle name="40% - Accent6 6 2 9" xfId="31304"/>
    <cellStyle name="40% - Accent6 6 3" xfId="2564"/>
    <cellStyle name="40% - Accent6 6 3 2" xfId="5922"/>
    <cellStyle name="40% - Accent6 6 3 2 2" xfId="19204"/>
    <cellStyle name="40% - Accent6 6 3 2 2 2" xfId="27158"/>
    <cellStyle name="40% - Accent6 6 3 2 2 2 2" xfId="56117"/>
    <cellStyle name="40% - Accent6 6 3 2 2 3" xfId="48176"/>
    <cellStyle name="40% - Accent6 6 3 2 3" xfId="12534"/>
    <cellStyle name="40% - Accent6 6 3 2 3 2" xfId="41592"/>
    <cellStyle name="40% - Accent6 6 3 2 4" xfId="35008"/>
    <cellStyle name="40% - Accent6 6 3 3" xfId="16052"/>
    <cellStyle name="40% - Accent6 6 3 3 2" xfId="24006"/>
    <cellStyle name="40% - Accent6 6 3 3 2 2" xfId="52965"/>
    <cellStyle name="40% - Accent6 6 3 3 3" xfId="45024"/>
    <cellStyle name="40% - Accent6 6 3 4" xfId="9242"/>
    <cellStyle name="40% - Accent6 6 3 4 2" xfId="38300"/>
    <cellStyle name="40% - Accent6 6 3 5" xfId="31716"/>
    <cellStyle name="40% - Accent6 6 4" xfId="3762"/>
    <cellStyle name="40% - Accent6 6 4 2" xfId="17056"/>
    <cellStyle name="40% - Accent6 6 4 2 2" xfId="25010"/>
    <cellStyle name="40% - Accent6 6 4 2 2 2" xfId="53969"/>
    <cellStyle name="40% - Accent6 6 4 2 3" xfId="46028"/>
    <cellStyle name="40% - Accent6 6 4 3" xfId="10386"/>
    <cellStyle name="40% - Accent6 6 4 3 2" xfId="39444"/>
    <cellStyle name="40% - Accent6 6 4 4" xfId="32860"/>
    <cellStyle name="40% - Accent6 6 5" xfId="4918"/>
    <cellStyle name="40% - Accent6 6 5 2" xfId="18200"/>
    <cellStyle name="40% - Accent6 6 5 2 2" xfId="26154"/>
    <cellStyle name="40% - Accent6 6 5 2 2 2" xfId="55113"/>
    <cellStyle name="40% - Accent6 6 5 2 3" xfId="47172"/>
    <cellStyle name="40% - Accent6 6 5 3" xfId="11530"/>
    <cellStyle name="40% - Accent6 6 5 3 2" xfId="40588"/>
    <cellStyle name="40% - Accent6 6 5 4" xfId="34004"/>
    <cellStyle name="40% - Accent6 6 6" xfId="7087"/>
    <cellStyle name="40% - Accent6 6 6 2" xfId="20348"/>
    <cellStyle name="40% - Accent6 6 6 2 2" xfId="28302"/>
    <cellStyle name="40% - Accent6 6 6 2 2 2" xfId="57261"/>
    <cellStyle name="40% - Accent6 6 6 2 3" xfId="49320"/>
    <cellStyle name="40% - Accent6 6 6 3" xfId="13678"/>
    <cellStyle name="40% - Accent6 6 6 3 2" xfId="42736"/>
    <cellStyle name="40% - Accent6 6 6 4" xfId="36152"/>
    <cellStyle name="40% - Accent6 6 7" xfId="14956"/>
    <cellStyle name="40% - Accent6 6 7 2" xfId="22946"/>
    <cellStyle name="40% - Accent6 6 7 2 2" xfId="51905"/>
    <cellStyle name="40% - Accent6 6 7 3" xfId="43964"/>
    <cellStyle name="40% - Accent6 6 8" xfId="21498"/>
    <cellStyle name="40% - Accent6 6 8 2" xfId="29446"/>
    <cellStyle name="40% - Accent6 6 8 2 2" xfId="58405"/>
    <cellStyle name="40% - Accent6 6 8 3" xfId="50464"/>
    <cellStyle name="40% - Accent6 6 9" xfId="8238"/>
    <cellStyle name="40% - Accent6 6 9 2" xfId="37296"/>
    <cellStyle name="40% - Accent6 7" xfId="1972"/>
    <cellStyle name="40% - Accent6 7 2" xfId="2980"/>
    <cellStyle name="40% - Accent6 7 2 2" xfId="6338"/>
    <cellStyle name="40% - Accent6 7 2 2 2" xfId="19620"/>
    <cellStyle name="40% - Accent6 7 2 2 2 2" xfId="27574"/>
    <cellStyle name="40% - Accent6 7 2 2 2 2 2" xfId="56533"/>
    <cellStyle name="40% - Accent6 7 2 2 2 3" xfId="48592"/>
    <cellStyle name="40% - Accent6 7 2 2 3" xfId="12950"/>
    <cellStyle name="40% - Accent6 7 2 2 3 2" xfId="42008"/>
    <cellStyle name="40% - Accent6 7 2 2 4" xfId="35424"/>
    <cellStyle name="40% - Accent6 7 2 3" xfId="16468"/>
    <cellStyle name="40% - Accent6 7 2 3 2" xfId="24422"/>
    <cellStyle name="40% - Accent6 7 2 3 2 2" xfId="53381"/>
    <cellStyle name="40% - Accent6 7 2 3 3" xfId="45440"/>
    <cellStyle name="40% - Accent6 7 2 4" xfId="9658"/>
    <cellStyle name="40% - Accent6 7 2 4 2" xfId="38716"/>
    <cellStyle name="40% - Accent6 7 2 5" xfId="32132"/>
    <cellStyle name="40% - Accent6 7 3" xfId="4178"/>
    <cellStyle name="40% - Accent6 7 3 2" xfId="17472"/>
    <cellStyle name="40% - Accent6 7 3 2 2" xfId="25426"/>
    <cellStyle name="40% - Accent6 7 3 2 2 2" xfId="54385"/>
    <cellStyle name="40% - Accent6 7 3 2 3" xfId="46444"/>
    <cellStyle name="40% - Accent6 7 3 3" xfId="10802"/>
    <cellStyle name="40% - Accent6 7 3 3 2" xfId="39860"/>
    <cellStyle name="40% - Accent6 7 3 4" xfId="33276"/>
    <cellStyle name="40% - Accent6 7 4" xfId="5334"/>
    <cellStyle name="40% - Accent6 7 4 2" xfId="18616"/>
    <cellStyle name="40% - Accent6 7 4 2 2" xfId="26570"/>
    <cellStyle name="40% - Accent6 7 4 2 2 2" xfId="55529"/>
    <cellStyle name="40% - Accent6 7 4 2 3" xfId="47588"/>
    <cellStyle name="40% - Accent6 7 4 3" xfId="11946"/>
    <cellStyle name="40% - Accent6 7 4 3 2" xfId="41004"/>
    <cellStyle name="40% - Accent6 7 4 4" xfId="34420"/>
    <cellStyle name="40% - Accent6 7 5" xfId="7503"/>
    <cellStyle name="40% - Accent6 7 5 2" xfId="20764"/>
    <cellStyle name="40% - Accent6 7 5 2 2" xfId="28718"/>
    <cellStyle name="40% - Accent6 7 5 2 2 2" xfId="57677"/>
    <cellStyle name="40% - Accent6 7 5 2 3" xfId="49736"/>
    <cellStyle name="40% - Accent6 7 5 3" xfId="14094"/>
    <cellStyle name="40% - Accent6 7 5 3 2" xfId="43152"/>
    <cellStyle name="40% - Accent6 7 5 4" xfId="36568"/>
    <cellStyle name="40% - Accent6 7 6" xfId="15373"/>
    <cellStyle name="40% - Accent6 7 6 2" xfId="23363"/>
    <cellStyle name="40% - Accent6 7 6 2 2" xfId="52322"/>
    <cellStyle name="40% - Accent6 7 6 3" xfId="44381"/>
    <cellStyle name="40% - Accent6 7 7" xfId="21914"/>
    <cellStyle name="40% - Accent6 7 7 2" xfId="29862"/>
    <cellStyle name="40% - Accent6 7 7 2 2" xfId="58821"/>
    <cellStyle name="40% - Accent6 7 7 3" xfId="50880"/>
    <cellStyle name="40% - Accent6 7 8" xfId="8654"/>
    <cellStyle name="40% - Accent6 7 8 2" xfId="37712"/>
    <cellStyle name="40% - Accent6 7 9" xfId="31128"/>
    <cellStyle name="40% - Accent6 8" xfId="1788"/>
    <cellStyle name="40% - Accent6 8 2" xfId="2800"/>
    <cellStyle name="40% - Accent6 8 2 2" xfId="6158"/>
    <cellStyle name="40% - Accent6 8 2 2 2" xfId="19440"/>
    <cellStyle name="40% - Accent6 8 2 2 2 2" xfId="27394"/>
    <cellStyle name="40% - Accent6 8 2 2 2 2 2" xfId="56353"/>
    <cellStyle name="40% - Accent6 8 2 2 2 3" xfId="48412"/>
    <cellStyle name="40% - Accent6 8 2 2 3" xfId="12770"/>
    <cellStyle name="40% - Accent6 8 2 2 3 2" xfId="41828"/>
    <cellStyle name="40% - Accent6 8 2 2 4" xfId="35244"/>
    <cellStyle name="40% - Accent6 8 2 3" xfId="16288"/>
    <cellStyle name="40% - Accent6 8 2 3 2" xfId="24242"/>
    <cellStyle name="40% - Accent6 8 2 3 2 2" xfId="53201"/>
    <cellStyle name="40% - Accent6 8 2 3 3" xfId="45260"/>
    <cellStyle name="40% - Accent6 8 2 4" xfId="9478"/>
    <cellStyle name="40% - Accent6 8 2 4 2" xfId="38536"/>
    <cellStyle name="40% - Accent6 8 2 5" xfId="31952"/>
    <cellStyle name="40% - Accent6 8 3" xfId="3998"/>
    <cellStyle name="40% - Accent6 8 3 2" xfId="17292"/>
    <cellStyle name="40% - Accent6 8 3 2 2" xfId="25246"/>
    <cellStyle name="40% - Accent6 8 3 2 2 2" xfId="54205"/>
    <cellStyle name="40% - Accent6 8 3 2 3" xfId="46264"/>
    <cellStyle name="40% - Accent6 8 3 3" xfId="10622"/>
    <cellStyle name="40% - Accent6 8 3 3 2" xfId="39680"/>
    <cellStyle name="40% - Accent6 8 3 4" xfId="33096"/>
    <cellStyle name="40% - Accent6 8 4" xfId="5154"/>
    <cellStyle name="40% - Accent6 8 4 2" xfId="18436"/>
    <cellStyle name="40% - Accent6 8 4 2 2" xfId="26390"/>
    <cellStyle name="40% - Accent6 8 4 2 2 2" xfId="55349"/>
    <cellStyle name="40% - Accent6 8 4 2 3" xfId="47408"/>
    <cellStyle name="40% - Accent6 8 4 3" xfId="11766"/>
    <cellStyle name="40% - Accent6 8 4 3 2" xfId="40824"/>
    <cellStyle name="40% - Accent6 8 4 4" xfId="34240"/>
    <cellStyle name="40% - Accent6 8 5" xfId="7323"/>
    <cellStyle name="40% - Accent6 8 5 2" xfId="20584"/>
    <cellStyle name="40% - Accent6 8 5 2 2" xfId="28538"/>
    <cellStyle name="40% - Accent6 8 5 2 2 2" xfId="57497"/>
    <cellStyle name="40% - Accent6 8 5 2 3" xfId="49556"/>
    <cellStyle name="40% - Accent6 8 5 3" xfId="13914"/>
    <cellStyle name="40% - Accent6 8 5 3 2" xfId="42972"/>
    <cellStyle name="40% - Accent6 8 5 4" xfId="36388"/>
    <cellStyle name="40% - Accent6 8 6" xfId="15193"/>
    <cellStyle name="40% - Accent6 8 6 2" xfId="23183"/>
    <cellStyle name="40% - Accent6 8 6 2 2" xfId="52142"/>
    <cellStyle name="40% - Accent6 8 6 3" xfId="44201"/>
    <cellStyle name="40% - Accent6 8 7" xfId="21734"/>
    <cellStyle name="40% - Accent6 8 7 2" xfId="29682"/>
    <cellStyle name="40% - Accent6 8 7 2 2" xfId="58641"/>
    <cellStyle name="40% - Accent6 8 7 3" xfId="50700"/>
    <cellStyle name="40% - Accent6 8 8" xfId="8474"/>
    <cellStyle name="40% - Accent6 8 8 2" xfId="37532"/>
    <cellStyle name="40% - Accent6 8 9" xfId="30948"/>
    <cellStyle name="40% - Accent6 9" xfId="2387"/>
    <cellStyle name="40% - Accent6 9 2" xfId="5746"/>
    <cellStyle name="40% - Accent6 9 2 2" xfId="19028"/>
    <cellStyle name="40% - Accent6 9 2 2 2" xfId="26982"/>
    <cellStyle name="40% - Accent6 9 2 2 2 2" xfId="55941"/>
    <cellStyle name="40% - Accent6 9 2 2 3" xfId="48000"/>
    <cellStyle name="40% - Accent6 9 2 3" xfId="12358"/>
    <cellStyle name="40% - Accent6 9 2 3 2" xfId="41416"/>
    <cellStyle name="40% - Accent6 9 2 4" xfId="34832"/>
    <cellStyle name="40% - Accent6 9 3" xfId="16004"/>
    <cellStyle name="40% - Accent6 9 3 2" xfId="23961"/>
    <cellStyle name="40% - Accent6 9 3 2 2" xfId="52920"/>
    <cellStyle name="40% - Accent6 9 3 3" xfId="44979"/>
    <cellStyle name="40% - Accent6 9 4" xfId="9066"/>
    <cellStyle name="40% - Accent6 9 4 2" xfId="38124"/>
    <cellStyle name="40% - Accent6 9 5" xfId="31540"/>
    <cellStyle name="40% - Énfasis1" xfId="42" builtinId="31" customBuiltin="1"/>
    <cellStyle name="40% - Énfasis2" xfId="46" builtinId="35" customBuiltin="1"/>
    <cellStyle name="40% - Énfasis3" xfId="50" builtinId="39" customBuiltin="1"/>
    <cellStyle name="40% - Énfasis4" xfId="54" builtinId="43" customBuiltin="1"/>
    <cellStyle name="40% - Énfasis5" xfId="58" builtinId="47" customBuiltin="1"/>
    <cellStyle name="40% - Énfasis6" xfId="62" builtinId="51" customBuiltin="1"/>
    <cellStyle name="60% - Accent1 2" xfId="853"/>
    <cellStyle name="60% - Accent2 2" xfId="854"/>
    <cellStyle name="60% - Accent3 2" xfId="855"/>
    <cellStyle name="60% - Accent4 2" xfId="856"/>
    <cellStyle name="60% - Accent5 2" xfId="857"/>
    <cellStyle name="60% - Accent6 2" xfId="858"/>
    <cellStyle name="60% - Énfasis1" xfId="43" builtinId="32" customBuiltin="1"/>
    <cellStyle name="60% - Énfasis2" xfId="47" builtinId="36" customBuiltin="1"/>
    <cellStyle name="60% - Énfasis3" xfId="51" builtinId="40" customBuiltin="1"/>
    <cellStyle name="60% - Énfasis4" xfId="55" builtinId="44" customBuiltin="1"/>
    <cellStyle name="60% - Énfasis5" xfId="59" builtinId="48" customBuiltin="1"/>
    <cellStyle name="60% - Énfasis6" xfId="63" builtinId="52" customBuiltin="1"/>
    <cellStyle name="6mal" xfId="859"/>
    <cellStyle name="98book" xfId="3425"/>
    <cellStyle name="ac" xfId="860"/>
    <cellStyle name="Accent1 2" xfId="21"/>
    <cellStyle name="Accent1 2 2" xfId="861"/>
    <cellStyle name="Accent2 2" xfId="862"/>
    <cellStyle name="Accent3 2" xfId="863"/>
    <cellStyle name="Accent4 2" xfId="864"/>
    <cellStyle name="Accent5 2" xfId="865"/>
    <cellStyle name="Accent6 2" xfId="866"/>
    <cellStyle name="active" xfId="867"/>
    <cellStyle name="Actual Date" xfId="868"/>
    <cellStyle name="args.style" xfId="869"/>
    <cellStyle name="arial12" xfId="870"/>
    <cellStyle name="arial14" xfId="871"/>
    <cellStyle name="Ariel 7 pt. plain" xfId="872"/>
    <cellStyle name="AutoFormat" xfId="873"/>
    <cellStyle name="B&amp;P" xfId="874"/>
    <cellStyle name="Bad 2" xfId="875"/>
    <cellStyle name="Billing" xfId="876"/>
    <cellStyle name="Bld-Ln - Style3" xfId="877"/>
    <cellStyle name="Body" xfId="878"/>
    <cellStyle name="Bold 11" xfId="879"/>
    <cellStyle name="Border" xfId="880"/>
    <cellStyle name="Buena" xfId="29" builtinId="26" customBuiltin="1"/>
    <cellStyle name="C:\Program Files\Microsoft Office\Office" xfId="881"/>
    <cellStyle name="Calc Currency (0)" xfId="882"/>
    <cellStyle name="Calculation 2" xfId="883"/>
    <cellStyle name="Cálculo" xfId="34" builtinId="22" customBuiltin="1"/>
    <cellStyle name="category" xfId="884"/>
    <cellStyle name="CB2-LINE" xfId="885"/>
    <cellStyle name="CB2-MONY" xfId="886"/>
    <cellStyle name="CB2-PARAG" xfId="887"/>
    <cellStyle name="CB2-PARAG2" xfId="888"/>
    <cellStyle name="CB2-PCT" xfId="889"/>
    <cellStyle name="Celda de comprobación" xfId="36" builtinId="23" customBuiltin="1"/>
    <cellStyle name="Celda vinculada" xfId="35" builtinId="24" customBuiltin="1"/>
    <cellStyle name="Center" xfId="890"/>
    <cellStyle name="Changes" xfId="891"/>
    <cellStyle name="Check Cell 2" xfId="892"/>
    <cellStyle name="Code 2" xfId="893"/>
    <cellStyle name="Code 6" xfId="894"/>
    <cellStyle name="ColBlue" xfId="895"/>
    <cellStyle name="ColGreen" xfId="896"/>
    <cellStyle name="ColRed" xfId="897"/>
    <cellStyle name="COLUMNS" xfId="898"/>
    <cellStyle name="Comma  - Style1" xfId="899"/>
    <cellStyle name="Comma  - Style2" xfId="900"/>
    <cellStyle name="Comma  - Style3" xfId="901"/>
    <cellStyle name="Comma  - Style4" xfId="902"/>
    <cellStyle name="Comma  - Style5" xfId="903"/>
    <cellStyle name="Comma  - Style6" xfId="904"/>
    <cellStyle name="Comma  - Style7" xfId="905"/>
    <cellStyle name="Comma  - Style8" xfId="906"/>
    <cellStyle name="Comma (1)" xfId="907"/>
    <cellStyle name="Comma (2)" xfId="908"/>
    <cellStyle name="Comma 0" xfId="909"/>
    <cellStyle name="Comma 1" xfId="910"/>
    <cellStyle name="Comma 10" xfId="1603"/>
    <cellStyle name="Comma 10 10" xfId="30792"/>
    <cellStyle name="Comma 10 2" xfId="2228"/>
    <cellStyle name="Comma 10 2 2" xfId="3236"/>
    <cellStyle name="Comma 10 2 2 2" xfId="6594"/>
    <cellStyle name="Comma 10 2 2 2 2" xfId="19876"/>
    <cellStyle name="Comma 10 2 2 2 2 2" xfId="27830"/>
    <cellStyle name="Comma 10 2 2 2 2 2 2" xfId="56789"/>
    <cellStyle name="Comma 10 2 2 2 2 3" xfId="48848"/>
    <cellStyle name="Comma 10 2 2 2 3" xfId="13206"/>
    <cellStyle name="Comma 10 2 2 2 3 2" xfId="42264"/>
    <cellStyle name="Comma 10 2 2 2 4" xfId="35680"/>
    <cellStyle name="Comma 10 2 2 3" xfId="16724"/>
    <cellStyle name="Comma 10 2 2 3 2" xfId="24678"/>
    <cellStyle name="Comma 10 2 2 3 2 2" xfId="53637"/>
    <cellStyle name="Comma 10 2 2 3 3" xfId="45696"/>
    <cellStyle name="Comma 10 2 2 4" xfId="9914"/>
    <cellStyle name="Comma 10 2 2 4 2" xfId="38972"/>
    <cellStyle name="Comma 10 2 2 5" xfId="32388"/>
    <cellStyle name="Comma 10 2 3" xfId="4434"/>
    <cellStyle name="Comma 10 2 3 2" xfId="17728"/>
    <cellStyle name="Comma 10 2 3 2 2" xfId="25682"/>
    <cellStyle name="Comma 10 2 3 2 2 2" xfId="54641"/>
    <cellStyle name="Comma 10 2 3 2 3" xfId="46700"/>
    <cellStyle name="Comma 10 2 3 3" xfId="11058"/>
    <cellStyle name="Comma 10 2 3 3 2" xfId="40116"/>
    <cellStyle name="Comma 10 2 3 4" xfId="33532"/>
    <cellStyle name="Comma 10 2 4" xfId="5590"/>
    <cellStyle name="Comma 10 2 4 2" xfId="18872"/>
    <cellStyle name="Comma 10 2 4 2 2" xfId="26826"/>
    <cellStyle name="Comma 10 2 4 2 2 2" xfId="55785"/>
    <cellStyle name="Comma 10 2 4 2 3" xfId="47844"/>
    <cellStyle name="Comma 10 2 4 3" xfId="12202"/>
    <cellStyle name="Comma 10 2 4 3 2" xfId="41260"/>
    <cellStyle name="Comma 10 2 4 4" xfId="34676"/>
    <cellStyle name="Comma 10 2 5" xfId="7759"/>
    <cellStyle name="Comma 10 2 5 2" xfId="21020"/>
    <cellStyle name="Comma 10 2 5 2 2" xfId="28974"/>
    <cellStyle name="Comma 10 2 5 2 2 2" xfId="57933"/>
    <cellStyle name="Comma 10 2 5 2 3" xfId="49992"/>
    <cellStyle name="Comma 10 2 5 3" xfId="14350"/>
    <cellStyle name="Comma 10 2 5 3 2" xfId="43408"/>
    <cellStyle name="Comma 10 2 5 4" xfId="36824"/>
    <cellStyle name="Comma 10 2 6" xfId="15629"/>
    <cellStyle name="Comma 10 2 6 2" xfId="23619"/>
    <cellStyle name="Comma 10 2 6 2 2" xfId="52578"/>
    <cellStyle name="Comma 10 2 6 3" xfId="44637"/>
    <cellStyle name="Comma 10 2 7" xfId="22170"/>
    <cellStyle name="Comma 10 2 7 2" xfId="30118"/>
    <cellStyle name="Comma 10 2 7 2 2" xfId="59077"/>
    <cellStyle name="Comma 10 2 7 3" xfId="51136"/>
    <cellStyle name="Comma 10 2 8" xfId="8910"/>
    <cellStyle name="Comma 10 2 8 2" xfId="37968"/>
    <cellStyle name="Comma 10 2 9" xfId="31384"/>
    <cellStyle name="Comma 10 3" xfId="2644"/>
    <cellStyle name="Comma 10 3 2" xfId="6002"/>
    <cellStyle name="Comma 10 3 2 2" xfId="19284"/>
    <cellStyle name="Comma 10 3 2 2 2" xfId="27238"/>
    <cellStyle name="Comma 10 3 2 2 2 2" xfId="56197"/>
    <cellStyle name="Comma 10 3 2 2 3" xfId="48256"/>
    <cellStyle name="Comma 10 3 2 3" xfId="12614"/>
    <cellStyle name="Comma 10 3 2 3 2" xfId="41672"/>
    <cellStyle name="Comma 10 3 2 4" xfId="35088"/>
    <cellStyle name="Comma 10 3 3" xfId="16132"/>
    <cellStyle name="Comma 10 3 3 2" xfId="24086"/>
    <cellStyle name="Comma 10 3 3 2 2" xfId="53045"/>
    <cellStyle name="Comma 10 3 3 3" xfId="45104"/>
    <cellStyle name="Comma 10 3 4" xfId="9322"/>
    <cellStyle name="Comma 10 3 4 2" xfId="38380"/>
    <cellStyle name="Comma 10 3 5" xfId="31796"/>
    <cellStyle name="Comma 10 4" xfId="3842"/>
    <cellStyle name="Comma 10 4 2" xfId="17136"/>
    <cellStyle name="Comma 10 4 2 2" xfId="25090"/>
    <cellStyle name="Comma 10 4 2 2 2" xfId="54049"/>
    <cellStyle name="Comma 10 4 2 3" xfId="46108"/>
    <cellStyle name="Comma 10 4 3" xfId="10466"/>
    <cellStyle name="Comma 10 4 3 2" xfId="39524"/>
    <cellStyle name="Comma 10 4 4" xfId="32940"/>
    <cellStyle name="Comma 10 5" xfId="4998"/>
    <cellStyle name="Comma 10 5 2" xfId="18280"/>
    <cellStyle name="Comma 10 5 2 2" xfId="26234"/>
    <cellStyle name="Comma 10 5 2 2 2" xfId="55193"/>
    <cellStyle name="Comma 10 5 2 3" xfId="47252"/>
    <cellStyle name="Comma 10 5 3" xfId="11610"/>
    <cellStyle name="Comma 10 5 3 2" xfId="40668"/>
    <cellStyle name="Comma 10 5 4" xfId="34084"/>
    <cellStyle name="Comma 10 6" xfId="7167"/>
    <cellStyle name="Comma 10 6 2" xfId="20428"/>
    <cellStyle name="Comma 10 6 2 2" xfId="28382"/>
    <cellStyle name="Comma 10 6 2 2 2" xfId="57341"/>
    <cellStyle name="Comma 10 6 2 3" xfId="49400"/>
    <cellStyle name="Comma 10 6 3" xfId="13758"/>
    <cellStyle name="Comma 10 6 3 2" xfId="42816"/>
    <cellStyle name="Comma 10 6 4" xfId="36232"/>
    <cellStyle name="Comma 10 7" xfId="15036"/>
    <cellStyle name="Comma 10 7 2" xfId="23026"/>
    <cellStyle name="Comma 10 7 2 2" xfId="51985"/>
    <cellStyle name="Comma 10 7 3" xfId="44044"/>
    <cellStyle name="Comma 10 8" xfId="21578"/>
    <cellStyle name="Comma 10 8 2" xfId="29526"/>
    <cellStyle name="Comma 10 8 2 2" xfId="58485"/>
    <cellStyle name="Comma 10 8 3" xfId="50544"/>
    <cellStyle name="Comma 10 9" xfId="8318"/>
    <cellStyle name="Comma 10 9 2" xfId="37376"/>
    <cellStyle name="Comma 11" xfId="1747"/>
    <cellStyle name="Comma 11 10" xfId="30913"/>
    <cellStyle name="Comma 11 2" xfId="2349"/>
    <cellStyle name="Comma 11 2 2" xfId="3357"/>
    <cellStyle name="Comma 11 2 2 2" xfId="6715"/>
    <cellStyle name="Comma 11 2 2 2 2" xfId="19997"/>
    <cellStyle name="Comma 11 2 2 2 2 2" xfId="27951"/>
    <cellStyle name="Comma 11 2 2 2 2 2 2" xfId="56910"/>
    <cellStyle name="Comma 11 2 2 2 2 3" xfId="48969"/>
    <cellStyle name="Comma 11 2 2 2 3" xfId="13327"/>
    <cellStyle name="Comma 11 2 2 2 3 2" xfId="42385"/>
    <cellStyle name="Comma 11 2 2 2 4" xfId="35801"/>
    <cellStyle name="Comma 11 2 2 3" xfId="16845"/>
    <cellStyle name="Comma 11 2 2 3 2" xfId="24799"/>
    <cellStyle name="Comma 11 2 2 3 2 2" xfId="53758"/>
    <cellStyle name="Comma 11 2 2 3 3" xfId="45817"/>
    <cellStyle name="Comma 11 2 2 4" xfId="10035"/>
    <cellStyle name="Comma 11 2 2 4 2" xfId="39093"/>
    <cellStyle name="Comma 11 2 2 5" xfId="32509"/>
    <cellStyle name="Comma 11 2 3" xfId="4555"/>
    <cellStyle name="Comma 11 2 3 2" xfId="17849"/>
    <cellStyle name="Comma 11 2 3 2 2" xfId="25803"/>
    <cellStyle name="Comma 11 2 3 2 2 2" xfId="54762"/>
    <cellStyle name="Comma 11 2 3 2 3" xfId="46821"/>
    <cellStyle name="Comma 11 2 3 3" xfId="11179"/>
    <cellStyle name="Comma 11 2 3 3 2" xfId="40237"/>
    <cellStyle name="Comma 11 2 3 4" xfId="33653"/>
    <cellStyle name="Comma 11 2 4" xfId="5711"/>
    <cellStyle name="Comma 11 2 4 2" xfId="18993"/>
    <cellStyle name="Comma 11 2 4 2 2" xfId="26947"/>
    <cellStyle name="Comma 11 2 4 2 2 2" xfId="55906"/>
    <cellStyle name="Comma 11 2 4 2 3" xfId="47965"/>
    <cellStyle name="Comma 11 2 4 3" xfId="12323"/>
    <cellStyle name="Comma 11 2 4 3 2" xfId="41381"/>
    <cellStyle name="Comma 11 2 4 4" xfId="34797"/>
    <cellStyle name="Comma 11 2 5" xfId="7880"/>
    <cellStyle name="Comma 11 2 5 2" xfId="21141"/>
    <cellStyle name="Comma 11 2 5 2 2" xfId="29095"/>
    <cellStyle name="Comma 11 2 5 2 2 2" xfId="58054"/>
    <cellStyle name="Comma 11 2 5 2 3" xfId="50113"/>
    <cellStyle name="Comma 11 2 5 3" xfId="14471"/>
    <cellStyle name="Comma 11 2 5 3 2" xfId="43529"/>
    <cellStyle name="Comma 11 2 5 4" xfId="36945"/>
    <cellStyle name="Comma 11 2 6" xfId="15750"/>
    <cellStyle name="Comma 11 2 6 2" xfId="23740"/>
    <cellStyle name="Comma 11 2 6 2 2" xfId="52699"/>
    <cellStyle name="Comma 11 2 6 3" xfId="44758"/>
    <cellStyle name="Comma 11 2 7" xfId="22291"/>
    <cellStyle name="Comma 11 2 7 2" xfId="30239"/>
    <cellStyle name="Comma 11 2 7 2 2" xfId="59198"/>
    <cellStyle name="Comma 11 2 7 3" xfId="51257"/>
    <cellStyle name="Comma 11 2 8" xfId="9031"/>
    <cellStyle name="Comma 11 2 8 2" xfId="38089"/>
    <cellStyle name="Comma 11 2 9" xfId="31505"/>
    <cellStyle name="Comma 11 3" xfId="2765"/>
    <cellStyle name="Comma 11 3 2" xfId="6123"/>
    <cellStyle name="Comma 11 3 2 2" xfId="19405"/>
    <cellStyle name="Comma 11 3 2 2 2" xfId="27359"/>
    <cellStyle name="Comma 11 3 2 2 2 2" xfId="56318"/>
    <cellStyle name="Comma 11 3 2 2 3" xfId="48377"/>
    <cellStyle name="Comma 11 3 2 3" xfId="12735"/>
    <cellStyle name="Comma 11 3 2 3 2" xfId="41793"/>
    <cellStyle name="Comma 11 3 2 4" xfId="35209"/>
    <cellStyle name="Comma 11 3 3" xfId="16253"/>
    <cellStyle name="Comma 11 3 3 2" xfId="24207"/>
    <cellStyle name="Comma 11 3 3 2 2" xfId="53166"/>
    <cellStyle name="Comma 11 3 3 3" xfId="45225"/>
    <cellStyle name="Comma 11 3 4" xfId="9443"/>
    <cellStyle name="Comma 11 3 4 2" xfId="38501"/>
    <cellStyle name="Comma 11 3 5" xfId="31917"/>
    <cellStyle name="Comma 11 4" xfId="3963"/>
    <cellStyle name="Comma 11 4 2" xfId="17257"/>
    <cellStyle name="Comma 11 4 2 2" xfId="25211"/>
    <cellStyle name="Comma 11 4 2 2 2" xfId="54170"/>
    <cellStyle name="Comma 11 4 2 3" xfId="46229"/>
    <cellStyle name="Comma 11 4 3" xfId="10587"/>
    <cellStyle name="Comma 11 4 3 2" xfId="39645"/>
    <cellStyle name="Comma 11 4 4" xfId="33061"/>
    <cellStyle name="Comma 11 5" xfId="5119"/>
    <cellStyle name="Comma 11 5 2" xfId="18401"/>
    <cellStyle name="Comma 11 5 2 2" xfId="26355"/>
    <cellStyle name="Comma 11 5 2 2 2" xfId="55314"/>
    <cellStyle name="Comma 11 5 2 3" xfId="47373"/>
    <cellStyle name="Comma 11 5 3" xfId="11731"/>
    <cellStyle name="Comma 11 5 3 2" xfId="40789"/>
    <cellStyle name="Comma 11 5 4" xfId="34205"/>
    <cellStyle name="Comma 11 6" xfId="7288"/>
    <cellStyle name="Comma 11 6 2" xfId="20549"/>
    <cellStyle name="Comma 11 6 2 2" xfId="28503"/>
    <cellStyle name="Comma 11 6 2 2 2" xfId="57462"/>
    <cellStyle name="Comma 11 6 2 3" xfId="49521"/>
    <cellStyle name="Comma 11 6 3" xfId="13879"/>
    <cellStyle name="Comma 11 6 3 2" xfId="42937"/>
    <cellStyle name="Comma 11 6 4" xfId="36353"/>
    <cellStyle name="Comma 11 7" xfId="15158"/>
    <cellStyle name="Comma 11 7 2" xfId="23148"/>
    <cellStyle name="Comma 11 7 2 2" xfId="52107"/>
    <cellStyle name="Comma 11 7 3" xfId="44166"/>
    <cellStyle name="Comma 11 8" xfId="21699"/>
    <cellStyle name="Comma 11 8 2" xfId="29647"/>
    <cellStyle name="Comma 11 8 2 2" xfId="58606"/>
    <cellStyle name="Comma 11 8 3" xfId="50665"/>
    <cellStyle name="Comma 11 9" xfId="8439"/>
    <cellStyle name="Comma 11 9 2" xfId="37497"/>
    <cellStyle name="Comma 12" xfId="1577"/>
    <cellStyle name="Comma 12 10" xfId="30766"/>
    <cellStyle name="Comma 12 2" xfId="2202"/>
    <cellStyle name="Comma 12 2 2" xfId="3210"/>
    <cellStyle name="Comma 12 2 2 2" xfId="6568"/>
    <cellStyle name="Comma 12 2 2 2 2" xfId="19850"/>
    <cellStyle name="Comma 12 2 2 2 2 2" xfId="27804"/>
    <cellStyle name="Comma 12 2 2 2 2 2 2" xfId="56763"/>
    <cellStyle name="Comma 12 2 2 2 2 3" xfId="48822"/>
    <cellStyle name="Comma 12 2 2 2 3" xfId="13180"/>
    <cellStyle name="Comma 12 2 2 2 3 2" xfId="42238"/>
    <cellStyle name="Comma 12 2 2 2 4" xfId="35654"/>
    <cellStyle name="Comma 12 2 2 3" xfId="16698"/>
    <cellStyle name="Comma 12 2 2 3 2" xfId="24652"/>
    <cellStyle name="Comma 12 2 2 3 2 2" xfId="53611"/>
    <cellStyle name="Comma 12 2 2 3 3" xfId="45670"/>
    <cellStyle name="Comma 12 2 2 4" xfId="9888"/>
    <cellStyle name="Comma 12 2 2 4 2" xfId="38946"/>
    <cellStyle name="Comma 12 2 2 5" xfId="32362"/>
    <cellStyle name="Comma 12 2 3" xfId="4408"/>
    <cellStyle name="Comma 12 2 3 2" xfId="17702"/>
    <cellStyle name="Comma 12 2 3 2 2" xfId="25656"/>
    <cellStyle name="Comma 12 2 3 2 2 2" xfId="54615"/>
    <cellStyle name="Comma 12 2 3 2 3" xfId="46674"/>
    <cellStyle name="Comma 12 2 3 3" xfId="11032"/>
    <cellStyle name="Comma 12 2 3 3 2" xfId="40090"/>
    <cellStyle name="Comma 12 2 3 4" xfId="33506"/>
    <cellStyle name="Comma 12 2 4" xfId="5564"/>
    <cellStyle name="Comma 12 2 4 2" xfId="18846"/>
    <cellStyle name="Comma 12 2 4 2 2" xfId="26800"/>
    <cellStyle name="Comma 12 2 4 2 2 2" xfId="55759"/>
    <cellStyle name="Comma 12 2 4 2 3" xfId="47818"/>
    <cellStyle name="Comma 12 2 4 3" xfId="12176"/>
    <cellStyle name="Comma 12 2 4 3 2" xfId="41234"/>
    <cellStyle name="Comma 12 2 4 4" xfId="34650"/>
    <cellStyle name="Comma 12 2 5" xfId="7733"/>
    <cellStyle name="Comma 12 2 5 2" xfId="20994"/>
    <cellStyle name="Comma 12 2 5 2 2" xfId="28948"/>
    <cellStyle name="Comma 12 2 5 2 2 2" xfId="57907"/>
    <cellStyle name="Comma 12 2 5 2 3" xfId="49966"/>
    <cellStyle name="Comma 12 2 5 3" xfId="14324"/>
    <cellStyle name="Comma 12 2 5 3 2" xfId="43382"/>
    <cellStyle name="Comma 12 2 5 4" xfId="36798"/>
    <cellStyle name="Comma 12 2 6" xfId="15603"/>
    <cellStyle name="Comma 12 2 6 2" xfId="23593"/>
    <cellStyle name="Comma 12 2 6 2 2" xfId="52552"/>
    <cellStyle name="Comma 12 2 6 3" xfId="44611"/>
    <cellStyle name="Comma 12 2 7" xfId="22144"/>
    <cellStyle name="Comma 12 2 7 2" xfId="30092"/>
    <cellStyle name="Comma 12 2 7 2 2" xfId="59051"/>
    <cellStyle name="Comma 12 2 7 3" xfId="51110"/>
    <cellStyle name="Comma 12 2 8" xfId="8884"/>
    <cellStyle name="Comma 12 2 8 2" xfId="37942"/>
    <cellStyle name="Comma 12 2 9" xfId="31358"/>
    <cellStyle name="Comma 12 3" xfId="2618"/>
    <cellStyle name="Comma 12 3 2" xfId="5976"/>
    <cellStyle name="Comma 12 3 2 2" xfId="19258"/>
    <cellStyle name="Comma 12 3 2 2 2" xfId="27212"/>
    <cellStyle name="Comma 12 3 2 2 2 2" xfId="56171"/>
    <cellStyle name="Comma 12 3 2 2 3" xfId="48230"/>
    <cellStyle name="Comma 12 3 2 3" xfId="12588"/>
    <cellStyle name="Comma 12 3 2 3 2" xfId="41646"/>
    <cellStyle name="Comma 12 3 2 4" xfId="35062"/>
    <cellStyle name="Comma 12 3 3" xfId="16106"/>
    <cellStyle name="Comma 12 3 3 2" xfId="24060"/>
    <cellStyle name="Comma 12 3 3 2 2" xfId="53019"/>
    <cellStyle name="Comma 12 3 3 3" xfId="45078"/>
    <cellStyle name="Comma 12 3 4" xfId="9296"/>
    <cellStyle name="Comma 12 3 4 2" xfId="38354"/>
    <cellStyle name="Comma 12 3 5" xfId="31770"/>
    <cellStyle name="Comma 12 4" xfId="3816"/>
    <cellStyle name="Comma 12 4 2" xfId="17110"/>
    <cellStyle name="Comma 12 4 2 2" xfId="25064"/>
    <cellStyle name="Comma 12 4 2 2 2" xfId="54023"/>
    <cellStyle name="Comma 12 4 2 3" xfId="46082"/>
    <cellStyle name="Comma 12 4 3" xfId="10440"/>
    <cellStyle name="Comma 12 4 3 2" xfId="39498"/>
    <cellStyle name="Comma 12 4 4" xfId="32914"/>
    <cellStyle name="Comma 12 5" xfId="4972"/>
    <cellStyle name="Comma 12 5 2" xfId="18254"/>
    <cellStyle name="Comma 12 5 2 2" xfId="26208"/>
    <cellStyle name="Comma 12 5 2 2 2" xfId="55167"/>
    <cellStyle name="Comma 12 5 2 3" xfId="47226"/>
    <cellStyle name="Comma 12 5 3" xfId="11584"/>
    <cellStyle name="Comma 12 5 3 2" xfId="40642"/>
    <cellStyle name="Comma 12 5 4" xfId="34058"/>
    <cellStyle name="Comma 12 6" xfId="7141"/>
    <cellStyle name="Comma 12 6 2" xfId="20402"/>
    <cellStyle name="Comma 12 6 2 2" xfId="28356"/>
    <cellStyle name="Comma 12 6 2 2 2" xfId="57315"/>
    <cellStyle name="Comma 12 6 2 3" xfId="49374"/>
    <cellStyle name="Comma 12 6 3" xfId="13732"/>
    <cellStyle name="Comma 12 6 3 2" xfId="42790"/>
    <cellStyle name="Comma 12 6 4" xfId="36206"/>
    <cellStyle name="Comma 12 7" xfId="15010"/>
    <cellStyle name="Comma 12 7 2" xfId="23000"/>
    <cellStyle name="Comma 12 7 2 2" xfId="51959"/>
    <cellStyle name="Comma 12 7 3" xfId="44018"/>
    <cellStyle name="Comma 12 8" xfId="21552"/>
    <cellStyle name="Comma 12 8 2" xfId="29500"/>
    <cellStyle name="Comma 12 8 2 2" xfId="58459"/>
    <cellStyle name="Comma 12 8 3" xfId="50518"/>
    <cellStyle name="Comma 12 9" xfId="8292"/>
    <cellStyle name="Comma 12 9 2" xfId="37350"/>
    <cellStyle name="Comma 13" xfId="1580"/>
    <cellStyle name="Comma 13 10" xfId="30769"/>
    <cellStyle name="Comma 13 2" xfId="2205"/>
    <cellStyle name="Comma 13 2 2" xfId="3213"/>
    <cellStyle name="Comma 13 2 2 2" xfId="6571"/>
    <cellStyle name="Comma 13 2 2 2 2" xfId="19853"/>
    <cellStyle name="Comma 13 2 2 2 2 2" xfId="27807"/>
    <cellStyle name="Comma 13 2 2 2 2 2 2" xfId="56766"/>
    <cellStyle name="Comma 13 2 2 2 2 3" xfId="48825"/>
    <cellStyle name="Comma 13 2 2 2 3" xfId="13183"/>
    <cellStyle name="Comma 13 2 2 2 3 2" xfId="42241"/>
    <cellStyle name="Comma 13 2 2 2 4" xfId="35657"/>
    <cellStyle name="Comma 13 2 2 3" xfId="16701"/>
    <cellStyle name="Comma 13 2 2 3 2" xfId="24655"/>
    <cellStyle name="Comma 13 2 2 3 2 2" xfId="53614"/>
    <cellStyle name="Comma 13 2 2 3 3" xfId="45673"/>
    <cellStyle name="Comma 13 2 2 4" xfId="9891"/>
    <cellStyle name="Comma 13 2 2 4 2" xfId="38949"/>
    <cellStyle name="Comma 13 2 2 5" xfId="32365"/>
    <cellStyle name="Comma 13 2 3" xfId="4411"/>
    <cellStyle name="Comma 13 2 3 2" xfId="17705"/>
    <cellStyle name="Comma 13 2 3 2 2" xfId="25659"/>
    <cellStyle name="Comma 13 2 3 2 2 2" xfId="54618"/>
    <cellStyle name="Comma 13 2 3 2 3" xfId="46677"/>
    <cellStyle name="Comma 13 2 3 3" xfId="11035"/>
    <cellStyle name="Comma 13 2 3 3 2" xfId="40093"/>
    <cellStyle name="Comma 13 2 3 4" xfId="33509"/>
    <cellStyle name="Comma 13 2 4" xfId="5567"/>
    <cellStyle name="Comma 13 2 4 2" xfId="18849"/>
    <cellStyle name="Comma 13 2 4 2 2" xfId="26803"/>
    <cellStyle name="Comma 13 2 4 2 2 2" xfId="55762"/>
    <cellStyle name="Comma 13 2 4 2 3" xfId="47821"/>
    <cellStyle name="Comma 13 2 4 3" xfId="12179"/>
    <cellStyle name="Comma 13 2 4 3 2" xfId="41237"/>
    <cellStyle name="Comma 13 2 4 4" xfId="34653"/>
    <cellStyle name="Comma 13 2 5" xfId="7736"/>
    <cellStyle name="Comma 13 2 5 2" xfId="20997"/>
    <cellStyle name="Comma 13 2 5 2 2" xfId="28951"/>
    <cellStyle name="Comma 13 2 5 2 2 2" xfId="57910"/>
    <cellStyle name="Comma 13 2 5 2 3" xfId="49969"/>
    <cellStyle name="Comma 13 2 5 3" xfId="14327"/>
    <cellStyle name="Comma 13 2 5 3 2" xfId="43385"/>
    <cellStyle name="Comma 13 2 5 4" xfId="36801"/>
    <cellStyle name="Comma 13 2 6" xfId="15606"/>
    <cellStyle name="Comma 13 2 6 2" xfId="23596"/>
    <cellStyle name="Comma 13 2 6 2 2" xfId="52555"/>
    <cellStyle name="Comma 13 2 6 3" xfId="44614"/>
    <cellStyle name="Comma 13 2 7" xfId="22147"/>
    <cellStyle name="Comma 13 2 7 2" xfId="30095"/>
    <cellStyle name="Comma 13 2 7 2 2" xfId="59054"/>
    <cellStyle name="Comma 13 2 7 3" xfId="51113"/>
    <cellStyle name="Comma 13 2 8" xfId="8887"/>
    <cellStyle name="Comma 13 2 8 2" xfId="37945"/>
    <cellStyle name="Comma 13 2 9" xfId="31361"/>
    <cellStyle name="Comma 13 3" xfId="2621"/>
    <cellStyle name="Comma 13 3 2" xfId="5979"/>
    <cellStyle name="Comma 13 3 2 2" xfId="19261"/>
    <cellStyle name="Comma 13 3 2 2 2" xfId="27215"/>
    <cellStyle name="Comma 13 3 2 2 2 2" xfId="56174"/>
    <cellStyle name="Comma 13 3 2 2 3" xfId="48233"/>
    <cellStyle name="Comma 13 3 2 3" xfId="12591"/>
    <cellStyle name="Comma 13 3 2 3 2" xfId="41649"/>
    <cellStyle name="Comma 13 3 2 4" xfId="35065"/>
    <cellStyle name="Comma 13 3 3" xfId="16109"/>
    <cellStyle name="Comma 13 3 3 2" xfId="24063"/>
    <cellStyle name="Comma 13 3 3 2 2" xfId="53022"/>
    <cellStyle name="Comma 13 3 3 3" xfId="45081"/>
    <cellStyle name="Comma 13 3 4" xfId="9299"/>
    <cellStyle name="Comma 13 3 4 2" xfId="38357"/>
    <cellStyle name="Comma 13 3 5" xfId="31773"/>
    <cellStyle name="Comma 13 4" xfId="3819"/>
    <cellStyle name="Comma 13 4 2" xfId="17113"/>
    <cellStyle name="Comma 13 4 2 2" xfId="25067"/>
    <cellStyle name="Comma 13 4 2 2 2" xfId="54026"/>
    <cellStyle name="Comma 13 4 2 3" xfId="46085"/>
    <cellStyle name="Comma 13 4 3" xfId="10443"/>
    <cellStyle name="Comma 13 4 3 2" xfId="39501"/>
    <cellStyle name="Comma 13 4 4" xfId="32917"/>
    <cellStyle name="Comma 13 5" xfId="4975"/>
    <cellStyle name="Comma 13 5 2" xfId="18257"/>
    <cellStyle name="Comma 13 5 2 2" xfId="26211"/>
    <cellStyle name="Comma 13 5 2 2 2" xfId="55170"/>
    <cellStyle name="Comma 13 5 2 3" xfId="47229"/>
    <cellStyle name="Comma 13 5 3" xfId="11587"/>
    <cellStyle name="Comma 13 5 3 2" xfId="40645"/>
    <cellStyle name="Comma 13 5 4" xfId="34061"/>
    <cellStyle name="Comma 13 6" xfId="7144"/>
    <cellStyle name="Comma 13 6 2" xfId="20405"/>
    <cellStyle name="Comma 13 6 2 2" xfId="28359"/>
    <cellStyle name="Comma 13 6 2 2 2" xfId="57318"/>
    <cellStyle name="Comma 13 6 2 3" xfId="49377"/>
    <cellStyle name="Comma 13 6 3" xfId="13735"/>
    <cellStyle name="Comma 13 6 3 2" xfId="42793"/>
    <cellStyle name="Comma 13 6 4" xfId="36209"/>
    <cellStyle name="Comma 13 7" xfId="15013"/>
    <cellStyle name="Comma 13 7 2" xfId="23003"/>
    <cellStyle name="Comma 13 7 2 2" xfId="51962"/>
    <cellStyle name="Comma 13 7 3" xfId="44021"/>
    <cellStyle name="Comma 13 8" xfId="21555"/>
    <cellStyle name="Comma 13 8 2" xfId="29503"/>
    <cellStyle name="Comma 13 8 2 2" xfId="58462"/>
    <cellStyle name="Comma 13 8 3" xfId="50521"/>
    <cellStyle name="Comma 13 9" xfId="8295"/>
    <cellStyle name="Comma 13 9 2" xfId="37353"/>
    <cellStyle name="Comma 14" xfId="1596"/>
    <cellStyle name="Comma 14 10" xfId="30785"/>
    <cellStyle name="Comma 14 2" xfId="2221"/>
    <cellStyle name="Comma 14 2 2" xfId="3229"/>
    <cellStyle name="Comma 14 2 2 2" xfId="6587"/>
    <cellStyle name="Comma 14 2 2 2 2" xfId="19869"/>
    <cellStyle name="Comma 14 2 2 2 2 2" xfId="27823"/>
    <cellStyle name="Comma 14 2 2 2 2 2 2" xfId="56782"/>
    <cellStyle name="Comma 14 2 2 2 2 3" xfId="48841"/>
    <cellStyle name="Comma 14 2 2 2 3" xfId="13199"/>
    <cellStyle name="Comma 14 2 2 2 3 2" xfId="42257"/>
    <cellStyle name="Comma 14 2 2 2 4" xfId="35673"/>
    <cellStyle name="Comma 14 2 2 3" xfId="16717"/>
    <cellStyle name="Comma 14 2 2 3 2" xfId="24671"/>
    <cellStyle name="Comma 14 2 2 3 2 2" xfId="53630"/>
    <cellStyle name="Comma 14 2 2 3 3" xfId="45689"/>
    <cellStyle name="Comma 14 2 2 4" xfId="9907"/>
    <cellStyle name="Comma 14 2 2 4 2" xfId="38965"/>
    <cellStyle name="Comma 14 2 2 5" xfId="32381"/>
    <cellStyle name="Comma 14 2 3" xfId="4427"/>
    <cellStyle name="Comma 14 2 3 2" xfId="17721"/>
    <cellStyle name="Comma 14 2 3 2 2" xfId="25675"/>
    <cellStyle name="Comma 14 2 3 2 2 2" xfId="54634"/>
    <cellStyle name="Comma 14 2 3 2 3" xfId="46693"/>
    <cellStyle name="Comma 14 2 3 3" xfId="11051"/>
    <cellStyle name="Comma 14 2 3 3 2" xfId="40109"/>
    <cellStyle name="Comma 14 2 3 4" xfId="33525"/>
    <cellStyle name="Comma 14 2 4" xfId="5583"/>
    <cellStyle name="Comma 14 2 4 2" xfId="18865"/>
    <cellStyle name="Comma 14 2 4 2 2" xfId="26819"/>
    <cellStyle name="Comma 14 2 4 2 2 2" xfId="55778"/>
    <cellStyle name="Comma 14 2 4 2 3" xfId="47837"/>
    <cellStyle name="Comma 14 2 4 3" xfId="12195"/>
    <cellStyle name="Comma 14 2 4 3 2" xfId="41253"/>
    <cellStyle name="Comma 14 2 4 4" xfId="34669"/>
    <cellStyle name="Comma 14 2 5" xfId="7752"/>
    <cellStyle name="Comma 14 2 5 2" xfId="21013"/>
    <cellStyle name="Comma 14 2 5 2 2" xfId="28967"/>
    <cellStyle name="Comma 14 2 5 2 2 2" xfId="57926"/>
    <cellStyle name="Comma 14 2 5 2 3" xfId="49985"/>
    <cellStyle name="Comma 14 2 5 3" xfId="14343"/>
    <cellStyle name="Comma 14 2 5 3 2" xfId="43401"/>
    <cellStyle name="Comma 14 2 5 4" xfId="36817"/>
    <cellStyle name="Comma 14 2 6" xfId="15622"/>
    <cellStyle name="Comma 14 2 6 2" xfId="23612"/>
    <cellStyle name="Comma 14 2 6 2 2" xfId="52571"/>
    <cellStyle name="Comma 14 2 6 3" xfId="44630"/>
    <cellStyle name="Comma 14 2 7" xfId="22163"/>
    <cellStyle name="Comma 14 2 7 2" xfId="30111"/>
    <cellStyle name="Comma 14 2 7 2 2" xfId="59070"/>
    <cellStyle name="Comma 14 2 7 3" xfId="51129"/>
    <cellStyle name="Comma 14 2 8" xfId="8903"/>
    <cellStyle name="Comma 14 2 8 2" xfId="37961"/>
    <cellStyle name="Comma 14 2 9" xfId="31377"/>
    <cellStyle name="Comma 14 3" xfId="2637"/>
    <cellStyle name="Comma 14 3 2" xfId="5995"/>
    <cellStyle name="Comma 14 3 2 2" xfId="19277"/>
    <cellStyle name="Comma 14 3 2 2 2" xfId="27231"/>
    <cellStyle name="Comma 14 3 2 2 2 2" xfId="56190"/>
    <cellStyle name="Comma 14 3 2 2 3" xfId="48249"/>
    <cellStyle name="Comma 14 3 2 3" xfId="12607"/>
    <cellStyle name="Comma 14 3 2 3 2" xfId="41665"/>
    <cellStyle name="Comma 14 3 2 4" xfId="35081"/>
    <cellStyle name="Comma 14 3 3" xfId="16125"/>
    <cellStyle name="Comma 14 3 3 2" xfId="24079"/>
    <cellStyle name="Comma 14 3 3 2 2" xfId="53038"/>
    <cellStyle name="Comma 14 3 3 3" xfId="45097"/>
    <cellStyle name="Comma 14 3 4" xfId="9315"/>
    <cellStyle name="Comma 14 3 4 2" xfId="38373"/>
    <cellStyle name="Comma 14 3 5" xfId="31789"/>
    <cellStyle name="Comma 14 4" xfId="3835"/>
    <cellStyle name="Comma 14 4 2" xfId="17129"/>
    <cellStyle name="Comma 14 4 2 2" xfId="25083"/>
    <cellStyle name="Comma 14 4 2 2 2" xfId="54042"/>
    <cellStyle name="Comma 14 4 2 3" xfId="46101"/>
    <cellStyle name="Comma 14 4 3" xfId="10459"/>
    <cellStyle name="Comma 14 4 3 2" xfId="39517"/>
    <cellStyle name="Comma 14 4 4" xfId="32933"/>
    <cellStyle name="Comma 14 5" xfId="4991"/>
    <cellStyle name="Comma 14 5 2" xfId="18273"/>
    <cellStyle name="Comma 14 5 2 2" xfId="26227"/>
    <cellStyle name="Comma 14 5 2 2 2" xfId="55186"/>
    <cellStyle name="Comma 14 5 2 3" xfId="47245"/>
    <cellStyle name="Comma 14 5 3" xfId="11603"/>
    <cellStyle name="Comma 14 5 3 2" xfId="40661"/>
    <cellStyle name="Comma 14 5 4" xfId="34077"/>
    <cellStyle name="Comma 14 6" xfId="7160"/>
    <cellStyle name="Comma 14 6 2" xfId="20421"/>
    <cellStyle name="Comma 14 6 2 2" xfId="28375"/>
    <cellStyle name="Comma 14 6 2 2 2" xfId="57334"/>
    <cellStyle name="Comma 14 6 2 3" xfId="49393"/>
    <cellStyle name="Comma 14 6 3" xfId="13751"/>
    <cellStyle name="Comma 14 6 3 2" xfId="42809"/>
    <cellStyle name="Comma 14 6 4" xfId="36225"/>
    <cellStyle name="Comma 14 7" xfId="15029"/>
    <cellStyle name="Comma 14 7 2" xfId="23019"/>
    <cellStyle name="Comma 14 7 2 2" xfId="51978"/>
    <cellStyle name="Comma 14 7 3" xfId="44037"/>
    <cellStyle name="Comma 14 8" xfId="21571"/>
    <cellStyle name="Comma 14 8 2" xfId="29519"/>
    <cellStyle name="Comma 14 8 2 2" xfId="58478"/>
    <cellStyle name="Comma 14 8 3" xfId="50537"/>
    <cellStyle name="Comma 14 9" xfId="8311"/>
    <cellStyle name="Comma 14 9 2" xfId="37369"/>
    <cellStyle name="Comma 15" xfId="1583"/>
    <cellStyle name="Comma 15 10" xfId="30772"/>
    <cellStyle name="Comma 15 2" xfId="2208"/>
    <cellStyle name="Comma 15 2 2" xfId="3216"/>
    <cellStyle name="Comma 15 2 2 2" xfId="6574"/>
    <cellStyle name="Comma 15 2 2 2 2" xfId="19856"/>
    <cellStyle name="Comma 15 2 2 2 2 2" xfId="27810"/>
    <cellStyle name="Comma 15 2 2 2 2 2 2" xfId="56769"/>
    <cellStyle name="Comma 15 2 2 2 2 3" xfId="48828"/>
    <cellStyle name="Comma 15 2 2 2 3" xfId="13186"/>
    <cellStyle name="Comma 15 2 2 2 3 2" xfId="42244"/>
    <cellStyle name="Comma 15 2 2 2 4" xfId="35660"/>
    <cellStyle name="Comma 15 2 2 3" xfId="16704"/>
    <cellStyle name="Comma 15 2 2 3 2" xfId="24658"/>
    <cellStyle name="Comma 15 2 2 3 2 2" xfId="53617"/>
    <cellStyle name="Comma 15 2 2 3 3" xfId="45676"/>
    <cellStyle name="Comma 15 2 2 4" xfId="9894"/>
    <cellStyle name="Comma 15 2 2 4 2" xfId="38952"/>
    <cellStyle name="Comma 15 2 2 5" xfId="32368"/>
    <cellStyle name="Comma 15 2 3" xfId="4414"/>
    <cellStyle name="Comma 15 2 3 2" xfId="17708"/>
    <cellStyle name="Comma 15 2 3 2 2" xfId="25662"/>
    <cellStyle name="Comma 15 2 3 2 2 2" xfId="54621"/>
    <cellStyle name="Comma 15 2 3 2 3" xfId="46680"/>
    <cellStyle name="Comma 15 2 3 3" xfId="11038"/>
    <cellStyle name="Comma 15 2 3 3 2" xfId="40096"/>
    <cellStyle name="Comma 15 2 3 4" xfId="33512"/>
    <cellStyle name="Comma 15 2 4" xfId="5570"/>
    <cellStyle name="Comma 15 2 4 2" xfId="18852"/>
    <cellStyle name="Comma 15 2 4 2 2" xfId="26806"/>
    <cellStyle name="Comma 15 2 4 2 2 2" xfId="55765"/>
    <cellStyle name="Comma 15 2 4 2 3" xfId="47824"/>
    <cellStyle name="Comma 15 2 4 3" xfId="12182"/>
    <cellStyle name="Comma 15 2 4 3 2" xfId="41240"/>
    <cellStyle name="Comma 15 2 4 4" xfId="34656"/>
    <cellStyle name="Comma 15 2 5" xfId="7739"/>
    <cellStyle name="Comma 15 2 5 2" xfId="21000"/>
    <cellStyle name="Comma 15 2 5 2 2" xfId="28954"/>
    <cellStyle name="Comma 15 2 5 2 2 2" xfId="57913"/>
    <cellStyle name="Comma 15 2 5 2 3" xfId="49972"/>
    <cellStyle name="Comma 15 2 5 3" xfId="14330"/>
    <cellStyle name="Comma 15 2 5 3 2" xfId="43388"/>
    <cellStyle name="Comma 15 2 5 4" xfId="36804"/>
    <cellStyle name="Comma 15 2 6" xfId="15609"/>
    <cellStyle name="Comma 15 2 6 2" xfId="23599"/>
    <cellStyle name="Comma 15 2 6 2 2" xfId="52558"/>
    <cellStyle name="Comma 15 2 6 3" xfId="44617"/>
    <cellStyle name="Comma 15 2 7" xfId="22150"/>
    <cellStyle name="Comma 15 2 7 2" xfId="30098"/>
    <cellStyle name="Comma 15 2 7 2 2" xfId="59057"/>
    <cellStyle name="Comma 15 2 7 3" xfId="51116"/>
    <cellStyle name="Comma 15 2 8" xfId="8890"/>
    <cellStyle name="Comma 15 2 8 2" xfId="37948"/>
    <cellStyle name="Comma 15 2 9" xfId="31364"/>
    <cellStyle name="Comma 15 3" xfId="2624"/>
    <cellStyle name="Comma 15 3 2" xfId="5982"/>
    <cellStyle name="Comma 15 3 2 2" xfId="19264"/>
    <cellStyle name="Comma 15 3 2 2 2" xfId="27218"/>
    <cellStyle name="Comma 15 3 2 2 2 2" xfId="56177"/>
    <cellStyle name="Comma 15 3 2 2 3" xfId="48236"/>
    <cellStyle name="Comma 15 3 2 3" xfId="12594"/>
    <cellStyle name="Comma 15 3 2 3 2" xfId="41652"/>
    <cellStyle name="Comma 15 3 2 4" xfId="35068"/>
    <cellStyle name="Comma 15 3 3" xfId="16112"/>
    <cellStyle name="Comma 15 3 3 2" xfId="24066"/>
    <cellStyle name="Comma 15 3 3 2 2" xfId="53025"/>
    <cellStyle name="Comma 15 3 3 3" xfId="45084"/>
    <cellStyle name="Comma 15 3 4" xfId="9302"/>
    <cellStyle name="Comma 15 3 4 2" xfId="38360"/>
    <cellStyle name="Comma 15 3 5" xfId="31776"/>
    <cellStyle name="Comma 15 4" xfId="3822"/>
    <cellStyle name="Comma 15 4 2" xfId="17116"/>
    <cellStyle name="Comma 15 4 2 2" xfId="25070"/>
    <cellStyle name="Comma 15 4 2 2 2" xfId="54029"/>
    <cellStyle name="Comma 15 4 2 3" xfId="46088"/>
    <cellStyle name="Comma 15 4 3" xfId="10446"/>
    <cellStyle name="Comma 15 4 3 2" xfId="39504"/>
    <cellStyle name="Comma 15 4 4" xfId="32920"/>
    <cellStyle name="Comma 15 5" xfId="4978"/>
    <cellStyle name="Comma 15 5 2" xfId="18260"/>
    <cellStyle name="Comma 15 5 2 2" xfId="26214"/>
    <cellStyle name="Comma 15 5 2 2 2" xfId="55173"/>
    <cellStyle name="Comma 15 5 2 3" xfId="47232"/>
    <cellStyle name="Comma 15 5 3" xfId="11590"/>
    <cellStyle name="Comma 15 5 3 2" xfId="40648"/>
    <cellStyle name="Comma 15 5 4" xfId="34064"/>
    <cellStyle name="Comma 15 6" xfId="7147"/>
    <cellStyle name="Comma 15 6 2" xfId="20408"/>
    <cellStyle name="Comma 15 6 2 2" xfId="28362"/>
    <cellStyle name="Comma 15 6 2 2 2" xfId="57321"/>
    <cellStyle name="Comma 15 6 2 3" xfId="49380"/>
    <cellStyle name="Comma 15 6 3" xfId="13738"/>
    <cellStyle name="Comma 15 6 3 2" xfId="42796"/>
    <cellStyle name="Comma 15 6 4" xfId="36212"/>
    <cellStyle name="Comma 15 7" xfId="15016"/>
    <cellStyle name="Comma 15 7 2" xfId="23006"/>
    <cellStyle name="Comma 15 7 2 2" xfId="51965"/>
    <cellStyle name="Comma 15 7 3" xfId="44024"/>
    <cellStyle name="Comma 15 8" xfId="21558"/>
    <cellStyle name="Comma 15 8 2" xfId="29506"/>
    <cellStyle name="Comma 15 8 2 2" xfId="58465"/>
    <cellStyle name="Comma 15 8 3" xfId="50524"/>
    <cellStyle name="Comma 15 9" xfId="8298"/>
    <cellStyle name="Comma 15 9 2" xfId="37356"/>
    <cellStyle name="Comma 16" xfId="1592"/>
    <cellStyle name="Comma 16 10" xfId="30781"/>
    <cellStyle name="Comma 16 2" xfId="2217"/>
    <cellStyle name="Comma 16 2 2" xfId="3225"/>
    <cellStyle name="Comma 16 2 2 2" xfId="6583"/>
    <cellStyle name="Comma 16 2 2 2 2" xfId="19865"/>
    <cellStyle name="Comma 16 2 2 2 2 2" xfId="27819"/>
    <cellStyle name="Comma 16 2 2 2 2 2 2" xfId="56778"/>
    <cellStyle name="Comma 16 2 2 2 2 3" xfId="48837"/>
    <cellStyle name="Comma 16 2 2 2 3" xfId="13195"/>
    <cellStyle name="Comma 16 2 2 2 3 2" xfId="42253"/>
    <cellStyle name="Comma 16 2 2 2 4" xfId="35669"/>
    <cellStyle name="Comma 16 2 2 3" xfId="16713"/>
    <cellStyle name="Comma 16 2 2 3 2" xfId="24667"/>
    <cellStyle name="Comma 16 2 2 3 2 2" xfId="53626"/>
    <cellStyle name="Comma 16 2 2 3 3" xfId="45685"/>
    <cellStyle name="Comma 16 2 2 4" xfId="9903"/>
    <cellStyle name="Comma 16 2 2 4 2" xfId="38961"/>
    <cellStyle name="Comma 16 2 2 5" xfId="32377"/>
    <cellStyle name="Comma 16 2 3" xfId="4423"/>
    <cellStyle name="Comma 16 2 3 2" xfId="17717"/>
    <cellStyle name="Comma 16 2 3 2 2" xfId="25671"/>
    <cellStyle name="Comma 16 2 3 2 2 2" xfId="54630"/>
    <cellStyle name="Comma 16 2 3 2 3" xfId="46689"/>
    <cellStyle name="Comma 16 2 3 3" xfId="11047"/>
    <cellStyle name="Comma 16 2 3 3 2" xfId="40105"/>
    <cellStyle name="Comma 16 2 3 4" xfId="33521"/>
    <cellStyle name="Comma 16 2 4" xfId="5579"/>
    <cellStyle name="Comma 16 2 4 2" xfId="18861"/>
    <cellStyle name="Comma 16 2 4 2 2" xfId="26815"/>
    <cellStyle name="Comma 16 2 4 2 2 2" xfId="55774"/>
    <cellStyle name="Comma 16 2 4 2 3" xfId="47833"/>
    <cellStyle name="Comma 16 2 4 3" xfId="12191"/>
    <cellStyle name="Comma 16 2 4 3 2" xfId="41249"/>
    <cellStyle name="Comma 16 2 4 4" xfId="34665"/>
    <cellStyle name="Comma 16 2 5" xfId="7748"/>
    <cellStyle name="Comma 16 2 5 2" xfId="21009"/>
    <cellStyle name="Comma 16 2 5 2 2" xfId="28963"/>
    <cellStyle name="Comma 16 2 5 2 2 2" xfId="57922"/>
    <cellStyle name="Comma 16 2 5 2 3" xfId="49981"/>
    <cellStyle name="Comma 16 2 5 3" xfId="14339"/>
    <cellStyle name="Comma 16 2 5 3 2" xfId="43397"/>
    <cellStyle name="Comma 16 2 5 4" xfId="36813"/>
    <cellStyle name="Comma 16 2 6" xfId="15618"/>
    <cellStyle name="Comma 16 2 6 2" xfId="23608"/>
    <cellStyle name="Comma 16 2 6 2 2" xfId="52567"/>
    <cellStyle name="Comma 16 2 6 3" xfId="44626"/>
    <cellStyle name="Comma 16 2 7" xfId="22159"/>
    <cellStyle name="Comma 16 2 7 2" xfId="30107"/>
    <cellStyle name="Comma 16 2 7 2 2" xfId="59066"/>
    <cellStyle name="Comma 16 2 7 3" xfId="51125"/>
    <cellStyle name="Comma 16 2 8" xfId="8899"/>
    <cellStyle name="Comma 16 2 8 2" xfId="37957"/>
    <cellStyle name="Comma 16 2 9" xfId="31373"/>
    <cellStyle name="Comma 16 3" xfId="2633"/>
    <cellStyle name="Comma 16 3 2" xfId="5991"/>
    <cellStyle name="Comma 16 3 2 2" xfId="19273"/>
    <cellStyle name="Comma 16 3 2 2 2" xfId="27227"/>
    <cellStyle name="Comma 16 3 2 2 2 2" xfId="56186"/>
    <cellStyle name="Comma 16 3 2 2 3" xfId="48245"/>
    <cellStyle name="Comma 16 3 2 3" xfId="12603"/>
    <cellStyle name="Comma 16 3 2 3 2" xfId="41661"/>
    <cellStyle name="Comma 16 3 2 4" xfId="35077"/>
    <cellStyle name="Comma 16 3 3" xfId="16121"/>
    <cellStyle name="Comma 16 3 3 2" xfId="24075"/>
    <cellStyle name="Comma 16 3 3 2 2" xfId="53034"/>
    <cellStyle name="Comma 16 3 3 3" xfId="45093"/>
    <cellStyle name="Comma 16 3 4" xfId="9311"/>
    <cellStyle name="Comma 16 3 4 2" xfId="38369"/>
    <cellStyle name="Comma 16 3 5" xfId="31785"/>
    <cellStyle name="Comma 16 4" xfId="3831"/>
    <cellStyle name="Comma 16 4 2" xfId="17125"/>
    <cellStyle name="Comma 16 4 2 2" xfId="25079"/>
    <cellStyle name="Comma 16 4 2 2 2" xfId="54038"/>
    <cellStyle name="Comma 16 4 2 3" xfId="46097"/>
    <cellStyle name="Comma 16 4 3" xfId="10455"/>
    <cellStyle name="Comma 16 4 3 2" xfId="39513"/>
    <cellStyle name="Comma 16 4 4" xfId="32929"/>
    <cellStyle name="Comma 16 5" xfId="4987"/>
    <cellStyle name="Comma 16 5 2" xfId="18269"/>
    <cellStyle name="Comma 16 5 2 2" xfId="26223"/>
    <cellStyle name="Comma 16 5 2 2 2" xfId="55182"/>
    <cellStyle name="Comma 16 5 2 3" xfId="47241"/>
    <cellStyle name="Comma 16 5 3" xfId="11599"/>
    <cellStyle name="Comma 16 5 3 2" xfId="40657"/>
    <cellStyle name="Comma 16 5 4" xfId="34073"/>
    <cellStyle name="Comma 16 6" xfId="7156"/>
    <cellStyle name="Comma 16 6 2" xfId="20417"/>
    <cellStyle name="Comma 16 6 2 2" xfId="28371"/>
    <cellStyle name="Comma 16 6 2 2 2" xfId="57330"/>
    <cellStyle name="Comma 16 6 2 3" xfId="49389"/>
    <cellStyle name="Comma 16 6 3" xfId="13747"/>
    <cellStyle name="Comma 16 6 3 2" xfId="42805"/>
    <cellStyle name="Comma 16 6 4" xfId="36221"/>
    <cellStyle name="Comma 16 7" xfId="15025"/>
    <cellStyle name="Comma 16 7 2" xfId="23015"/>
    <cellStyle name="Comma 16 7 2 2" xfId="51974"/>
    <cellStyle name="Comma 16 7 3" xfId="44033"/>
    <cellStyle name="Comma 16 8" xfId="21567"/>
    <cellStyle name="Comma 16 8 2" xfId="29515"/>
    <cellStyle name="Comma 16 8 2 2" xfId="58474"/>
    <cellStyle name="Comma 16 8 3" xfId="50533"/>
    <cellStyle name="Comma 16 9" xfId="8307"/>
    <cellStyle name="Comma 16 9 2" xfId="37365"/>
    <cellStyle name="Comma 17" xfId="1586"/>
    <cellStyle name="Comma 17 10" xfId="30775"/>
    <cellStyle name="Comma 17 2" xfId="2211"/>
    <cellStyle name="Comma 17 2 2" xfId="3219"/>
    <cellStyle name="Comma 17 2 2 2" xfId="6577"/>
    <cellStyle name="Comma 17 2 2 2 2" xfId="19859"/>
    <cellStyle name="Comma 17 2 2 2 2 2" xfId="27813"/>
    <cellStyle name="Comma 17 2 2 2 2 2 2" xfId="56772"/>
    <cellStyle name="Comma 17 2 2 2 2 3" xfId="48831"/>
    <cellStyle name="Comma 17 2 2 2 3" xfId="13189"/>
    <cellStyle name="Comma 17 2 2 2 3 2" xfId="42247"/>
    <cellStyle name="Comma 17 2 2 2 4" xfId="35663"/>
    <cellStyle name="Comma 17 2 2 3" xfId="16707"/>
    <cellStyle name="Comma 17 2 2 3 2" xfId="24661"/>
    <cellStyle name="Comma 17 2 2 3 2 2" xfId="53620"/>
    <cellStyle name="Comma 17 2 2 3 3" xfId="45679"/>
    <cellStyle name="Comma 17 2 2 4" xfId="9897"/>
    <cellStyle name="Comma 17 2 2 4 2" xfId="38955"/>
    <cellStyle name="Comma 17 2 2 5" xfId="32371"/>
    <cellStyle name="Comma 17 2 3" xfId="4417"/>
    <cellStyle name="Comma 17 2 3 2" xfId="17711"/>
    <cellStyle name="Comma 17 2 3 2 2" xfId="25665"/>
    <cellStyle name="Comma 17 2 3 2 2 2" xfId="54624"/>
    <cellStyle name="Comma 17 2 3 2 3" xfId="46683"/>
    <cellStyle name="Comma 17 2 3 3" xfId="11041"/>
    <cellStyle name="Comma 17 2 3 3 2" xfId="40099"/>
    <cellStyle name="Comma 17 2 3 4" xfId="33515"/>
    <cellStyle name="Comma 17 2 4" xfId="5573"/>
    <cellStyle name="Comma 17 2 4 2" xfId="18855"/>
    <cellStyle name="Comma 17 2 4 2 2" xfId="26809"/>
    <cellStyle name="Comma 17 2 4 2 2 2" xfId="55768"/>
    <cellStyle name="Comma 17 2 4 2 3" xfId="47827"/>
    <cellStyle name="Comma 17 2 4 3" xfId="12185"/>
    <cellStyle name="Comma 17 2 4 3 2" xfId="41243"/>
    <cellStyle name="Comma 17 2 4 4" xfId="34659"/>
    <cellStyle name="Comma 17 2 5" xfId="7742"/>
    <cellStyle name="Comma 17 2 5 2" xfId="21003"/>
    <cellStyle name="Comma 17 2 5 2 2" xfId="28957"/>
    <cellStyle name="Comma 17 2 5 2 2 2" xfId="57916"/>
    <cellStyle name="Comma 17 2 5 2 3" xfId="49975"/>
    <cellStyle name="Comma 17 2 5 3" xfId="14333"/>
    <cellStyle name="Comma 17 2 5 3 2" xfId="43391"/>
    <cellStyle name="Comma 17 2 5 4" xfId="36807"/>
    <cellStyle name="Comma 17 2 6" xfId="15612"/>
    <cellStyle name="Comma 17 2 6 2" xfId="23602"/>
    <cellStyle name="Comma 17 2 6 2 2" xfId="52561"/>
    <cellStyle name="Comma 17 2 6 3" xfId="44620"/>
    <cellStyle name="Comma 17 2 7" xfId="22153"/>
    <cellStyle name="Comma 17 2 7 2" xfId="30101"/>
    <cellStyle name="Comma 17 2 7 2 2" xfId="59060"/>
    <cellStyle name="Comma 17 2 7 3" xfId="51119"/>
    <cellStyle name="Comma 17 2 8" xfId="8893"/>
    <cellStyle name="Comma 17 2 8 2" xfId="37951"/>
    <cellStyle name="Comma 17 2 9" xfId="31367"/>
    <cellStyle name="Comma 17 3" xfId="2627"/>
    <cellStyle name="Comma 17 3 2" xfId="5985"/>
    <cellStyle name="Comma 17 3 2 2" xfId="19267"/>
    <cellStyle name="Comma 17 3 2 2 2" xfId="27221"/>
    <cellStyle name="Comma 17 3 2 2 2 2" xfId="56180"/>
    <cellStyle name="Comma 17 3 2 2 3" xfId="48239"/>
    <cellStyle name="Comma 17 3 2 3" xfId="12597"/>
    <cellStyle name="Comma 17 3 2 3 2" xfId="41655"/>
    <cellStyle name="Comma 17 3 2 4" xfId="35071"/>
    <cellStyle name="Comma 17 3 3" xfId="16115"/>
    <cellStyle name="Comma 17 3 3 2" xfId="24069"/>
    <cellStyle name="Comma 17 3 3 2 2" xfId="53028"/>
    <cellStyle name="Comma 17 3 3 3" xfId="45087"/>
    <cellStyle name="Comma 17 3 4" xfId="9305"/>
    <cellStyle name="Comma 17 3 4 2" xfId="38363"/>
    <cellStyle name="Comma 17 3 5" xfId="31779"/>
    <cellStyle name="Comma 17 4" xfId="3825"/>
    <cellStyle name="Comma 17 4 2" xfId="17119"/>
    <cellStyle name="Comma 17 4 2 2" xfId="25073"/>
    <cellStyle name="Comma 17 4 2 2 2" xfId="54032"/>
    <cellStyle name="Comma 17 4 2 3" xfId="46091"/>
    <cellStyle name="Comma 17 4 3" xfId="10449"/>
    <cellStyle name="Comma 17 4 3 2" xfId="39507"/>
    <cellStyle name="Comma 17 4 4" xfId="32923"/>
    <cellStyle name="Comma 17 5" xfId="4981"/>
    <cellStyle name="Comma 17 5 2" xfId="18263"/>
    <cellStyle name="Comma 17 5 2 2" xfId="26217"/>
    <cellStyle name="Comma 17 5 2 2 2" xfId="55176"/>
    <cellStyle name="Comma 17 5 2 3" xfId="47235"/>
    <cellStyle name="Comma 17 5 3" xfId="11593"/>
    <cellStyle name="Comma 17 5 3 2" xfId="40651"/>
    <cellStyle name="Comma 17 5 4" xfId="34067"/>
    <cellStyle name="Comma 17 6" xfId="7150"/>
    <cellStyle name="Comma 17 6 2" xfId="20411"/>
    <cellStyle name="Comma 17 6 2 2" xfId="28365"/>
    <cellStyle name="Comma 17 6 2 2 2" xfId="57324"/>
    <cellStyle name="Comma 17 6 2 3" xfId="49383"/>
    <cellStyle name="Comma 17 6 3" xfId="13741"/>
    <cellStyle name="Comma 17 6 3 2" xfId="42799"/>
    <cellStyle name="Comma 17 6 4" xfId="36215"/>
    <cellStyle name="Comma 17 7" xfId="15019"/>
    <cellStyle name="Comma 17 7 2" xfId="23009"/>
    <cellStyle name="Comma 17 7 2 2" xfId="51968"/>
    <cellStyle name="Comma 17 7 3" xfId="44027"/>
    <cellStyle name="Comma 17 8" xfId="21561"/>
    <cellStyle name="Comma 17 8 2" xfId="29509"/>
    <cellStyle name="Comma 17 8 2 2" xfId="58468"/>
    <cellStyle name="Comma 17 8 3" xfId="50527"/>
    <cellStyle name="Comma 17 9" xfId="8301"/>
    <cellStyle name="Comma 17 9 2" xfId="37359"/>
    <cellStyle name="Comma 18" xfId="1587"/>
    <cellStyle name="Comma 18 10" xfId="30776"/>
    <cellStyle name="Comma 18 2" xfId="2212"/>
    <cellStyle name="Comma 18 2 2" xfId="3220"/>
    <cellStyle name="Comma 18 2 2 2" xfId="6578"/>
    <cellStyle name="Comma 18 2 2 2 2" xfId="19860"/>
    <cellStyle name="Comma 18 2 2 2 2 2" xfId="27814"/>
    <cellStyle name="Comma 18 2 2 2 2 2 2" xfId="56773"/>
    <cellStyle name="Comma 18 2 2 2 2 3" xfId="48832"/>
    <cellStyle name="Comma 18 2 2 2 3" xfId="13190"/>
    <cellStyle name="Comma 18 2 2 2 3 2" xfId="42248"/>
    <cellStyle name="Comma 18 2 2 2 4" xfId="35664"/>
    <cellStyle name="Comma 18 2 2 3" xfId="16708"/>
    <cellStyle name="Comma 18 2 2 3 2" xfId="24662"/>
    <cellStyle name="Comma 18 2 2 3 2 2" xfId="53621"/>
    <cellStyle name="Comma 18 2 2 3 3" xfId="45680"/>
    <cellStyle name="Comma 18 2 2 4" xfId="9898"/>
    <cellStyle name="Comma 18 2 2 4 2" xfId="38956"/>
    <cellStyle name="Comma 18 2 2 5" xfId="32372"/>
    <cellStyle name="Comma 18 2 3" xfId="4418"/>
    <cellStyle name="Comma 18 2 3 2" xfId="17712"/>
    <cellStyle name="Comma 18 2 3 2 2" xfId="25666"/>
    <cellStyle name="Comma 18 2 3 2 2 2" xfId="54625"/>
    <cellStyle name="Comma 18 2 3 2 3" xfId="46684"/>
    <cellStyle name="Comma 18 2 3 3" xfId="11042"/>
    <cellStyle name="Comma 18 2 3 3 2" xfId="40100"/>
    <cellStyle name="Comma 18 2 3 4" xfId="33516"/>
    <cellStyle name="Comma 18 2 4" xfId="5574"/>
    <cellStyle name="Comma 18 2 4 2" xfId="18856"/>
    <cellStyle name="Comma 18 2 4 2 2" xfId="26810"/>
    <cellStyle name="Comma 18 2 4 2 2 2" xfId="55769"/>
    <cellStyle name="Comma 18 2 4 2 3" xfId="47828"/>
    <cellStyle name="Comma 18 2 4 3" xfId="12186"/>
    <cellStyle name="Comma 18 2 4 3 2" xfId="41244"/>
    <cellStyle name="Comma 18 2 4 4" xfId="34660"/>
    <cellStyle name="Comma 18 2 5" xfId="7743"/>
    <cellStyle name="Comma 18 2 5 2" xfId="21004"/>
    <cellStyle name="Comma 18 2 5 2 2" xfId="28958"/>
    <cellStyle name="Comma 18 2 5 2 2 2" xfId="57917"/>
    <cellStyle name="Comma 18 2 5 2 3" xfId="49976"/>
    <cellStyle name="Comma 18 2 5 3" xfId="14334"/>
    <cellStyle name="Comma 18 2 5 3 2" xfId="43392"/>
    <cellStyle name="Comma 18 2 5 4" xfId="36808"/>
    <cellStyle name="Comma 18 2 6" xfId="15613"/>
    <cellStyle name="Comma 18 2 6 2" xfId="23603"/>
    <cellStyle name="Comma 18 2 6 2 2" xfId="52562"/>
    <cellStyle name="Comma 18 2 6 3" xfId="44621"/>
    <cellStyle name="Comma 18 2 7" xfId="22154"/>
    <cellStyle name="Comma 18 2 7 2" xfId="30102"/>
    <cellStyle name="Comma 18 2 7 2 2" xfId="59061"/>
    <cellStyle name="Comma 18 2 7 3" xfId="51120"/>
    <cellStyle name="Comma 18 2 8" xfId="8894"/>
    <cellStyle name="Comma 18 2 8 2" xfId="37952"/>
    <cellStyle name="Comma 18 2 9" xfId="31368"/>
    <cellStyle name="Comma 18 3" xfId="2628"/>
    <cellStyle name="Comma 18 3 2" xfId="5986"/>
    <cellStyle name="Comma 18 3 2 2" xfId="19268"/>
    <cellStyle name="Comma 18 3 2 2 2" xfId="27222"/>
    <cellStyle name="Comma 18 3 2 2 2 2" xfId="56181"/>
    <cellStyle name="Comma 18 3 2 2 3" xfId="48240"/>
    <cellStyle name="Comma 18 3 2 3" xfId="12598"/>
    <cellStyle name="Comma 18 3 2 3 2" xfId="41656"/>
    <cellStyle name="Comma 18 3 2 4" xfId="35072"/>
    <cellStyle name="Comma 18 3 3" xfId="16116"/>
    <cellStyle name="Comma 18 3 3 2" xfId="24070"/>
    <cellStyle name="Comma 18 3 3 2 2" xfId="53029"/>
    <cellStyle name="Comma 18 3 3 3" xfId="45088"/>
    <cellStyle name="Comma 18 3 4" xfId="9306"/>
    <cellStyle name="Comma 18 3 4 2" xfId="38364"/>
    <cellStyle name="Comma 18 3 5" xfId="31780"/>
    <cellStyle name="Comma 18 4" xfId="3826"/>
    <cellStyle name="Comma 18 4 2" xfId="17120"/>
    <cellStyle name="Comma 18 4 2 2" xfId="25074"/>
    <cellStyle name="Comma 18 4 2 2 2" xfId="54033"/>
    <cellStyle name="Comma 18 4 2 3" xfId="46092"/>
    <cellStyle name="Comma 18 4 3" xfId="10450"/>
    <cellStyle name="Comma 18 4 3 2" xfId="39508"/>
    <cellStyle name="Comma 18 4 4" xfId="32924"/>
    <cellStyle name="Comma 18 5" xfId="4982"/>
    <cellStyle name="Comma 18 5 2" xfId="18264"/>
    <cellStyle name="Comma 18 5 2 2" xfId="26218"/>
    <cellStyle name="Comma 18 5 2 2 2" xfId="55177"/>
    <cellStyle name="Comma 18 5 2 3" xfId="47236"/>
    <cellStyle name="Comma 18 5 3" xfId="11594"/>
    <cellStyle name="Comma 18 5 3 2" xfId="40652"/>
    <cellStyle name="Comma 18 5 4" xfId="34068"/>
    <cellStyle name="Comma 18 6" xfId="7151"/>
    <cellStyle name="Comma 18 6 2" xfId="20412"/>
    <cellStyle name="Comma 18 6 2 2" xfId="28366"/>
    <cellStyle name="Comma 18 6 2 2 2" xfId="57325"/>
    <cellStyle name="Comma 18 6 2 3" xfId="49384"/>
    <cellStyle name="Comma 18 6 3" xfId="13742"/>
    <cellStyle name="Comma 18 6 3 2" xfId="42800"/>
    <cellStyle name="Comma 18 6 4" xfId="36216"/>
    <cellStyle name="Comma 18 7" xfId="15020"/>
    <cellStyle name="Comma 18 7 2" xfId="23010"/>
    <cellStyle name="Comma 18 7 2 2" xfId="51969"/>
    <cellStyle name="Comma 18 7 3" xfId="44028"/>
    <cellStyle name="Comma 18 8" xfId="21562"/>
    <cellStyle name="Comma 18 8 2" xfId="29510"/>
    <cellStyle name="Comma 18 8 2 2" xfId="58469"/>
    <cellStyle name="Comma 18 8 3" xfId="50528"/>
    <cellStyle name="Comma 18 9" xfId="8302"/>
    <cellStyle name="Comma 18 9 2" xfId="37360"/>
    <cellStyle name="Comma 19" xfId="1595"/>
    <cellStyle name="Comma 19 10" xfId="30784"/>
    <cellStyle name="Comma 19 2" xfId="2220"/>
    <cellStyle name="Comma 19 2 2" xfId="3228"/>
    <cellStyle name="Comma 19 2 2 2" xfId="6586"/>
    <cellStyle name="Comma 19 2 2 2 2" xfId="19868"/>
    <cellStyle name="Comma 19 2 2 2 2 2" xfId="27822"/>
    <cellStyle name="Comma 19 2 2 2 2 2 2" xfId="56781"/>
    <cellStyle name="Comma 19 2 2 2 2 3" xfId="48840"/>
    <cellStyle name="Comma 19 2 2 2 3" xfId="13198"/>
    <cellStyle name="Comma 19 2 2 2 3 2" xfId="42256"/>
    <cellStyle name="Comma 19 2 2 2 4" xfId="35672"/>
    <cellStyle name="Comma 19 2 2 3" xfId="16716"/>
    <cellStyle name="Comma 19 2 2 3 2" xfId="24670"/>
    <cellStyle name="Comma 19 2 2 3 2 2" xfId="53629"/>
    <cellStyle name="Comma 19 2 2 3 3" xfId="45688"/>
    <cellStyle name="Comma 19 2 2 4" xfId="9906"/>
    <cellStyle name="Comma 19 2 2 4 2" xfId="38964"/>
    <cellStyle name="Comma 19 2 2 5" xfId="32380"/>
    <cellStyle name="Comma 19 2 3" xfId="4426"/>
    <cellStyle name="Comma 19 2 3 2" xfId="17720"/>
    <cellStyle name="Comma 19 2 3 2 2" xfId="25674"/>
    <cellStyle name="Comma 19 2 3 2 2 2" xfId="54633"/>
    <cellStyle name="Comma 19 2 3 2 3" xfId="46692"/>
    <cellStyle name="Comma 19 2 3 3" xfId="11050"/>
    <cellStyle name="Comma 19 2 3 3 2" xfId="40108"/>
    <cellStyle name="Comma 19 2 3 4" xfId="33524"/>
    <cellStyle name="Comma 19 2 4" xfId="5582"/>
    <cellStyle name="Comma 19 2 4 2" xfId="18864"/>
    <cellStyle name="Comma 19 2 4 2 2" xfId="26818"/>
    <cellStyle name="Comma 19 2 4 2 2 2" xfId="55777"/>
    <cellStyle name="Comma 19 2 4 2 3" xfId="47836"/>
    <cellStyle name="Comma 19 2 4 3" xfId="12194"/>
    <cellStyle name="Comma 19 2 4 3 2" xfId="41252"/>
    <cellStyle name="Comma 19 2 4 4" xfId="34668"/>
    <cellStyle name="Comma 19 2 5" xfId="7751"/>
    <cellStyle name="Comma 19 2 5 2" xfId="21012"/>
    <cellStyle name="Comma 19 2 5 2 2" xfId="28966"/>
    <cellStyle name="Comma 19 2 5 2 2 2" xfId="57925"/>
    <cellStyle name="Comma 19 2 5 2 3" xfId="49984"/>
    <cellStyle name="Comma 19 2 5 3" xfId="14342"/>
    <cellStyle name="Comma 19 2 5 3 2" xfId="43400"/>
    <cellStyle name="Comma 19 2 5 4" xfId="36816"/>
    <cellStyle name="Comma 19 2 6" xfId="15621"/>
    <cellStyle name="Comma 19 2 6 2" xfId="23611"/>
    <cellStyle name="Comma 19 2 6 2 2" xfId="52570"/>
    <cellStyle name="Comma 19 2 6 3" xfId="44629"/>
    <cellStyle name="Comma 19 2 7" xfId="22162"/>
    <cellStyle name="Comma 19 2 7 2" xfId="30110"/>
    <cellStyle name="Comma 19 2 7 2 2" xfId="59069"/>
    <cellStyle name="Comma 19 2 7 3" xfId="51128"/>
    <cellStyle name="Comma 19 2 8" xfId="8902"/>
    <cellStyle name="Comma 19 2 8 2" xfId="37960"/>
    <cellStyle name="Comma 19 2 9" xfId="31376"/>
    <cellStyle name="Comma 19 3" xfId="2636"/>
    <cellStyle name="Comma 19 3 2" xfId="5994"/>
    <cellStyle name="Comma 19 3 2 2" xfId="19276"/>
    <cellStyle name="Comma 19 3 2 2 2" xfId="27230"/>
    <cellStyle name="Comma 19 3 2 2 2 2" xfId="56189"/>
    <cellStyle name="Comma 19 3 2 2 3" xfId="48248"/>
    <cellStyle name="Comma 19 3 2 3" xfId="12606"/>
    <cellStyle name="Comma 19 3 2 3 2" xfId="41664"/>
    <cellStyle name="Comma 19 3 2 4" xfId="35080"/>
    <cellStyle name="Comma 19 3 3" xfId="16124"/>
    <cellStyle name="Comma 19 3 3 2" xfId="24078"/>
    <cellStyle name="Comma 19 3 3 2 2" xfId="53037"/>
    <cellStyle name="Comma 19 3 3 3" xfId="45096"/>
    <cellStyle name="Comma 19 3 4" xfId="9314"/>
    <cellStyle name="Comma 19 3 4 2" xfId="38372"/>
    <cellStyle name="Comma 19 3 5" xfId="31788"/>
    <cellStyle name="Comma 19 4" xfId="3834"/>
    <cellStyle name="Comma 19 4 2" xfId="17128"/>
    <cellStyle name="Comma 19 4 2 2" xfId="25082"/>
    <cellStyle name="Comma 19 4 2 2 2" xfId="54041"/>
    <cellStyle name="Comma 19 4 2 3" xfId="46100"/>
    <cellStyle name="Comma 19 4 3" xfId="10458"/>
    <cellStyle name="Comma 19 4 3 2" xfId="39516"/>
    <cellStyle name="Comma 19 4 4" xfId="32932"/>
    <cellStyle name="Comma 19 5" xfId="4990"/>
    <cellStyle name="Comma 19 5 2" xfId="18272"/>
    <cellStyle name="Comma 19 5 2 2" xfId="26226"/>
    <cellStyle name="Comma 19 5 2 2 2" xfId="55185"/>
    <cellStyle name="Comma 19 5 2 3" xfId="47244"/>
    <cellStyle name="Comma 19 5 3" xfId="11602"/>
    <cellStyle name="Comma 19 5 3 2" xfId="40660"/>
    <cellStyle name="Comma 19 5 4" xfId="34076"/>
    <cellStyle name="Comma 19 6" xfId="7159"/>
    <cellStyle name="Comma 19 6 2" xfId="20420"/>
    <cellStyle name="Comma 19 6 2 2" xfId="28374"/>
    <cellStyle name="Comma 19 6 2 2 2" xfId="57333"/>
    <cellStyle name="Comma 19 6 2 3" xfId="49392"/>
    <cellStyle name="Comma 19 6 3" xfId="13750"/>
    <cellStyle name="Comma 19 6 3 2" xfId="42808"/>
    <cellStyle name="Comma 19 6 4" xfId="36224"/>
    <cellStyle name="Comma 19 7" xfId="15028"/>
    <cellStyle name="Comma 19 7 2" xfId="23018"/>
    <cellStyle name="Comma 19 7 2 2" xfId="51977"/>
    <cellStyle name="Comma 19 7 3" xfId="44036"/>
    <cellStyle name="Comma 19 8" xfId="21570"/>
    <cellStyle name="Comma 19 8 2" xfId="29518"/>
    <cellStyle name="Comma 19 8 2 2" xfId="58477"/>
    <cellStyle name="Comma 19 8 3" xfId="50536"/>
    <cellStyle name="Comma 19 9" xfId="8310"/>
    <cellStyle name="Comma 19 9 2" xfId="37368"/>
    <cellStyle name="Comma 2" xfId="3"/>
    <cellStyle name="Comma 2 2" xfId="18"/>
    <cellStyle name="Comma 2 2 2" xfId="3426"/>
    <cellStyle name="Comma 2 3" xfId="911"/>
    <cellStyle name="Comma 2 3 2" xfId="3427"/>
    <cellStyle name="Comma 2 4" xfId="3428"/>
    <cellStyle name="Comma 2_IDB ABL costing_V2_2-11-13" xfId="912"/>
    <cellStyle name="Comma 20" xfId="1602"/>
    <cellStyle name="Comma 20 10" xfId="30791"/>
    <cellStyle name="Comma 20 2" xfId="2227"/>
    <cellStyle name="Comma 20 2 2" xfId="3235"/>
    <cellStyle name="Comma 20 2 2 2" xfId="6593"/>
    <cellStyle name="Comma 20 2 2 2 2" xfId="19875"/>
    <cellStyle name="Comma 20 2 2 2 2 2" xfId="27829"/>
    <cellStyle name="Comma 20 2 2 2 2 2 2" xfId="56788"/>
    <cellStyle name="Comma 20 2 2 2 2 3" xfId="48847"/>
    <cellStyle name="Comma 20 2 2 2 3" xfId="13205"/>
    <cellStyle name="Comma 20 2 2 2 3 2" xfId="42263"/>
    <cellStyle name="Comma 20 2 2 2 4" xfId="35679"/>
    <cellStyle name="Comma 20 2 2 3" xfId="16723"/>
    <cellStyle name="Comma 20 2 2 3 2" xfId="24677"/>
    <cellStyle name="Comma 20 2 2 3 2 2" xfId="53636"/>
    <cellStyle name="Comma 20 2 2 3 3" xfId="45695"/>
    <cellStyle name="Comma 20 2 2 4" xfId="9913"/>
    <cellStyle name="Comma 20 2 2 4 2" xfId="38971"/>
    <cellStyle name="Comma 20 2 2 5" xfId="32387"/>
    <cellStyle name="Comma 20 2 3" xfId="4433"/>
    <cellStyle name="Comma 20 2 3 2" xfId="17727"/>
    <cellStyle name="Comma 20 2 3 2 2" xfId="25681"/>
    <cellStyle name="Comma 20 2 3 2 2 2" xfId="54640"/>
    <cellStyle name="Comma 20 2 3 2 3" xfId="46699"/>
    <cellStyle name="Comma 20 2 3 3" xfId="11057"/>
    <cellStyle name="Comma 20 2 3 3 2" xfId="40115"/>
    <cellStyle name="Comma 20 2 3 4" xfId="33531"/>
    <cellStyle name="Comma 20 2 4" xfId="5589"/>
    <cellStyle name="Comma 20 2 4 2" xfId="18871"/>
    <cellStyle name="Comma 20 2 4 2 2" xfId="26825"/>
    <cellStyle name="Comma 20 2 4 2 2 2" xfId="55784"/>
    <cellStyle name="Comma 20 2 4 2 3" xfId="47843"/>
    <cellStyle name="Comma 20 2 4 3" xfId="12201"/>
    <cellStyle name="Comma 20 2 4 3 2" xfId="41259"/>
    <cellStyle name="Comma 20 2 4 4" xfId="34675"/>
    <cellStyle name="Comma 20 2 5" xfId="7758"/>
    <cellStyle name="Comma 20 2 5 2" xfId="21019"/>
    <cellStyle name="Comma 20 2 5 2 2" xfId="28973"/>
    <cellStyle name="Comma 20 2 5 2 2 2" xfId="57932"/>
    <cellStyle name="Comma 20 2 5 2 3" xfId="49991"/>
    <cellStyle name="Comma 20 2 5 3" xfId="14349"/>
    <cellStyle name="Comma 20 2 5 3 2" xfId="43407"/>
    <cellStyle name="Comma 20 2 5 4" xfId="36823"/>
    <cellStyle name="Comma 20 2 6" xfId="15628"/>
    <cellStyle name="Comma 20 2 6 2" xfId="23618"/>
    <cellStyle name="Comma 20 2 6 2 2" xfId="52577"/>
    <cellStyle name="Comma 20 2 6 3" xfId="44636"/>
    <cellStyle name="Comma 20 2 7" xfId="22169"/>
    <cellStyle name="Comma 20 2 7 2" xfId="30117"/>
    <cellStyle name="Comma 20 2 7 2 2" xfId="59076"/>
    <cellStyle name="Comma 20 2 7 3" xfId="51135"/>
    <cellStyle name="Comma 20 2 8" xfId="8909"/>
    <cellStyle name="Comma 20 2 8 2" xfId="37967"/>
    <cellStyle name="Comma 20 2 9" xfId="31383"/>
    <cellStyle name="Comma 20 3" xfId="2643"/>
    <cellStyle name="Comma 20 3 2" xfId="6001"/>
    <cellStyle name="Comma 20 3 2 2" xfId="19283"/>
    <cellStyle name="Comma 20 3 2 2 2" xfId="27237"/>
    <cellStyle name="Comma 20 3 2 2 2 2" xfId="56196"/>
    <cellStyle name="Comma 20 3 2 2 3" xfId="48255"/>
    <cellStyle name="Comma 20 3 2 3" xfId="12613"/>
    <cellStyle name="Comma 20 3 2 3 2" xfId="41671"/>
    <cellStyle name="Comma 20 3 2 4" xfId="35087"/>
    <cellStyle name="Comma 20 3 3" xfId="16131"/>
    <cellStyle name="Comma 20 3 3 2" xfId="24085"/>
    <cellStyle name="Comma 20 3 3 2 2" xfId="53044"/>
    <cellStyle name="Comma 20 3 3 3" xfId="45103"/>
    <cellStyle name="Comma 20 3 4" xfId="9321"/>
    <cellStyle name="Comma 20 3 4 2" xfId="38379"/>
    <cellStyle name="Comma 20 3 5" xfId="31795"/>
    <cellStyle name="Comma 20 4" xfId="3841"/>
    <cellStyle name="Comma 20 4 2" xfId="17135"/>
    <cellStyle name="Comma 20 4 2 2" xfId="25089"/>
    <cellStyle name="Comma 20 4 2 2 2" xfId="54048"/>
    <cellStyle name="Comma 20 4 2 3" xfId="46107"/>
    <cellStyle name="Comma 20 4 3" xfId="10465"/>
    <cellStyle name="Comma 20 4 3 2" xfId="39523"/>
    <cellStyle name="Comma 20 4 4" xfId="32939"/>
    <cellStyle name="Comma 20 5" xfId="4997"/>
    <cellStyle name="Comma 20 5 2" xfId="18279"/>
    <cellStyle name="Comma 20 5 2 2" xfId="26233"/>
    <cellStyle name="Comma 20 5 2 2 2" xfId="55192"/>
    <cellStyle name="Comma 20 5 2 3" xfId="47251"/>
    <cellStyle name="Comma 20 5 3" xfId="11609"/>
    <cellStyle name="Comma 20 5 3 2" xfId="40667"/>
    <cellStyle name="Comma 20 5 4" xfId="34083"/>
    <cellStyle name="Comma 20 6" xfId="7166"/>
    <cellStyle name="Comma 20 6 2" xfId="20427"/>
    <cellStyle name="Comma 20 6 2 2" xfId="28381"/>
    <cellStyle name="Comma 20 6 2 2 2" xfId="57340"/>
    <cellStyle name="Comma 20 6 2 3" xfId="49399"/>
    <cellStyle name="Comma 20 6 3" xfId="13757"/>
    <cellStyle name="Comma 20 6 3 2" xfId="42815"/>
    <cellStyle name="Comma 20 6 4" xfId="36231"/>
    <cellStyle name="Comma 20 7" xfId="15035"/>
    <cellStyle name="Comma 20 7 2" xfId="23025"/>
    <cellStyle name="Comma 20 7 2 2" xfId="51984"/>
    <cellStyle name="Comma 20 7 3" xfId="44043"/>
    <cellStyle name="Comma 20 8" xfId="21577"/>
    <cellStyle name="Comma 20 8 2" xfId="29525"/>
    <cellStyle name="Comma 20 8 2 2" xfId="58484"/>
    <cellStyle name="Comma 20 8 3" xfId="50543"/>
    <cellStyle name="Comma 20 9" xfId="8317"/>
    <cellStyle name="Comma 20 9 2" xfId="37375"/>
    <cellStyle name="Comma 21" xfId="1599"/>
    <cellStyle name="Comma 21 10" xfId="30788"/>
    <cellStyle name="Comma 21 2" xfId="2224"/>
    <cellStyle name="Comma 21 2 2" xfId="3232"/>
    <cellStyle name="Comma 21 2 2 2" xfId="6590"/>
    <cellStyle name="Comma 21 2 2 2 2" xfId="19872"/>
    <cellStyle name="Comma 21 2 2 2 2 2" xfId="27826"/>
    <cellStyle name="Comma 21 2 2 2 2 2 2" xfId="56785"/>
    <cellStyle name="Comma 21 2 2 2 2 3" xfId="48844"/>
    <cellStyle name="Comma 21 2 2 2 3" xfId="13202"/>
    <cellStyle name="Comma 21 2 2 2 3 2" xfId="42260"/>
    <cellStyle name="Comma 21 2 2 2 4" xfId="35676"/>
    <cellStyle name="Comma 21 2 2 3" xfId="16720"/>
    <cellStyle name="Comma 21 2 2 3 2" xfId="24674"/>
    <cellStyle name="Comma 21 2 2 3 2 2" xfId="53633"/>
    <cellStyle name="Comma 21 2 2 3 3" xfId="45692"/>
    <cellStyle name="Comma 21 2 2 4" xfId="9910"/>
    <cellStyle name="Comma 21 2 2 4 2" xfId="38968"/>
    <cellStyle name="Comma 21 2 2 5" xfId="32384"/>
    <cellStyle name="Comma 21 2 3" xfId="4430"/>
    <cellStyle name="Comma 21 2 3 2" xfId="17724"/>
    <cellStyle name="Comma 21 2 3 2 2" xfId="25678"/>
    <cellStyle name="Comma 21 2 3 2 2 2" xfId="54637"/>
    <cellStyle name="Comma 21 2 3 2 3" xfId="46696"/>
    <cellStyle name="Comma 21 2 3 3" xfId="11054"/>
    <cellStyle name="Comma 21 2 3 3 2" xfId="40112"/>
    <cellStyle name="Comma 21 2 3 4" xfId="33528"/>
    <cellStyle name="Comma 21 2 4" xfId="5586"/>
    <cellStyle name="Comma 21 2 4 2" xfId="18868"/>
    <cellStyle name="Comma 21 2 4 2 2" xfId="26822"/>
    <cellStyle name="Comma 21 2 4 2 2 2" xfId="55781"/>
    <cellStyle name="Comma 21 2 4 2 3" xfId="47840"/>
    <cellStyle name="Comma 21 2 4 3" xfId="12198"/>
    <cellStyle name="Comma 21 2 4 3 2" xfId="41256"/>
    <cellStyle name="Comma 21 2 4 4" xfId="34672"/>
    <cellStyle name="Comma 21 2 5" xfId="7755"/>
    <cellStyle name="Comma 21 2 5 2" xfId="21016"/>
    <cellStyle name="Comma 21 2 5 2 2" xfId="28970"/>
    <cellStyle name="Comma 21 2 5 2 2 2" xfId="57929"/>
    <cellStyle name="Comma 21 2 5 2 3" xfId="49988"/>
    <cellStyle name="Comma 21 2 5 3" xfId="14346"/>
    <cellStyle name="Comma 21 2 5 3 2" xfId="43404"/>
    <cellStyle name="Comma 21 2 5 4" xfId="36820"/>
    <cellStyle name="Comma 21 2 6" xfId="15625"/>
    <cellStyle name="Comma 21 2 6 2" xfId="23615"/>
    <cellStyle name="Comma 21 2 6 2 2" xfId="52574"/>
    <cellStyle name="Comma 21 2 6 3" xfId="44633"/>
    <cellStyle name="Comma 21 2 7" xfId="22166"/>
    <cellStyle name="Comma 21 2 7 2" xfId="30114"/>
    <cellStyle name="Comma 21 2 7 2 2" xfId="59073"/>
    <cellStyle name="Comma 21 2 7 3" xfId="51132"/>
    <cellStyle name="Comma 21 2 8" xfId="8906"/>
    <cellStyle name="Comma 21 2 8 2" xfId="37964"/>
    <cellStyle name="Comma 21 2 9" xfId="31380"/>
    <cellStyle name="Comma 21 3" xfId="2640"/>
    <cellStyle name="Comma 21 3 2" xfId="5998"/>
    <cellStyle name="Comma 21 3 2 2" xfId="19280"/>
    <cellStyle name="Comma 21 3 2 2 2" xfId="27234"/>
    <cellStyle name="Comma 21 3 2 2 2 2" xfId="56193"/>
    <cellStyle name="Comma 21 3 2 2 3" xfId="48252"/>
    <cellStyle name="Comma 21 3 2 3" xfId="12610"/>
    <cellStyle name="Comma 21 3 2 3 2" xfId="41668"/>
    <cellStyle name="Comma 21 3 2 4" xfId="35084"/>
    <cellStyle name="Comma 21 3 3" xfId="16128"/>
    <cellStyle name="Comma 21 3 3 2" xfId="24082"/>
    <cellStyle name="Comma 21 3 3 2 2" xfId="53041"/>
    <cellStyle name="Comma 21 3 3 3" xfId="45100"/>
    <cellStyle name="Comma 21 3 4" xfId="9318"/>
    <cellStyle name="Comma 21 3 4 2" xfId="38376"/>
    <cellStyle name="Comma 21 3 5" xfId="31792"/>
    <cellStyle name="Comma 21 4" xfId="3838"/>
    <cellStyle name="Comma 21 4 2" xfId="17132"/>
    <cellStyle name="Comma 21 4 2 2" xfId="25086"/>
    <cellStyle name="Comma 21 4 2 2 2" xfId="54045"/>
    <cellStyle name="Comma 21 4 2 3" xfId="46104"/>
    <cellStyle name="Comma 21 4 3" xfId="10462"/>
    <cellStyle name="Comma 21 4 3 2" xfId="39520"/>
    <cellStyle name="Comma 21 4 4" xfId="32936"/>
    <cellStyle name="Comma 21 5" xfId="4994"/>
    <cellStyle name="Comma 21 5 2" xfId="18276"/>
    <cellStyle name="Comma 21 5 2 2" xfId="26230"/>
    <cellStyle name="Comma 21 5 2 2 2" xfId="55189"/>
    <cellStyle name="Comma 21 5 2 3" xfId="47248"/>
    <cellStyle name="Comma 21 5 3" xfId="11606"/>
    <cellStyle name="Comma 21 5 3 2" xfId="40664"/>
    <cellStyle name="Comma 21 5 4" xfId="34080"/>
    <cellStyle name="Comma 21 6" xfId="7163"/>
    <cellStyle name="Comma 21 6 2" xfId="20424"/>
    <cellStyle name="Comma 21 6 2 2" xfId="28378"/>
    <cellStyle name="Comma 21 6 2 2 2" xfId="57337"/>
    <cellStyle name="Comma 21 6 2 3" xfId="49396"/>
    <cellStyle name="Comma 21 6 3" xfId="13754"/>
    <cellStyle name="Comma 21 6 3 2" xfId="42812"/>
    <cellStyle name="Comma 21 6 4" xfId="36228"/>
    <cellStyle name="Comma 21 7" xfId="15032"/>
    <cellStyle name="Comma 21 7 2" xfId="23022"/>
    <cellStyle name="Comma 21 7 2 2" xfId="51981"/>
    <cellStyle name="Comma 21 7 3" xfId="44040"/>
    <cellStyle name="Comma 21 8" xfId="21574"/>
    <cellStyle name="Comma 21 8 2" xfId="29522"/>
    <cellStyle name="Comma 21 8 2 2" xfId="58481"/>
    <cellStyle name="Comma 21 8 3" xfId="50540"/>
    <cellStyle name="Comma 21 9" xfId="8314"/>
    <cellStyle name="Comma 21 9 2" xfId="37372"/>
    <cellStyle name="Comma 22" xfId="59471"/>
    <cellStyle name="Comma 3" xfId="14"/>
    <cellStyle name="Comma 3 10" xfId="3429"/>
    <cellStyle name="Comma 3 10 2" xfId="4623"/>
    <cellStyle name="Comma 3 10 2 2" xfId="17917"/>
    <cellStyle name="Comma 3 10 2 2 2" xfId="25871"/>
    <cellStyle name="Comma 3 10 2 2 2 2" xfId="54830"/>
    <cellStyle name="Comma 3 10 2 2 3" xfId="46889"/>
    <cellStyle name="Comma 3 10 2 3" xfId="11247"/>
    <cellStyle name="Comma 3 10 2 3 2" xfId="40305"/>
    <cellStyle name="Comma 3 10 2 4" xfId="33721"/>
    <cellStyle name="Comma 3 10 3" xfId="6783"/>
    <cellStyle name="Comma 3 10 3 2" xfId="20065"/>
    <cellStyle name="Comma 3 10 3 2 2" xfId="28019"/>
    <cellStyle name="Comma 3 10 3 2 2 2" xfId="56978"/>
    <cellStyle name="Comma 3 10 3 2 3" xfId="49037"/>
    <cellStyle name="Comma 3 10 3 3" xfId="13395"/>
    <cellStyle name="Comma 3 10 3 3 2" xfId="42453"/>
    <cellStyle name="Comma 3 10 3 4" xfId="35869"/>
    <cellStyle name="Comma 3 10 4" xfId="7948"/>
    <cellStyle name="Comma 3 10 4 2" xfId="21209"/>
    <cellStyle name="Comma 3 10 4 2 2" xfId="29163"/>
    <cellStyle name="Comma 3 10 4 2 2 2" xfId="58122"/>
    <cellStyle name="Comma 3 10 4 2 3" xfId="50181"/>
    <cellStyle name="Comma 3 10 4 3" xfId="14539"/>
    <cellStyle name="Comma 3 10 4 3 2" xfId="43597"/>
    <cellStyle name="Comma 3 10 4 4" xfId="37013"/>
    <cellStyle name="Comma 3 10 5" xfId="15818"/>
    <cellStyle name="Comma 3 10 5 2" xfId="23808"/>
    <cellStyle name="Comma 3 10 5 2 2" xfId="52767"/>
    <cellStyle name="Comma 3 10 5 3" xfId="44826"/>
    <cellStyle name="Comma 3 10 6" xfId="22359"/>
    <cellStyle name="Comma 3 10 6 2" xfId="30307"/>
    <cellStyle name="Comma 3 10 6 2 2" xfId="59266"/>
    <cellStyle name="Comma 3 10 6 3" xfId="51325"/>
    <cellStyle name="Comma 3 10 7" xfId="10103"/>
    <cellStyle name="Comma 3 10 7 2" xfId="39161"/>
    <cellStyle name="Comma 3 10 8" xfId="32577"/>
    <cellStyle name="Comma 3 11" xfId="2370"/>
    <cellStyle name="Comma 3 11 2" xfId="5730"/>
    <cellStyle name="Comma 3 11 2 2" xfId="19012"/>
    <cellStyle name="Comma 3 11 2 2 2" xfId="26966"/>
    <cellStyle name="Comma 3 11 2 2 2 2" xfId="55925"/>
    <cellStyle name="Comma 3 11 2 2 3" xfId="47984"/>
    <cellStyle name="Comma 3 11 2 3" xfId="12342"/>
    <cellStyle name="Comma 3 11 2 3 2" xfId="41400"/>
    <cellStyle name="Comma 3 11 2 4" xfId="34816"/>
    <cellStyle name="Comma 3 11 3" xfId="15982"/>
    <cellStyle name="Comma 3 11 3 2" xfId="23946"/>
    <cellStyle name="Comma 3 11 3 2 2" xfId="52905"/>
    <cellStyle name="Comma 3 11 3 3" xfId="44964"/>
    <cellStyle name="Comma 3 11 4" xfId="9050"/>
    <cellStyle name="Comma 3 11 4 2" xfId="38108"/>
    <cellStyle name="Comma 3 11 5" xfId="31524"/>
    <cellStyle name="Comma 3 12" xfId="3570"/>
    <cellStyle name="Comma 3 12 2" xfId="16864"/>
    <cellStyle name="Comma 3 12 2 2" xfId="24818"/>
    <cellStyle name="Comma 3 12 2 2 2" xfId="53777"/>
    <cellStyle name="Comma 3 12 2 3" xfId="45836"/>
    <cellStyle name="Comma 3 12 3" xfId="10194"/>
    <cellStyle name="Comma 3 12 3 2" xfId="39252"/>
    <cellStyle name="Comma 3 12 4" xfId="32668"/>
    <cellStyle name="Comma 3 13" xfId="4724"/>
    <cellStyle name="Comma 3 13 2" xfId="18008"/>
    <cellStyle name="Comma 3 13 2 2" xfId="25962"/>
    <cellStyle name="Comma 3 13 2 2 2" xfId="54921"/>
    <cellStyle name="Comma 3 13 2 3" xfId="46980"/>
    <cellStyle name="Comma 3 13 3" xfId="11338"/>
    <cellStyle name="Comma 3 13 3 2" xfId="40396"/>
    <cellStyle name="Comma 3 13 4" xfId="33812"/>
    <cellStyle name="Comma 3 14" xfId="6885"/>
    <cellStyle name="Comma 3 14 2" xfId="20156"/>
    <cellStyle name="Comma 3 14 2 2" xfId="28110"/>
    <cellStyle name="Comma 3 14 2 2 2" xfId="57069"/>
    <cellStyle name="Comma 3 14 2 3" xfId="49128"/>
    <cellStyle name="Comma 3 14 3" xfId="13486"/>
    <cellStyle name="Comma 3 14 3 2" xfId="42544"/>
    <cellStyle name="Comma 3 14 4" xfId="35960"/>
    <cellStyle name="Comma 3 15" xfId="14633"/>
    <cellStyle name="Comma 3 15 2" xfId="22671"/>
    <cellStyle name="Comma 3 15 2 2" xfId="51630"/>
    <cellStyle name="Comma 3 15 3" xfId="43689"/>
    <cellStyle name="Comma 3 16" xfId="21302"/>
    <cellStyle name="Comma 3 16 2" xfId="29254"/>
    <cellStyle name="Comma 3 16 2 2" xfId="58213"/>
    <cellStyle name="Comma 3 16 3" xfId="50272"/>
    <cellStyle name="Comma 3 17" xfId="22503"/>
    <cellStyle name="Comma 3 17 2" xfId="30447"/>
    <cellStyle name="Comma 3 17 2 2" xfId="59406"/>
    <cellStyle name="Comma 3 17 3" xfId="51465"/>
    <cellStyle name="Comma 3 18" xfId="22609"/>
    <cellStyle name="Comma 3 18 2" xfId="51571"/>
    <cellStyle name="Comma 3 19" xfId="8044"/>
    <cellStyle name="Comma 3 19 2" xfId="37104"/>
    <cellStyle name="Comma 3 2" xfId="76"/>
    <cellStyle name="Comma 3 2 10" xfId="3593"/>
    <cellStyle name="Comma 3 2 10 2" xfId="16887"/>
    <cellStyle name="Comma 3 2 10 2 2" xfId="24841"/>
    <cellStyle name="Comma 3 2 10 2 2 2" xfId="53800"/>
    <cellStyle name="Comma 3 2 10 2 3" xfId="45859"/>
    <cellStyle name="Comma 3 2 10 3" xfId="10217"/>
    <cellStyle name="Comma 3 2 10 3 2" xfId="39275"/>
    <cellStyle name="Comma 3 2 10 4" xfId="32691"/>
    <cellStyle name="Comma 3 2 11" xfId="4747"/>
    <cellStyle name="Comma 3 2 11 2" xfId="18031"/>
    <cellStyle name="Comma 3 2 11 2 2" xfId="25985"/>
    <cellStyle name="Comma 3 2 11 2 2 2" xfId="54944"/>
    <cellStyle name="Comma 3 2 11 2 3" xfId="47003"/>
    <cellStyle name="Comma 3 2 11 3" xfId="11361"/>
    <cellStyle name="Comma 3 2 11 3 2" xfId="40419"/>
    <cellStyle name="Comma 3 2 11 4" xfId="33835"/>
    <cellStyle name="Comma 3 2 12" xfId="6908"/>
    <cellStyle name="Comma 3 2 12 2" xfId="20179"/>
    <cellStyle name="Comma 3 2 12 2 2" xfId="28133"/>
    <cellStyle name="Comma 3 2 12 2 2 2" xfId="57092"/>
    <cellStyle name="Comma 3 2 12 2 3" xfId="49151"/>
    <cellStyle name="Comma 3 2 12 3" xfId="13509"/>
    <cellStyle name="Comma 3 2 12 3 2" xfId="42567"/>
    <cellStyle name="Comma 3 2 12 4" xfId="35983"/>
    <cellStyle name="Comma 3 2 13" xfId="14661"/>
    <cellStyle name="Comma 3 2 13 2" xfId="22696"/>
    <cellStyle name="Comma 3 2 13 2 2" xfId="51655"/>
    <cellStyle name="Comma 3 2 13 3" xfId="43714"/>
    <cellStyle name="Comma 3 2 14" xfId="21325"/>
    <cellStyle name="Comma 3 2 14 2" xfId="29277"/>
    <cellStyle name="Comma 3 2 14 2 2" xfId="58236"/>
    <cellStyle name="Comma 3 2 14 3" xfId="50295"/>
    <cellStyle name="Comma 3 2 15" xfId="22504"/>
    <cellStyle name="Comma 3 2 15 2" xfId="30448"/>
    <cellStyle name="Comma 3 2 15 2 2" xfId="59407"/>
    <cellStyle name="Comma 3 2 15 3" xfId="51466"/>
    <cellStyle name="Comma 3 2 16" xfId="22610"/>
    <cellStyle name="Comma 3 2 16 2" xfId="51572"/>
    <cellStyle name="Comma 3 2 17" xfId="8067"/>
    <cellStyle name="Comma 3 2 17 2" xfId="37127"/>
    <cellStyle name="Comma 3 2 18" xfId="30543"/>
    <cellStyle name="Comma 3 2 2" xfId="914"/>
    <cellStyle name="Comma 3 2 2 2" xfId="3431"/>
    <cellStyle name="Comma 3 2 3" xfId="115"/>
    <cellStyle name="Comma 3 2 3 10" xfId="14696"/>
    <cellStyle name="Comma 3 2 3 10 2" xfId="22731"/>
    <cellStyle name="Comma 3 2 3 10 2 2" xfId="51690"/>
    <cellStyle name="Comma 3 2 3 10 3" xfId="43749"/>
    <cellStyle name="Comma 3 2 3 11" xfId="21358"/>
    <cellStyle name="Comma 3 2 3 11 2" xfId="29310"/>
    <cellStyle name="Comma 3 2 3 11 2 2" xfId="58269"/>
    <cellStyle name="Comma 3 2 3 11 3" xfId="50328"/>
    <cellStyle name="Comma 3 2 3 12" xfId="8100"/>
    <cellStyle name="Comma 3 2 3 12 2" xfId="37160"/>
    <cellStyle name="Comma 3 2 3 13" xfId="30576"/>
    <cellStyle name="Comma 3 2 3 2" xfId="1470"/>
    <cellStyle name="Comma 3 2 3 2 10" xfId="21452"/>
    <cellStyle name="Comma 3 2 3 2 10 2" xfId="29400"/>
    <cellStyle name="Comma 3 2 3 2 10 2 2" xfId="58359"/>
    <cellStyle name="Comma 3 2 3 2 10 3" xfId="50418"/>
    <cellStyle name="Comma 3 2 3 2 11" xfId="8192"/>
    <cellStyle name="Comma 3 2 3 2 11 2" xfId="37250"/>
    <cellStyle name="Comma 3 2 3 2 12" xfId="30666"/>
    <cellStyle name="Comma 3 2 3 2 2" xfId="1690"/>
    <cellStyle name="Comma 3 2 3 2 2 10" xfId="30879"/>
    <cellStyle name="Comma 3 2 3 2 2 2" xfId="2315"/>
    <cellStyle name="Comma 3 2 3 2 2 2 2" xfId="3323"/>
    <cellStyle name="Comma 3 2 3 2 2 2 2 2" xfId="6681"/>
    <cellStyle name="Comma 3 2 3 2 2 2 2 2 2" xfId="19963"/>
    <cellStyle name="Comma 3 2 3 2 2 2 2 2 2 2" xfId="27917"/>
    <cellStyle name="Comma 3 2 3 2 2 2 2 2 2 2 2" xfId="56876"/>
    <cellStyle name="Comma 3 2 3 2 2 2 2 2 2 3" xfId="48935"/>
    <cellStyle name="Comma 3 2 3 2 2 2 2 2 3" xfId="13293"/>
    <cellStyle name="Comma 3 2 3 2 2 2 2 2 3 2" xfId="42351"/>
    <cellStyle name="Comma 3 2 3 2 2 2 2 2 4" xfId="35767"/>
    <cellStyle name="Comma 3 2 3 2 2 2 2 3" xfId="16811"/>
    <cellStyle name="Comma 3 2 3 2 2 2 2 3 2" xfId="24765"/>
    <cellStyle name="Comma 3 2 3 2 2 2 2 3 2 2" xfId="53724"/>
    <cellStyle name="Comma 3 2 3 2 2 2 2 3 3" xfId="45783"/>
    <cellStyle name="Comma 3 2 3 2 2 2 2 4" xfId="10001"/>
    <cellStyle name="Comma 3 2 3 2 2 2 2 4 2" xfId="39059"/>
    <cellStyle name="Comma 3 2 3 2 2 2 2 5" xfId="32475"/>
    <cellStyle name="Comma 3 2 3 2 2 2 3" xfId="4521"/>
    <cellStyle name="Comma 3 2 3 2 2 2 3 2" xfId="17815"/>
    <cellStyle name="Comma 3 2 3 2 2 2 3 2 2" xfId="25769"/>
    <cellStyle name="Comma 3 2 3 2 2 2 3 2 2 2" xfId="54728"/>
    <cellStyle name="Comma 3 2 3 2 2 2 3 2 3" xfId="46787"/>
    <cellStyle name="Comma 3 2 3 2 2 2 3 3" xfId="11145"/>
    <cellStyle name="Comma 3 2 3 2 2 2 3 3 2" xfId="40203"/>
    <cellStyle name="Comma 3 2 3 2 2 2 3 4" xfId="33619"/>
    <cellStyle name="Comma 3 2 3 2 2 2 4" xfId="5677"/>
    <cellStyle name="Comma 3 2 3 2 2 2 4 2" xfId="18959"/>
    <cellStyle name="Comma 3 2 3 2 2 2 4 2 2" xfId="26913"/>
    <cellStyle name="Comma 3 2 3 2 2 2 4 2 2 2" xfId="55872"/>
    <cellStyle name="Comma 3 2 3 2 2 2 4 2 3" xfId="47931"/>
    <cellStyle name="Comma 3 2 3 2 2 2 4 3" xfId="12289"/>
    <cellStyle name="Comma 3 2 3 2 2 2 4 3 2" xfId="41347"/>
    <cellStyle name="Comma 3 2 3 2 2 2 4 4" xfId="34763"/>
    <cellStyle name="Comma 3 2 3 2 2 2 5" xfId="7846"/>
    <cellStyle name="Comma 3 2 3 2 2 2 5 2" xfId="21107"/>
    <cellStyle name="Comma 3 2 3 2 2 2 5 2 2" xfId="29061"/>
    <cellStyle name="Comma 3 2 3 2 2 2 5 2 2 2" xfId="58020"/>
    <cellStyle name="Comma 3 2 3 2 2 2 5 2 3" xfId="50079"/>
    <cellStyle name="Comma 3 2 3 2 2 2 5 3" xfId="14437"/>
    <cellStyle name="Comma 3 2 3 2 2 2 5 3 2" xfId="43495"/>
    <cellStyle name="Comma 3 2 3 2 2 2 5 4" xfId="36911"/>
    <cellStyle name="Comma 3 2 3 2 2 2 6" xfId="15716"/>
    <cellStyle name="Comma 3 2 3 2 2 2 6 2" xfId="23706"/>
    <cellStyle name="Comma 3 2 3 2 2 2 6 2 2" xfId="52665"/>
    <cellStyle name="Comma 3 2 3 2 2 2 6 3" xfId="44724"/>
    <cellStyle name="Comma 3 2 3 2 2 2 7" xfId="22257"/>
    <cellStyle name="Comma 3 2 3 2 2 2 7 2" xfId="30205"/>
    <cellStyle name="Comma 3 2 3 2 2 2 7 2 2" xfId="59164"/>
    <cellStyle name="Comma 3 2 3 2 2 2 7 3" xfId="51223"/>
    <cellStyle name="Comma 3 2 3 2 2 2 8" xfId="8997"/>
    <cellStyle name="Comma 3 2 3 2 2 2 8 2" xfId="38055"/>
    <cellStyle name="Comma 3 2 3 2 2 2 9" xfId="31471"/>
    <cellStyle name="Comma 3 2 3 2 2 3" xfId="2731"/>
    <cellStyle name="Comma 3 2 3 2 2 3 2" xfId="6089"/>
    <cellStyle name="Comma 3 2 3 2 2 3 2 2" xfId="19371"/>
    <cellStyle name="Comma 3 2 3 2 2 3 2 2 2" xfId="27325"/>
    <cellStyle name="Comma 3 2 3 2 2 3 2 2 2 2" xfId="56284"/>
    <cellStyle name="Comma 3 2 3 2 2 3 2 2 3" xfId="48343"/>
    <cellStyle name="Comma 3 2 3 2 2 3 2 3" xfId="12701"/>
    <cellStyle name="Comma 3 2 3 2 2 3 2 3 2" xfId="41759"/>
    <cellStyle name="Comma 3 2 3 2 2 3 2 4" xfId="35175"/>
    <cellStyle name="Comma 3 2 3 2 2 3 3" xfId="16219"/>
    <cellStyle name="Comma 3 2 3 2 2 3 3 2" xfId="24173"/>
    <cellStyle name="Comma 3 2 3 2 2 3 3 2 2" xfId="53132"/>
    <cellStyle name="Comma 3 2 3 2 2 3 3 3" xfId="45191"/>
    <cellStyle name="Comma 3 2 3 2 2 3 4" xfId="9409"/>
    <cellStyle name="Comma 3 2 3 2 2 3 4 2" xfId="38467"/>
    <cellStyle name="Comma 3 2 3 2 2 3 5" xfId="31883"/>
    <cellStyle name="Comma 3 2 3 2 2 4" xfId="3929"/>
    <cellStyle name="Comma 3 2 3 2 2 4 2" xfId="17223"/>
    <cellStyle name="Comma 3 2 3 2 2 4 2 2" xfId="25177"/>
    <cellStyle name="Comma 3 2 3 2 2 4 2 2 2" xfId="54136"/>
    <cellStyle name="Comma 3 2 3 2 2 4 2 3" xfId="46195"/>
    <cellStyle name="Comma 3 2 3 2 2 4 3" xfId="10553"/>
    <cellStyle name="Comma 3 2 3 2 2 4 3 2" xfId="39611"/>
    <cellStyle name="Comma 3 2 3 2 2 4 4" xfId="33027"/>
    <cellStyle name="Comma 3 2 3 2 2 5" xfId="5085"/>
    <cellStyle name="Comma 3 2 3 2 2 5 2" xfId="18367"/>
    <cellStyle name="Comma 3 2 3 2 2 5 2 2" xfId="26321"/>
    <cellStyle name="Comma 3 2 3 2 2 5 2 2 2" xfId="55280"/>
    <cellStyle name="Comma 3 2 3 2 2 5 2 3" xfId="47339"/>
    <cellStyle name="Comma 3 2 3 2 2 5 3" xfId="11697"/>
    <cellStyle name="Comma 3 2 3 2 2 5 3 2" xfId="40755"/>
    <cellStyle name="Comma 3 2 3 2 2 5 4" xfId="34171"/>
    <cellStyle name="Comma 3 2 3 2 2 6" xfId="7254"/>
    <cellStyle name="Comma 3 2 3 2 2 6 2" xfId="20515"/>
    <cellStyle name="Comma 3 2 3 2 2 6 2 2" xfId="28469"/>
    <cellStyle name="Comma 3 2 3 2 2 6 2 2 2" xfId="57428"/>
    <cellStyle name="Comma 3 2 3 2 2 6 2 3" xfId="49487"/>
    <cellStyle name="Comma 3 2 3 2 2 6 3" xfId="13845"/>
    <cellStyle name="Comma 3 2 3 2 2 6 3 2" xfId="42903"/>
    <cellStyle name="Comma 3 2 3 2 2 6 4" xfId="36319"/>
    <cellStyle name="Comma 3 2 3 2 2 7" xfId="15123"/>
    <cellStyle name="Comma 3 2 3 2 2 7 2" xfId="23113"/>
    <cellStyle name="Comma 3 2 3 2 2 7 2 2" xfId="52072"/>
    <cellStyle name="Comma 3 2 3 2 2 7 3" xfId="44131"/>
    <cellStyle name="Comma 3 2 3 2 2 8" xfId="21665"/>
    <cellStyle name="Comma 3 2 3 2 2 8 2" xfId="29613"/>
    <cellStyle name="Comma 3 2 3 2 2 8 2 2" xfId="58572"/>
    <cellStyle name="Comma 3 2 3 2 2 8 3" xfId="50631"/>
    <cellStyle name="Comma 3 2 3 2 2 9" xfId="8405"/>
    <cellStyle name="Comma 3 2 3 2 2 9 2" xfId="37463"/>
    <cellStyle name="Comma 3 2 3 2 3" xfId="2102"/>
    <cellStyle name="Comma 3 2 3 2 3 2" xfId="3110"/>
    <cellStyle name="Comma 3 2 3 2 3 2 2" xfId="6468"/>
    <cellStyle name="Comma 3 2 3 2 3 2 2 2" xfId="19750"/>
    <cellStyle name="Comma 3 2 3 2 3 2 2 2 2" xfId="27704"/>
    <cellStyle name="Comma 3 2 3 2 3 2 2 2 2 2" xfId="56663"/>
    <cellStyle name="Comma 3 2 3 2 3 2 2 2 3" xfId="48722"/>
    <cellStyle name="Comma 3 2 3 2 3 2 2 3" xfId="13080"/>
    <cellStyle name="Comma 3 2 3 2 3 2 2 3 2" xfId="42138"/>
    <cellStyle name="Comma 3 2 3 2 3 2 2 4" xfId="35554"/>
    <cellStyle name="Comma 3 2 3 2 3 2 3" xfId="16598"/>
    <cellStyle name="Comma 3 2 3 2 3 2 3 2" xfId="24552"/>
    <cellStyle name="Comma 3 2 3 2 3 2 3 2 2" xfId="53511"/>
    <cellStyle name="Comma 3 2 3 2 3 2 3 3" xfId="45570"/>
    <cellStyle name="Comma 3 2 3 2 3 2 4" xfId="9788"/>
    <cellStyle name="Comma 3 2 3 2 3 2 4 2" xfId="38846"/>
    <cellStyle name="Comma 3 2 3 2 3 2 5" xfId="32262"/>
    <cellStyle name="Comma 3 2 3 2 3 3" xfId="4308"/>
    <cellStyle name="Comma 3 2 3 2 3 3 2" xfId="17602"/>
    <cellStyle name="Comma 3 2 3 2 3 3 2 2" xfId="25556"/>
    <cellStyle name="Comma 3 2 3 2 3 3 2 2 2" xfId="54515"/>
    <cellStyle name="Comma 3 2 3 2 3 3 2 3" xfId="46574"/>
    <cellStyle name="Comma 3 2 3 2 3 3 3" xfId="10932"/>
    <cellStyle name="Comma 3 2 3 2 3 3 3 2" xfId="39990"/>
    <cellStyle name="Comma 3 2 3 2 3 3 4" xfId="33406"/>
    <cellStyle name="Comma 3 2 3 2 3 4" xfId="5464"/>
    <cellStyle name="Comma 3 2 3 2 3 4 2" xfId="18746"/>
    <cellStyle name="Comma 3 2 3 2 3 4 2 2" xfId="26700"/>
    <cellStyle name="Comma 3 2 3 2 3 4 2 2 2" xfId="55659"/>
    <cellStyle name="Comma 3 2 3 2 3 4 2 3" xfId="47718"/>
    <cellStyle name="Comma 3 2 3 2 3 4 3" xfId="12076"/>
    <cellStyle name="Comma 3 2 3 2 3 4 3 2" xfId="41134"/>
    <cellStyle name="Comma 3 2 3 2 3 4 4" xfId="34550"/>
    <cellStyle name="Comma 3 2 3 2 3 5" xfId="7633"/>
    <cellStyle name="Comma 3 2 3 2 3 5 2" xfId="20894"/>
    <cellStyle name="Comma 3 2 3 2 3 5 2 2" xfId="28848"/>
    <cellStyle name="Comma 3 2 3 2 3 5 2 2 2" xfId="57807"/>
    <cellStyle name="Comma 3 2 3 2 3 5 2 3" xfId="49866"/>
    <cellStyle name="Comma 3 2 3 2 3 5 3" xfId="14224"/>
    <cellStyle name="Comma 3 2 3 2 3 5 3 2" xfId="43282"/>
    <cellStyle name="Comma 3 2 3 2 3 5 4" xfId="36698"/>
    <cellStyle name="Comma 3 2 3 2 3 6" xfId="15503"/>
    <cellStyle name="Comma 3 2 3 2 3 6 2" xfId="23493"/>
    <cellStyle name="Comma 3 2 3 2 3 6 2 2" xfId="52452"/>
    <cellStyle name="Comma 3 2 3 2 3 6 3" xfId="44511"/>
    <cellStyle name="Comma 3 2 3 2 3 7" xfId="22044"/>
    <cellStyle name="Comma 3 2 3 2 3 7 2" xfId="29992"/>
    <cellStyle name="Comma 3 2 3 2 3 7 2 2" xfId="58951"/>
    <cellStyle name="Comma 3 2 3 2 3 7 3" xfId="51010"/>
    <cellStyle name="Comma 3 2 3 2 3 8" xfId="8784"/>
    <cellStyle name="Comma 3 2 3 2 3 8 2" xfId="37842"/>
    <cellStyle name="Comma 3 2 3 2 3 9" xfId="31258"/>
    <cellStyle name="Comma 3 2 3 2 4" xfId="1920"/>
    <cellStyle name="Comma 3 2 3 2 4 2" xfId="2930"/>
    <cellStyle name="Comma 3 2 3 2 4 2 2" xfId="6288"/>
    <cellStyle name="Comma 3 2 3 2 4 2 2 2" xfId="19570"/>
    <cellStyle name="Comma 3 2 3 2 4 2 2 2 2" xfId="27524"/>
    <cellStyle name="Comma 3 2 3 2 4 2 2 2 2 2" xfId="56483"/>
    <cellStyle name="Comma 3 2 3 2 4 2 2 2 3" xfId="48542"/>
    <cellStyle name="Comma 3 2 3 2 4 2 2 3" xfId="12900"/>
    <cellStyle name="Comma 3 2 3 2 4 2 2 3 2" xfId="41958"/>
    <cellStyle name="Comma 3 2 3 2 4 2 2 4" xfId="35374"/>
    <cellStyle name="Comma 3 2 3 2 4 2 3" xfId="16418"/>
    <cellStyle name="Comma 3 2 3 2 4 2 3 2" xfId="24372"/>
    <cellStyle name="Comma 3 2 3 2 4 2 3 2 2" xfId="53331"/>
    <cellStyle name="Comma 3 2 3 2 4 2 3 3" xfId="45390"/>
    <cellStyle name="Comma 3 2 3 2 4 2 4" xfId="9608"/>
    <cellStyle name="Comma 3 2 3 2 4 2 4 2" xfId="38666"/>
    <cellStyle name="Comma 3 2 3 2 4 2 5" xfId="32082"/>
    <cellStyle name="Comma 3 2 3 2 4 3" xfId="4128"/>
    <cellStyle name="Comma 3 2 3 2 4 3 2" xfId="17422"/>
    <cellStyle name="Comma 3 2 3 2 4 3 2 2" xfId="25376"/>
    <cellStyle name="Comma 3 2 3 2 4 3 2 2 2" xfId="54335"/>
    <cellStyle name="Comma 3 2 3 2 4 3 2 3" xfId="46394"/>
    <cellStyle name="Comma 3 2 3 2 4 3 3" xfId="10752"/>
    <cellStyle name="Comma 3 2 3 2 4 3 3 2" xfId="39810"/>
    <cellStyle name="Comma 3 2 3 2 4 3 4" xfId="33226"/>
    <cellStyle name="Comma 3 2 3 2 4 4" xfId="5284"/>
    <cellStyle name="Comma 3 2 3 2 4 4 2" xfId="18566"/>
    <cellStyle name="Comma 3 2 3 2 4 4 2 2" xfId="26520"/>
    <cellStyle name="Comma 3 2 3 2 4 4 2 2 2" xfId="55479"/>
    <cellStyle name="Comma 3 2 3 2 4 4 2 3" xfId="47538"/>
    <cellStyle name="Comma 3 2 3 2 4 4 3" xfId="11896"/>
    <cellStyle name="Comma 3 2 3 2 4 4 3 2" xfId="40954"/>
    <cellStyle name="Comma 3 2 3 2 4 4 4" xfId="34370"/>
    <cellStyle name="Comma 3 2 3 2 4 5" xfId="7453"/>
    <cellStyle name="Comma 3 2 3 2 4 5 2" xfId="20714"/>
    <cellStyle name="Comma 3 2 3 2 4 5 2 2" xfId="28668"/>
    <cellStyle name="Comma 3 2 3 2 4 5 2 2 2" xfId="57627"/>
    <cellStyle name="Comma 3 2 3 2 4 5 2 3" xfId="49686"/>
    <cellStyle name="Comma 3 2 3 2 4 5 3" xfId="14044"/>
    <cellStyle name="Comma 3 2 3 2 4 5 3 2" xfId="43102"/>
    <cellStyle name="Comma 3 2 3 2 4 5 4" xfId="36518"/>
    <cellStyle name="Comma 3 2 3 2 4 6" xfId="15323"/>
    <cellStyle name="Comma 3 2 3 2 4 6 2" xfId="23313"/>
    <cellStyle name="Comma 3 2 3 2 4 6 2 2" xfId="52272"/>
    <cellStyle name="Comma 3 2 3 2 4 6 3" xfId="44331"/>
    <cellStyle name="Comma 3 2 3 2 4 7" xfId="21864"/>
    <cellStyle name="Comma 3 2 3 2 4 7 2" xfId="29812"/>
    <cellStyle name="Comma 3 2 3 2 4 7 2 2" xfId="58771"/>
    <cellStyle name="Comma 3 2 3 2 4 7 3" xfId="50830"/>
    <cellStyle name="Comma 3 2 3 2 4 8" xfId="8604"/>
    <cellStyle name="Comma 3 2 3 2 4 8 2" xfId="37662"/>
    <cellStyle name="Comma 3 2 3 2 4 9" xfId="31078"/>
    <cellStyle name="Comma 3 2 3 2 5" xfId="2518"/>
    <cellStyle name="Comma 3 2 3 2 5 2" xfId="5876"/>
    <cellStyle name="Comma 3 2 3 2 5 2 2" xfId="19158"/>
    <cellStyle name="Comma 3 2 3 2 5 2 2 2" xfId="27112"/>
    <cellStyle name="Comma 3 2 3 2 5 2 2 2 2" xfId="56071"/>
    <cellStyle name="Comma 3 2 3 2 5 2 2 3" xfId="48130"/>
    <cellStyle name="Comma 3 2 3 2 5 2 3" xfId="12488"/>
    <cellStyle name="Comma 3 2 3 2 5 2 3 2" xfId="41546"/>
    <cellStyle name="Comma 3 2 3 2 5 2 4" xfId="34962"/>
    <cellStyle name="Comma 3 2 3 2 5 3" xfId="15994"/>
    <cellStyle name="Comma 3 2 3 2 5 3 2" xfId="23954"/>
    <cellStyle name="Comma 3 2 3 2 5 3 2 2" xfId="52913"/>
    <cellStyle name="Comma 3 2 3 2 5 3 3" xfId="44972"/>
    <cellStyle name="Comma 3 2 3 2 5 4" xfId="9196"/>
    <cellStyle name="Comma 3 2 3 2 5 4 2" xfId="38254"/>
    <cellStyle name="Comma 3 2 3 2 5 5" xfId="31670"/>
    <cellStyle name="Comma 3 2 3 2 6" xfId="3716"/>
    <cellStyle name="Comma 3 2 3 2 6 2" xfId="17010"/>
    <cellStyle name="Comma 3 2 3 2 6 2 2" xfId="24964"/>
    <cellStyle name="Comma 3 2 3 2 6 2 2 2" xfId="53923"/>
    <cellStyle name="Comma 3 2 3 2 6 2 3" xfId="45982"/>
    <cellStyle name="Comma 3 2 3 2 6 3" xfId="10340"/>
    <cellStyle name="Comma 3 2 3 2 6 3 2" xfId="39398"/>
    <cellStyle name="Comma 3 2 3 2 6 4" xfId="32814"/>
    <cellStyle name="Comma 3 2 3 2 7" xfId="4872"/>
    <cellStyle name="Comma 3 2 3 2 7 2" xfId="18154"/>
    <cellStyle name="Comma 3 2 3 2 7 2 2" xfId="26108"/>
    <cellStyle name="Comma 3 2 3 2 7 2 2 2" xfId="55067"/>
    <cellStyle name="Comma 3 2 3 2 7 2 3" xfId="47126"/>
    <cellStyle name="Comma 3 2 3 2 7 3" xfId="11484"/>
    <cellStyle name="Comma 3 2 3 2 7 3 2" xfId="40542"/>
    <cellStyle name="Comma 3 2 3 2 7 4" xfId="33958"/>
    <cellStyle name="Comma 3 2 3 2 8" xfId="7041"/>
    <cellStyle name="Comma 3 2 3 2 8 2" xfId="20302"/>
    <cellStyle name="Comma 3 2 3 2 8 2 2" xfId="28256"/>
    <cellStyle name="Comma 3 2 3 2 8 2 2 2" xfId="57215"/>
    <cellStyle name="Comma 3 2 3 2 8 2 3" xfId="49274"/>
    <cellStyle name="Comma 3 2 3 2 8 3" xfId="13632"/>
    <cellStyle name="Comma 3 2 3 2 8 3 2" xfId="42690"/>
    <cellStyle name="Comma 3 2 3 2 8 4" xfId="36106"/>
    <cellStyle name="Comma 3 2 3 2 9" xfId="14910"/>
    <cellStyle name="Comma 3 2 3 2 9 2" xfId="22900"/>
    <cellStyle name="Comma 3 2 3 2 9 2 2" xfId="51859"/>
    <cellStyle name="Comma 3 2 3 2 9 3" xfId="43918"/>
    <cellStyle name="Comma 3 2 3 3" xfId="1570"/>
    <cellStyle name="Comma 3 2 3 3 10" xfId="30759"/>
    <cellStyle name="Comma 3 2 3 3 2" xfId="2195"/>
    <cellStyle name="Comma 3 2 3 3 2 2" xfId="3203"/>
    <cellStyle name="Comma 3 2 3 3 2 2 2" xfId="6561"/>
    <cellStyle name="Comma 3 2 3 3 2 2 2 2" xfId="19843"/>
    <cellStyle name="Comma 3 2 3 3 2 2 2 2 2" xfId="27797"/>
    <cellStyle name="Comma 3 2 3 3 2 2 2 2 2 2" xfId="56756"/>
    <cellStyle name="Comma 3 2 3 3 2 2 2 2 3" xfId="48815"/>
    <cellStyle name="Comma 3 2 3 3 2 2 2 3" xfId="13173"/>
    <cellStyle name="Comma 3 2 3 3 2 2 2 3 2" xfId="42231"/>
    <cellStyle name="Comma 3 2 3 3 2 2 2 4" xfId="35647"/>
    <cellStyle name="Comma 3 2 3 3 2 2 3" xfId="16691"/>
    <cellStyle name="Comma 3 2 3 3 2 2 3 2" xfId="24645"/>
    <cellStyle name="Comma 3 2 3 3 2 2 3 2 2" xfId="53604"/>
    <cellStyle name="Comma 3 2 3 3 2 2 3 3" xfId="45663"/>
    <cellStyle name="Comma 3 2 3 3 2 2 4" xfId="9881"/>
    <cellStyle name="Comma 3 2 3 3 2 2 4 2" xfId="38939"/>
    <cellStyle name="Comma 3 2 3 3 2 2 5" xfId="32355"/>
    <cellStyle name="Comma 3 2 3 3 2 3" xfId="4401"/>
    <cellStyle name="Comma 3 2 3 3 2 3 2" xfId="17695"/>
    <cellStyle name="Comma 3 2 3 3 2 3 2 2" xfId="25649"/>
    <cellStyle name="Comma 3 2 3 3 2 3 2 2 2" xfId="54608"/>
    <cellStyle name="Comma 3 2 3 3 2 3 2 3" xfId="46667"/>
    <cellStyle name="Comma 3 2 3 3 2 3 3" xfId="11025"/>
    <cellStyle name="Comma 3 2 3 3 2 3 3 2" xfId="40083"/>
    <cellStyle name="Comma 3 2 3 3 2 3 4" xfId="33499"/>
    <cellStyle name="Comma 3 2 3 3 2 4" xfId="5557"/>
    <cellStyle name="Comma 3 2 3 3 2 4 2" xfId="18839"/>
    <cellStyle name="Comma 3 2 3 3 2 4 2 2" xfId="26793"/>
    <cellStyle name="Comma 3 2 3 3 2 4 2 2 2" xfId="55752"/>
    <cellStyle name="Comma 3 2 3 3 2 4 2 3" xfId="47811"/>
    <cellStyle name="Comma 3 2 3 3 2 4 3" xfId="12169"/>
    <cellStyle name="Comma 3 2 3 3 2 4 3 2" xfId="41227"/>
    <cellStyle name="Comma 3 2 3 3 2 4 4" xfId="34643"/>
    <cellStyle name="Comma 3 2 3 3 2 5" xfId="7726"/>
    <cellStyle name="Comma 3 2 3 3 2 5 2" xfId="20987"/>
    <cellStyle name="Comma 3 2 3 3 2 5 2 2" xfId="28941"/>
    <cellStyle name="Comma 3 2 3 3 2 5 2 2 2" xfId="57900"/>
    <cellStyle name="Comma 3 2 3 3 2 5 2 3" xfId="49959"/>
    <cellStyle name="Comma 3 2 3 3 2 5 3" xfId="14317"/>
    <cellStyle name="Comma 3 2 3 3 2 5 3 2" xfId="43375"/>
    <cellStyle name="Comma 3 2 3 3 2 5 4" xfId="36791"/>
    <cellStyle name="Comma 3 2 3 3 2 6" xfId="15596"/>
    <cellStyle name="Comma 3 2 3 3 2 6 2" xfId="23586"/>
    <cellStyle name="Comma 3 2 3 3 2 6 2 2" xfId="52545"/>
    <cellStyle name="Comma 3 2 3 3 2 6 3" xfId="44604"/>
    <cellStyle name="Comma 3 2 3 3 2 7" xfId="22137"/>
    <cellStyle name="Comma 3 2 3 3 2 7 2" xfId="30085"/>
    <cellStyle name="Comma 3 2 3 3 2 7 2 2" xfId="59044"/>
    <cellStyle name="Comma 3 2 3 3 2 7 3" xfId="51103"/>
    <cellStyle name="Comma 3 2 3 3 2 8" xfId="8877"/>
    <cellStyle name="Comma 3 2 3 3 2 8 2" xfId="37935"/>
    <cellStyle name="Comma 3 2 3 3 2 9" xfId="31351"/>
    <cellStyle name="Comma 3 2 3 3 3" xfId="2611"/>
    <cellStyle name="Comma 3 2 3 3 3 2" xfId="5969"/>
    <cellStyle name="Comma 3 2 3 3 3 2 2" xfId="19251"/>
    <cellStyle name="Comma 3 2 3 3 3 2 2 2" xfId="27205"/>
    <cellStyle name="Comma 3 2 3 3 3 2 2 2 2" xfId="56164"/>
    <cellStyle name="Comma 3 2 3 3 3 2 2 3" xfId="48223"/>
    <cellStyle name="Comma 3 2 3 3 3 2 3" xfId="12581"/>
    <cellStyle name="Comma 3 2 3 3 3 2 3 2" xfId="41639"/>
    <cellStyle name="Comma 3 2 3 3 3 2 4" xfId="35055"/>
    <cellStyle name="Comma 3 2 3 3 3 3" xfId="16099"/>
    <cellStyle name="Comma 3 2 3 3 3 3 2" xfId="24053"/>
    <cellStyle name="Comma 3 2 3 3 3 3 2 2" xfId="53012"/>
    <cellStyle name="Comma 3 2 3 3 3 3 3" xfId="45071"/>
    <cellStyle name="Comma 3 2 3 3 3 4" xfId="9289"/>
    <cellStyle name="Comma 3 2 3 3 3 4 2" xfId="38347"/>
    <cellStyle name="Comma 3 2 3 3 3 5" xfId="31763"/>
    <cellStyle name="Comma 3 2 3 3 4" xfId="3809"/>
    <cellStyle name="Comma 3 2 3 3 4 2" xfId="17103"/>
    <cellStyle name="Comma 3 2 3 3 4 2 2" xfId="25057"/>
    <cellStyle name="Comma 3 2 3 3 4 2 2 2" xfId="54016"/>
    <cellStyle name="Comma 3 2 3 3 4 2 3" xfId="46075"/>
    <cellStyle name="Comma 3 2 3 3 4 3" xfId="10433"/>
    <cellStyle name="Comma 3 2 3 3 4 3 2" xfId="39491"/>
    <cellStyle name="Comma 3 2 3 3 4 4" xfId="32907"/>
    <cellStyle name="Comma 3 2 3 3 5" xfId="4965"/>
    <cellStyle name="Comma 3 2 3 3 5 2" xfId="18247"/>
    <cellStyle name="Comma 3 2 3 3 5 2 2" xfId="26201"/>
    <cellStyle name="Comma 3 2 3 3 5 2 2 2" xfId="55160"/>
    <cellStyle name="Comma 3 2 3 3 5 2 3" xfId="47219"/>
    <cellStyle name="Comma 3 2 3 3 5 3" xfId="11577"/>
    <cellStyle name="Comma 3 2 3 3 5 3 2" xfId="40635"/>
    <cellStyle name="Comma 3 2 3 3 5 4" xfId="34051"/>
    <cellStyle name="Comma 3 2 3 3 6" xfId="7134"/>
    <cellStyle name="Comma 3 2 3 3 6 2" xfId="20395"/>
    <cellStyle name="Comma 3 2 3 3 6 2 2" xfId="28349"/>
    <cellStyle name="Comma 3 2 3 3 6 2 2 2" xfId="57308"/>
    <cellStyle name="Comma 3 2 3 3 6 2 3" xfId="49367"/>
    <cellStyle name="Comma 3 2 3 3 6 3" xfId="13725"/>
    <cellStyle name="Comma 3 2 3 3 6 3 2" xfId="42783"/>
    <cellStyle name="Comma 3 2 3 3 6 4" xfId="36199"/>
    <cellStyle name="Comma 3 2 3 3 7" xfId="15003"/>
    <cellStyle name="Comma 3 2 3 3 7 2" xfId="22993"/>
    <cellStyle name="Comma 3 2 3 3 7 2 2" xfId="51952"/>
    <cellStyle name="Comma 3 2 3 3 7 3" xfId="44011"/>
    <cellStyle name="Comma 3 2 3 3 8" xfId="21545"/>
    <cellStyle name="Comma 3 2 3 3 8 2" xfId="29493"/>
    <cellStyle name="Comma 3 2 3 3 8 2 2" xfId="58452"/>
    <cellStyle name="Comma 3 2 3 3 8 3" xfId="50511"/>
    <cellStyle name="Comma 3 2 3 3 9" xfId="8285"/>
    <cellStyle name="Comma 3 2 3 3 9 2" xfId="37343"/>
    <cellStyle name="Comma 3 2 3 4" xfId="2012"/>
    <cellStyle name="Comma 3 2 3 4 2" xfId="3020"/>
    <cellStyle name="Comma 3 2 3 4 2 2" xfId="6378"/>
    <cellStyle name="Comma 3 2 3 4 2 2 2" xfId="19660"/>
    <cellStyle name="Comma 3 2 3 4 2 2 2 2" xfId="27614"/>
    <cellStyle name="Comma 3 2 3 4 2 2 2 2 2" xfId="56573"/>
    <cellStyle name="Comma 3 2 3 4 2 2 2 3" xfId="48632"/>
    <cellStyle name="Comma 3 2 3 4 2 2 3" xfId="12990"/>
    <cellStyle name="Comma 3 2 3 4 2 2 3 2" xfId="42048"/>
    <cellStyle name="Comma 3 2 3 4 2 2 4" xfId="35464"/>
    <cellStyle name="Comma 3 2 3 4 2 3" xfId="16508"/>
    <cellStyle name="Comma 3 2 3 4 2 3 2" xfId="24462"/>
    <cellStyle name="Comma 3 2 3 4 2 3 2 2" xfId="53421"/>
    <cellStyle name="Comma 3 2 3 4 2 3 3" xfId="45480"/>
    <cellStyle name="Comma 3 2 3 4 2 4" xfId="9698"/>
    <cellStyle name="Comma 3 2 3 4 2 4 2" xfId="38756"/>
    <cellStyle name="Comma 3 2 3 4 2 5" xfId="32172"/>
    <cellStyle name="Comma 3 2 3 4 3" xfId="4218"/>
    <cellStyle name="Comma 3 2 3 4 3 2" xfId="17512"/>
    <cellStyle name="Comma 3 2 3 4 3 2 2" xfId="25466"/>
    <cellStyle name="Comma 3 2 3 4 3 2 2 2" xfId="54425"/>
    <cellStyle name="Comma 3 2 3 4 3 2 3" xfId="46484"/>
    <cellStyle name="Comma 3 2 3 4 3 3" xfId="10842"/>
    <cellStyle name="Comma 3 2 3 4 3 3 2" xfId="39900"/>
    <cellStyle name="Comma 3 2 3 4 3 4" xfId="33316"/>
    <cellStyle name="Comma 3 2 3 4 4" xfId="5374"/>
    <cellStyle name="Comma 3 2 3 4 4 2" xfId="18656"/>
    <cellStyle name="Comma 3 2 3 4 4 2 2" xfId="26610"/>
    <cellStyle name="Comma 3 2 3 4 4 2 2 2" xfId="55569"/>
    <cellStyle name="Comma 3 2 3 4 4 2 3" xfId="47628"/>
    <cellStyle name="Comma 3 2 3 4 4 3" xfId="11986"/>
    <cellStyle name="Comma 3 2 3 4 4 3 2" xfId="41044"/>
    <cellStyle name="Comma 3 2 3 4 4 4" xfId="34460"/>
    <cellStyle name="Comma 3 2 3 4 5" xfId="7543"/>
    <cellStyle name="Comma 3 2 3 4 5 2" xfId="20804"/>
    <cellStyle name="Comma 3 2 3 4 5 2 2" xfId="28758"/>
    <cellStyle name="Comma 3 2 3 4 5 2 2 2" xfId="57717"/>
    <cellStyle name="Comma 3 2 3 4 5 2 3" xfId="49776"/>
    <cellStyle name="Comma 3 2 3 4 5 3" xfId="14134"/>
    <cellStyle name="Comma 3 2 3 4 5 3 2" xfId="43192"/>
    <cellStyle name="Comma 3 2 3 4 5 4" xfId="36608"/>
    <cellStyle name="Comma 3 2 3 4 6" xfId="15413"/>
    <cellStyle name="Comma 3 2 3 4 6 2" xfId="23403"/>
    <cellStyle name="Comma 3 2 3 4 6 2 2" xfId="52362"/>
    <cellStyle name="Comma 3 2 3 4 6 3" xfId="44421"/>
    <cellStyle name="Comma 3 2 3 4 7" xfId="21954"/>
    <cellStyle name="Comma 3 2 3 4 7 2" xfId="29902"/>
    <cellStyle name="Comma 3 2 3 4 7 2 2" xfId="58861"/>
    <cellStyle name="Comma 3 2 3 4 7 3" xfId="50920"/>
    <cellStyle name="Comma 3 2 3 4 8" xfId="8694"/>
    <cellStyle name="Comma 3 2 3 4 8 2" xfId="37752"/>
    <cellStyle name="Comma 3 2 3 4 9" xfId="31168"/>
    <cellStyle name="Comma 3 2 3 5" xfId="1828"/>
    <cellStyle name="Comma 3 2 3 5 2" xfId="2840"/>
    <cellStyle name="Comma 3 2 3 5 2 2" xfId="6198"/>
    <cellStyle name="Comma 3 2 3 5 2 2 2" xfId="19480"/>
    <cellStyle name="Comma 3 2 3 5 2 2 2 2" xfId="27434"/>
    <cellStyle name="Comma 3 2 3 5 2 2 2 2 2" xfId="56393"/>
    <cellStyle name="Comma 3 2 3 5 2 2 2 3" xfId="48452"/>
    <cellStyle name="Comma 3 2 3 5 2 2 3" xfId="12810"/>
    <cellStyle name="Comma 3 2 3 5 2 2 3 2" xfId="41868"/>
    <cellStyle name="Comma 3 2 3 5 2 2 4" xfId="35284"/>
    <cellStyle name="Comma 3 2 3 5 2 3" xfId="16328"/>
    <cellStyle name="Comma 3 2 3 5 2 3 2" xfId="24282"/>
    <cellStyle name="Comma 3 2 3 5 2 3 2 2" xfId="53241"/>
    <cellStyle name="Comma 3 2 3 5 2 3 3" xfId="45300"/>
    <cellStyle name="Comma 3 2 3 5 2 4" xfId="9518"/>
    <cellStyle name="Comma 3 2 3 5 2 4 2" xfId="38576"/>
    <cellStyle name="Comma 3 2 3 5 2 5" xfId="31992"/>
    <cellStyle name="Comma 3 2 3 5 3" xfId="4038"/>
    <cellStyle name="Comma 3 2 3 5 3 2" xfId="17332"/>
    <cellStyle name="Comma 3 2 3 5 3 2 2" xfId="25286"/>
    <cellStyle name="Comma 3 2 3 5 3 2 2 2" xfId="54245"/>
    <cellStyle name="Comma 3 2 3 5 3 2 3" xfId="46304"/>
    <cellStyle name="Comma 3 2 3 5 3 3" xfId="10662"/>
    <cellStyle name="Comma 3 2 3 5 3 3 2" xfId="39720"/>
    <cellStyle name="Comma 3 2 3 5 3 4" xfId="33136"/>
    <cellStyle name="Comma 3 2 3 5 4" xfId="5194"/>
    <cellStyle name="Comma 3 2 3 5 4 2" xfId="18476"/>
    <cellStyle name="Comma 3 2 3 5 4 2 2" xfId="26430"/>
    <cellStyle name="Comma 3 2 3 5 4 2 2 2" xfId="55389"/>
    <cellStyle name="Comma 3 2 3 5 4 2 3" xfId="47448"/>
    <cellStyle name="Comma 3 2 3 5 4 3" xfId="11806"/>
    <cellStyle name="Comma 3 2 3 5 4 3 2" xfId="40864"/>
    <cellStyle name="Comma 3 2 3 5 4 4" xfId="34280"/>
    <cellStyle name="Comma 3 2 3 5 5" xfId="7363"/>
    <cellStyle name="Comma 3 2 3 5 5 2" xfId="20624"/>
    <cellStyle name="Comma 3 2 3 5 5 2 2" xfId="28578"/>
    <cellStyle name="Comma 3 2 3 5 5 2 2 2" xfId="57537"/>
    <cellStyle name="Comma 3 2 3 5 5 2 3" xfId="49596"/>
    <cellStyle name="Comma 3 2 3 5 5 3" xfId="13954"/>
    <cellStyle name="Comma 3 2 3 5 5 3 2" xfId="43012"/>
    <cellStyle name="Comma 3 2 3 5 5 4" xfId="36428"/>
    <cellStyle name="Comma 3 2 3 5 6" xfId="15233"/>
    <cellStyle name="Comma 3 2 3 5 6 2" xfId="23223"/>
    <cellStyle name="Comma 3 2 3 5 6 2 2" xfId="52182"/>
    <cellStyle name="Comma 3 2 3 5 6 3" xfId="44241"/>
    <cellStyle name="Comma 3 2 3 5 7" xfId="21774"/>
    <cellStyle name="Comma 3 2 3 5 7 2" xfId="29722"/>
    <cellStyle name="Comma 3 2 3 5 7 2 2" xfId="58681"/>
    <cellStyle name="Comma 3 2 3 5 7 3" xfId="50740"/>
    <cellStyle name="Comma 3 2 3 5 8" xfId="8514"/>
    <cellStyle name="Comma 3 2 3 5 8 2" xfId="37572"/>
    <cellStyle name="Comma 3 2 3 5 9" xfId="30988"/>
    <cellStyle name="Comma 3 2 3 6" xfId="2427"/>
    <cellStyle name="Comma 3 2 3 6 2" xfId="5786"/>
    <cellStyle name="Comma 3 2 3 6 2 2" xfId="19068"/>
    <cellStyle name="Comma 3 2 3 6 2 2 2" xfId="27022"/>
    <cellStyle name="Comma 3 2 3 6 2 2 2 2" xfId="55981"/>
    <cellStyle name="Comma 3 2 3 6 2 2 3" xfId="48040"/>
    <cellStyle name="Comma 3 2 3 6 2 3" xfId="12398"/>
    <cellStyle name="Comma 3 2 3 6 2 3 2" xfId="41456"/>
    <cellStyle name="Comma 3 2 3 6 2 4" xfId="34872"/>
    <cellStyle name="Comma 3 2 3 6 3" xfId="14640"/>
    <cellStyle name="Comma 3 2 3 6 3 2" xfId="22677"/>
    <cellStyle name="Comma 3 2 3 6 3 2 2" xfId="51636"/>
    <cellStyle name="Comma 3 2 3 6 3 3" xfId="43695"/>
    <cellStyle name="Comma 3 2 3 6 4" xfId="9106"/>
    <cellStyle name="Comma 3 2 3 6 4 2" xfId="38164"/>
    <cellStyle name="Comma 3 2 3 6 5" xfId="31580"/>
    <cellStyle name="Comma 3 2 3 7" xfId="3626"/>
    <cellStyle name="Comma 3 2 3 7 2" xfId="16920"/>
    <cellStyle name="Comma 3 2 3 7 2 2" xfId="24874"/>
    <cellStyle name="Comma 3 2 3 7 2 2 2" xfId="53833"/>
    <cellStyle name="Comma 3 2 3 7 2 3" xfId="45892"/>
    <cellStyle name="Comma 3 2 3 7 3" xfId="10250"/>
    <cellStyle name="Comma 3 2 3 7 3 2" xfId="39308"/>
    <cellStyle name="Comma 3 2 3 7 4" xfId="32724"/>
    <cellStyle name="Comma 3 2 3 8" xfId="4780"/>
    <cellStyle name="Comma 3 2 3 8 2" xfId="18064"/>
    <cellStyle name="Comma 3 2 3 8 2 2" xfId="26018"/>
    <cellStyle name="Comma 3 2 3 8 2 2 2" xfId="54977"/>
    <cellStyle name="Comma 3 2 3 8 2 3" xfId="47036"/>
    <cellStyle name="Comma 3 2 3 8 3" xfId="11394"/>
    <cellStyle name="Comma 3 2 3 8 3 2" xfId="40452"/>
    <cellStyle name="Comma 3 2 3 8 4" xfId="33868"/>
    <cellStyle name="Comma 3 2 3 9" xfId="6941"/>
    <cellStyle name="Comma 3 2 3 9 2" xfId="20212"/>
    <cellStyle name="Comma 3 2 3 9 2 2" xfId="28166"/>
    <cellStyle name="Comma 3 2 3 9 2 2 2" xfId="57125"/>
    <cellStyle name="Comma 3 2 3 9 2 3" xfId="49184"/>
    <cellStyle name="Comma 3 2 3 9 3" xfId="13542"/>
    <cellStyle name="Comma 3 2 3 9 3 2" xfId="42600"/>
    <cellStyle name="Comma 3 2 3 9 4" xfId="36016"/>
    <cellStyle name="Comma 3 2 4" xfId="1437"/>
    <cellStyle name="Comma 3 2 4 10" xfId="21419"/>
    <cellStyle name="Comma 3 2 4 10 2" xfId="29367"/>
    <cellStyle name="Comma 3 2 4 10 2 2" xfId="58326"/>
    <cellStyle name="Comma 3 2 4 10 3" xfId="50385"/>
    <cellStyle name="Comma 3 2 4 11" xfId="8159"/>
    <cellStyle name="Comma 3 2 4 11 2" xfId="37217"/>
    <cellStyle name="Comma 3 2 4 12" xfId="30633"/>
    <cellStyle name="Comma 3 2 4 2" xfId="1657"/>
    <cellStyle name="Comma 3 2 4 2 10" xfId="30846"/>
    <cellStyle name="Comma 3 2 4 2 2" xfId="2282"/>
    <cellStyle name="Comma 3 2 4 2 2 2" xfId="3290"/>
    <cellStyle name="Comma 3 2 4 2 2 2 2" xfId="6648"/>
    <cellStyle name="Comma 3 2 4 2 2 2 2 2" xfId="19930"/>
    <cellStyle name="Comma 3 2 4 2 2 2 2 2 2" xfId="27884"/>
    <cellStyle name="Comma 3 2 4 2 2 2 2 2 2 2" xfId="56843"/>
    <cellStyle name="Comma 3 2 4 2 2 2 2 2 3" xfId="48902"/>
    <cellStyle name="Comma 3 2 4 2 2 2 2 3" xfId="13260"/>
    <cellStyle name="Comma 3 2 4 2 2 2 2 3 2" xfId="42318"/>
    <cellStyle name="Comma 3 2 4 2 2 2 2 4" xfId="35734"/>
    <cellStyle name="Comma 3 2 4 2 2 2 3" xfId="16778"/>
    <cellStyle name="Comma 3 2 4 2 2 2 3 2" xfId="24732"/>
    <cellStyle name="Comma 3 2 4 2 2 2 3 2 2" xfId="53691"/>
    <cellStyle name="Comma 3 2 4 2 2 2 3 3" xfId="45750"/>
    <cellStyle name="Comma 3 2 4 2 2 2 4" xfId="9968"/>
    <cellStyle name="Comma 3 2 4 2 2 2 4 2" xfId="39026"/>
    <cellStyle name="Comma 3 2 4 2 2 2 5" xfId="32442"/>
    <cellStyle name="Comma 3 2 4 2 2 3" xfId="4488"/>
    <cellStyle name="Comma 3 2 4 2 2 3 2" xfId="17782"/>
    <cellStyle name="Comma 3 2 4 2 2 3 2 2" xfId="25736"/>
    <cellStyle name="Comma 3 2 4 2 2 3 2 2 2" xfId="54695"/>
    <cellStyle name="Comma 3 2 4 2 2 3 2 3" xfId="46754"/>
    <cellStyle name="Comma 3 2 4 2 2 3 3" xfId="11112"/>
    <cellStyle name="Comma 3 2 4 2 2 3 3 2" xfId="40170"/>
    <cellStyle name="Comma 3 2 4 2 2 3 4" xfId="33586"/>
    <cellStyle name="Comma 3 2 4 2 2 4" xfId="5644"/>
    <cellStyle name="Comma 3 2 4 2 2 4 2" xfId="18926"/>
    <cellStyle name="Comma 3 2 4 2 2 4 2 2" xfId="26880"/>
    <cellStyle name="Comma 3 2 4 2 2 4 2 2 2" xfId="55839"/>
    <cellStyle name="Comma 3 2 4 2 2 4 2 3" xfId="47898"/>
    <cellStyle name="Comma 3 2 4 2 2 4 3" xfId="12256"/>
    <cellStyle name="Comma 3 2 4 2 2 4 3 2" xfId="41314"/>
    <cellStyle name="Comma 3 2 4 2 2 4 4" xfId="34730"/>
    <cellStyle name="Comma 3 2 4 2 2 5" xfId="7813"/>
    <cellStyle name="Comma 3 2 4 2 2 5 2" xfId="21074"/>
    <cellStyle name="Comma 3 2 4 2 2 5 2 2" xfId="29028"/>
    <cellStyle name="Comma 3 2 4 2 2 5 2 2 2" xfId="57987"/>
    <cellStyle name="Comma 3 2 4 2 2 5 2 3" xfId="50046"/>
    <cellStyle name="Comma 3 2 4 2 2 5 3" xfId="14404"/>
    <cellStyle name="Comma 3 2 4 2 2 5 3 2" xfId="43462"/>
    <cellStyle name="Comma 3 2 4 2 2 5 4" xfId="36878"/>
    <cellStyle name="Comma 3 2 4 2 2 6" xfId="15683"/>
    <cellStyle name="Comma 3 2 4 2 2 6 2" xfId="23673"/>
    <cellStyle name="Comma 3 2 4 2 2 6 2 2" xfId="52632"/>
    <cellStyle name="Comma 3 2 4 2 2 6 3" xfId="44691"/>
    <cellStyle name="Comma 3 2 4 2 2 7" xfId="22224"/>
    <cellStyle name="Comma 3 2 4 2 2 7 2" xfId="30172"/>
    <cellStyle name="Comma 3 2 4 2 2 7 2 2" xfId="59131"/>
    <cellStyle name="Comma 3 2 4 2 2 7 3" xfId="51190"/>
    <cellStyle name="Comma 3 2 4 2 2 8" xfId="8964"/>
    <cellStyle name="Comma 3 2 4 2 2 8 2" xfId="38022"/>
    <cellStyle name="Comma 3 2 4 2 2 9" xfId="31438"/>
    <cellStyle name="Comma 3 2 4 2 3" xfId="2698"/>
    <cellStyle name="Comma 3 2 4 2 3 2" xfId="6056"/>
    <cellStyle name="Comma 3 2 4 2 3 2 2" xfId="19338"/>
    <cellStyle name="Comma 3 2 4 2 3 2 2 2" xfId="27292"/>
    <cellStyle name="Comma 3 2 4 2 3 2 2 2 2" xfId="56251"/>
    <cellStyle name="Comma 3 2 4 2 3 2 2 3" xfId="48310"/>
    <cellStyle name="Comma 3 2 4 2 3 2 3" xfId="12668"/>
    <cellStyle name="Comma 3 2 4 2 3 2 3 2" xfId="41726"/>
    <cellStyle name="Comma 3 2 4 2 3 2 4" xfId="35142"/>
    <cellStyle name="Comma 3 2 4 2 3 3" xfId="16186"/>
    <cellStyle name="Comma 3 2 4 2 3 3 2" xfId="24140"/>
    <cellStyle name="Comma 3 2 4 2 3 3 2 2" xfId="53099"/>
    <cellStyle name="Comma 3 2 4 2 3 3 3" xfId="45158"/>
    <cellStyle name="Comma 3 2 4 2 3 4" xfId="9376"/>
    <cellStyle name="Comma 3 2 4 2 3 4 2" xfId="38434"/>
    <cellStyle name="Comma 3 2 4 2 3 5" xfId="31850"/>
    <cellStyle name="Comma 3 2 4 2 4" xfId="3896"/>
    <cellStyle name="Comma 3 2 4 2 4 2" xfId="17190"/>
    <cellStyle name="Comma 3 2 4 2 4 2 2" xfId="25144"/>
    <cellStyle name="Comma 3 2 4 2 4 2 2 2" xfId="54103"/>
    <cellStyle name="Comma 3 2 4 2 4 2 3" xfId="46162"/>
    <cellStyle name="Comma 3 2 4 2 4 3" xfId="10520"/>
    <cellStyle name="Comma 3 2 4 2 4 3 2" xfId="39578"/>
    <cellStyle name="Comma 3 2 4 2 4 4" xfId="32994"/>
    <cellStyle name="Comma 3 2 4 2 5" xfId="5052"/>
    <cellStyle name="Comma 3 2 4 2 5 2" xfId="18334"/>
    <cellStyle name="Comma 3 2 4 2 5 2 2" xfId="26288"/>
    <cellStyle name="Comma 3 2 4 2 5 2 2 2" xfId="55247"/>
    <cellStyle name="Comma 3 2 4 2 5 2 3" xfId="47306"/>
    <cellStyle name="Comma 3 2 4 2 5 3" xfId="11664"/>
    <cellStyle name="Comma 3 2 4 2 5 3 2" xfId="40722"/>
    <cellStyle name="Comma 3 2 4 2 5 4" xfId="34138"/>
    <cellStyle name="Comma 3 2 4 2 6" xfId="7221"/>
    <cellStyle name="Comma 3 2 4 2 6 2" xfId="20482"/>
    <cellStyle name="Comma 3 2 4 2 6 2 2" xfId="28436"/>
    <cellStyle name="Comma 3 2 4 2 6 2 2 2" xfId="57395"/>
    <cellStyle name="Comma 3 2 4 2 6 2 3" xfId="49454"/>
    <cellStyle name="Comma 3 2 4 2 6 3" xfId="13812"/>
    <cellStyle name="Comma 3 2 4 2 6 3 2" xfId="42870"/>
    <cellStyle name="Comma 3 2 4 2 6 4" xfId="36286"/>
    <cellStyle name="Comma 3 2 4 2 7" xfId="15090"/>
    <cellStyle name="Comma 3 2 4 2 7 2" xfId="23080"/>
    <cellStyle name="Comma 3 2 4 2 7 2 2" xfId="52039"/>
    <cellStyle name="Comma 3 2 4 2 7 3" xfId="44098"/>
    <cellStyle name="Comma 3 2 4 2 8" xfId="21632"/>
    <cellStyle name="Comma 3 2 4 2 8 2" xfId="29580"/>
    <cellStyle name="Comma 3 2 4 2 8 2 2" xfId="58539"/>
    <cellStyle name="Comma 3 2 4 2 8 3" xfId="50598"/>
    <cellStyle name="Comma 3 2 4 2 9" xfId="8372"/>
    <cellStyle name="Comma 3 2 4 2 9 2" xfId="37430"/>
    <cellStyle name="Comma 3 2 4 3" xfId="2069"/>
    <cellStyle name="Comma 3 2 4 3 2" xfId="3077"/>
    <cellStyle name="Comma 3 2 4 3 2 2" xfId="6435"/>
    <cellStyle name="Comma 3 2 4 3 2 2 2" xfId="19717"/>
    <cellStyle name="Comma 3 2 4 3 2 2 2 2" xfId="27671"/>
    <cellStyle name="Comma 3 2 4 3 2 2 2 2 2" xfId="56630"/>
    <cellStyle name="Comma 3 2 4 3 2 2 2 3" xfId="48689"/>
    <cellStyle name="Comma 3 2 4 3 2 2 3" xfId="13047"/>
    <cellStyle name="Comma 3 2 4 3 2 2 3 2" xfId="42105"/>
    <cellStyle name="Comma 3 2 4 3 2 2 4" xfId="35521"/>
    <cellStyle name="Comma 3 2 4 3 2 3" xfId="16565"/>
    <cellStyle name="Comma 3 2 4 3 2 3 2" xfId="24519"/>
    <cellStyle name="Comma 3 2 4 3 2 3 2 2" xfId="53478"/>
    <cellStyle name="Comma 3 2 4 3 2 3 3" xfId="45537"/>
    <cellStyle name="Comma 3 2 4 3 2 4" xfId="9755"/>
    <cellStyle name="Comma 3 2 4 3 2 4 2" xfId="38813"/>
    <cellStyle name="Comma 3 2 4 3 2 5" xfId="32229"/>
    <cellStyle name="Comma 3 2 4 3 3" xfId="4275"/>
    <cellStyle name="Comma 3 2 4 3 3 2" xfId="17569"/>
    <cellStyle name="Comma 3 2 4 3 3 2 2" xfId="25523"/>
    <cellStyle name="Comma 3 2 4 3 3 2 2 2" xfId="54482"/>
    <cellStyle name="Comma 3 2 4 3 3 2 3" xfId="46541"/>
    <cellStyle name="Comma 3 2 4 3 3 3" xfId="10899"/>
    <cellStyle name="Comma 3 2 4 3 3 3 2" xfId="39957"/>
    <cellStyle name="Comma 3 2 4 3 3 4" xfId="33373"/>
    <cellStyle name="Comma 3 2 4 3 4" xfId="5431"/>
    <cellStyle name="Comma 3 2 4 3 4 2" xfId="18713"/>
    <cellStyle name="Comma 3 2 4 3 4 2 2" xfId="26667"/>
    <cellStyle name="Comma 3 2 4 3 4 2 2 2" xfId="55626"/>
    <cellStyle name="Comma 3 2 4 3 4 2 3" xfId="47685"/>
    <cellStyle name="Comma 3 2 4 3 4 3" xfId="12043"/>
    <cellStyle name="Comma 3 2 4 3 4 3 2" xfId="41101"/>
    <cellStyle name="Comma 3 2 4 3 4 4" xfId="34517"/>
    <cellStyle name="Comma 3 2 4 3 5" xfId="7600"/>
    <cellStyle name="Comma 3 2 4 3 5 2" xfId="20861"/>
    <cellStyle name="Comma 3 2 4 3 5 2 2" xfId="28815"/>
    <cellStyle name="Comma 3 2 4 3 5 2 2 2" xfId="57774"/>
    <cellStyle name="Comma 3 2 4 3 5 2 3" xfId="49833"/>
    <cellStyle name="Comma 3 2 4 3 5 3" xfId="14191"/>
    <cellStyle name="Comma 3 2 4 3 5 3 2" xfId="43249"/>
    <cellStyle name="Comma 3 2 4 3 5 4" xfId="36665"/>
    <cellStyle name="Comma 3 2 4 3 6" xfId="15470"/>
    <cellStyle name="Comma 3 2 4 3 6 2" xfId="23460"/>
    <cellStyle name="Comma 3 2 4 3 6 2 2" xfId="52419"/>
    <cellStyle name="Comma 3 2 4 3 6 3" xfId="44478"/>
    <cellStyle name="Comma 3 2 4 3 7" xfId="22011"/>
    <cellStyle name="Comma 3 2 4 3 7 2" xfId="29959"/>
    <cellStyle name="Comma 3 2 4 3 7 2 2" xfId="58918"/>
    <cellStyle name="Comma 3 2 4 3 7 3" xfId="50977"/>
    <cellStyle name="Comma 3 2 4 3 8" xfId="8751"/>
    <cellStyle name="Comma 3 2 4 3 8 2" xfId="37809"/>
    <cellStyle name="Comma 3 2 4 3 9" xfId="31225"/>
    <cellStyle name="Comma 3 2 4 4" xfId="1887"/>
    <cellStyle name="Comma 3 2 4 4 2" xfId="2897"/>
    <cellStyle name="Comma 3 2 4 4 2 2" xfId="6255"/>
    <cellStyle name="Comma 3 2 4 4 2 2 2" xfId="19537"/>
    <cellStyle name="Comma 3 2 4 4 2 2 2 2" xfId="27491"/>
    <cellStyle name="Comma 3 2 4 4 2 2 2 2 2" xfId="56450"/>
    <cellStyle name="Comma 3 2 4 4 2 2 2 3" xfId="48509"/>
    <cellStyle name="Comma 3 2 4 4 2 2 3" xfId="12867"/>
    <cellStyle name="Comma 3 2 4 4 2 2 3 2" xfId="41925"/>
    <cellStyle name="Comma 3 2 4 4 2 2 4" xfId="35341"/>
    <cellStyle name="Comma 3 2 4 4 2 3" xfId="16385"/>
    <cellStyle name="Comma 3 2 4 4 2 3 2" xfId="24339"/>
    <cellStyle name="Comma 3 2 4 4 2 3 2 2" xfId="53298"/>
    <cellStyle name="Comma 3 2 4 4 2 3 3" xfId="45357"/>
    <cellStyle name="Comma 3 2 4 4 2 4" xfId="9575"/>
    <cellStyle name="Comma 3 2 4 4 2 4 2" xfId="38633"/>
    <cellStyle name="Comma 3 2 4 4 2 5" xfId="32049"/>
    <cellStyle name="Comma 3 2 4 4 3" xfId="4095"/>
    <cellStyle name="Comma 3 2 4 4 3 2" xfId="17389"/>
    <cellStyle name="Comma 3 2 4 4 3 2 2" xfId="25343"/>
    <cellStyle name="Comma 3 2 4 4 3 2 2 2" xfId="54302"/>
    <cellStyle name="Comma 3 2 4 4 3 2 3" xfId="46361"/>
    <cellStyle name="Comma 3 2 4 4 3 3" xfId="10719"/>
    <cellStyle name="Comma 3 2 4 4 3 3 2" xfId="39777"/>
    <cellStyle name="Comma 3 2 4 4 3 4" xfId="33193"/>
    <cellStyle name="Comma 3 2 4 4 4" xfId="5251"/>
    <cellStyle name="Comma 3 2 4 4 4 2" xfId="18533"/>
    <cellStyle name="Comma 3 2 4 4 4 2 2" xfId="26487"/>
    <cellStyle name="Comma 3 2 4 4 4 2 2 2" xfId="55446"/>
    <cellStyle name="Comma 3 2 4 4 4 2 3" xfId="47505"/>
    <cellStyle name="Comma 3 2 4 4 4 3" xfId="11863"/>
    <cellStyle name="Comma 3 2 4 4 4 3 2" xfId="40921"/>
    <cellStyle name="Comma 3 2 4 4 4 4" xfId="34337"/>
    <cellStyle name="Comma 3 2 4 4 5" xfId="7420"/>
    <cellStyle name="Comma 3 2 4 4 5 2" xfId="20681"/>
    <cellStyle name="Comma 3 2 4 4 5 2 2" xfId="28635"/>
    <cellStyle name="Comma 3 2 4 4 5 2 2 2" xfId="57594"/>
    <cellStyle name="Comma 3 2 4 4 5 2 3" xfId="49653"/>
    <cellStyle name="Comma 3 2 4 4 5 3" xfId="14011"/>
    <cellStyle name="Comma 3 2 4 4 5 3 2" xfId="43069"/>
    <cellStyle name="Comma 3 2 4 4 5 4" xfId="36485"/>
    <cellStyle name="Comma 3 2 4 4 6" xfId="15290"/>
    <cellStyle name="Comma 3 2 4 4 6 2" xfId="23280"/>
    <cellStyle name="Comma 3 2 4 4 6 2 2" xfId="52239"/>
    <cellStyle name="Comma 3 2 4 4 6 3" xfId="44298"/>
    <cellStyle name="Comma 3 2 4 4 7" xfId="21831"/>
    <cellStyle name="Comma 3 2 4 4 7 2" xfId="29779"/>
    <cellStyle name="Comma 3 2 4 4 7 2 2" xfId="58738"/>
    <cellStyle name="Comma 3 2 4 4 7 3" xfId="50797"/>
    <cellStyle name="Comma 3 2 4 4 8" xfId="8571"/>
    <cellStyle name="Comma 3 2 4 4 8 2" xfId="37629"/>
    <cellStyle name="Comma 3 2 4 4 9" xfId="31045"/>
    <cellStyle name="Comma 3 2 4 5" xfId="2485"/>
    <cellStyle name="Comma 3 2 4 5 2" xfId="5843"/>
    <cellStyle name="Comma 3 2 4 5 2 2" xfId="19125"/>
    <cellStyle name="Comma 3 2 4 5 2 2 2" xfId="27079"/>
    <cellStyle name="Comma 3 2 4 5 2 2 2 2" xfId="56038"/>
    <cellStyle name="Comma 3 2 4 5 2 2 3" xfId="48097"/>
    <cellStyle name="Comma 3 2 4 5 2 3" xfId="12455"/>
    <cellStyle name="Comma 3 2 4 5 2 3 2" xfId="41513"/>
    <cellStyle name="Comma 3 2 4 5 2 4" xfId="34929"/>
    <cellStyle name="Comma 3 2 4 5 3" xfId="14731"/>
    <cellStyle name="Comma 3 2 4 5 3 2" xfId="22757"/>
    <cellStyle name="Comma 3 2 4 5 3 2 2" xfId="51716"/>
    <cellStyle name="Comma 3 2 4 5 3 3" xfId="43775"/>
    <cellStyle name="Comma 3 2 4 5 4" xfId="9163"/>
    <cellStyle name="Comma 3 2 4 5 4 2" xfId="38221"/>
    <cellStyle name="Comma 3 2 4 5 5" xfId="31637"/>
    <cellStyle name="Comma 3 2 4 6" xfId="3683"/>
    <cellStyle name="Comma 3 2 4 6 2" xfId="16977"/>
    <cellStyle name="Comma 3 2 4 6 2 2" xfId="24931"/>
    <cellStyle name="Comma 3 2 4 6 2 2 2" xfId="53890"/>
    <cellStyle name="Comma 3 2 4 6 2 3" xfId="45949"/>
    <cellStyle name="Comma 3 2 4 6 3" xfId="10307"/>
    <cellStyle name="Comma 3 2 4 6 3 2" xfId="39365"/>
    <cellStyle name="Comma 3 2 4 6 4" xfId="32781"/>
    <cellStyle name="Comma 3 2 4 7" xfId="4839"/>
    <cellStyle name="Comma 3 2 4 7 2" xfId="18121"/>
    <cellStyle name="Comma 3 2 4 7 2 2" xfId="26075"/>
    <cellStyle name="Comma 3 2 4 7 2 2 2" xfId="55034"/>
    <cellStyle name="Comma 3 2 4 7 2 3" xfId="47093"/>
    <cellStyle name="Comma 3 2 4 7 3" xfId="11451"/>
    <cellStyle name="Comma 3 2 4 7 3 2" xfId="40509"/>
    <cellStyle name="Comma 3 2 4 7 4" xfId="33925"/>
    <cellStyle name="Comma 3 2 4 8" xfId="7008"/>
    <cellStyle name="Comma 3 2 4 8 2" xfId="20269"/>
    <cellStyle name="Comma 3 2 4 8 2 2" xfId="28223"/>
    <cellStyle name="Comma 3 2 4 8 2 2 2" xfId="57182"/>
    <cellStyle name="Comma 3 2 4 8 2 3" xfId="49241"/>
    <cellStyle name="Comma 3 2 4 8 3" xfId="13599"/>
    <cellStyle name="Comma 3 2 4 8 3 2" xfId="42657"/>
    <cellStyle name="Comma 3 2 4 8 4" xfId="36073"/>
    <cellStyle name="Comma 3 2 4 9" xfId="14877"/>
    <cellStyle name="Comma 3 2 4 9 2" xfId="22867"/>
    <cellStyle name="Comma 3 2 4 9 2 2" xfId="51826"/>
    <cellStyle name="Comma 3 2 4 9 3" xfId="43885"/>
    <cellStyle name="Comma 3 2 5" xfId="1537"/>
    <cellStyle name="Comma 3 2 5 10" xfId="30726"/>
    <cellStyle name="Comma 3 2 5 2" xfId="2162"/>
    <cellStyle name="Comma 3 2 5 2 2" xfId="3170"/>
    <cellStyle name="Comma 3 2 5 2 2 2" xfId="6528"/>
    <cellStyle name="Comma 3 2 5 2 2 2 2" xfId="19810"/>
    <cellStyle name="Comma 3 2 5 2 2 2 2 2" xfId="27764"/>
    <cellStyle name="Comma 3 2 5 2 2 2 2 2 2" xfId="56723"/>
    <cellStyle name="Comma 3 2 5 2 2 2 2 3" xfId="48782"/>
    <cellStyle name="Comma 3 2 5 2 2 2 3" xfId="13140"/>
    <cellStyle name="Comma 3 2 5 2 2 2 3 2" xfId="42198"/>
    <cellStyle name="Comma 3 2 5 2 2 2 4" xfId="35614"/>
    <cellStyle name="Comma 3 2 5 2 2 3" xfId="16658"/>
    <cellStyle name="Comma 3 2 5 2 2 3 2" xfId="24612"/>
    <cellStyle name="Comma 3 2 5 2 2 3 2 2" xfId="53571"/>
    <cellStyle name="Comma 3 2 5 2 2 3 3" xfId="45630"/>
    <cellStyle name="Comma 3 2 5 2 2 4" xfId="9848"/>
    <cellStyle name="Comma 3 2 5 2 2 4 2" xfId="38906"/>
    <cellStyle name="Comma 3 2 5 2 2 5" xfId="32322"/>
    <cellStyle name="Comma 3 2 5 2 3" xfId="4368"/>
    <cellStyle name="Comma 3 2 5 2 3 2" xfId="17662"/>
    <cellStyle name="Comma 3 2 5 2 3 2 2" xfId="25616"/>
    <cellStyle name="Comma 3 2 5 2 3 2 2 2" xfId="54575"/>
    <cellStyle name="Comma 3 2 5 2 3 2 3" xfId="46634"/>
    <cellStyle name="Comma 3 2 5 2 3 3" xfId="10992"/>
    <cellStyle name="Comma 3 2 5 2 3 3 2" xfId="40050"/>
    <cellStyle name="Comma 3 2 5 2 3 4" xfId="33466"/>
    <cellStyle name="Comma 3 2 5 2 4" xfId="5524"/>
    <cellStyle name="Comma 3 2 5 2 4 2" xfId="18806"/>
    <cellStyle name="Comma 3 2 5 2 4 2 2" xfId="26760"/>
    <cellStyle name="Comma 3 2 5 2 4 2 2 2" xfId="55719"/>
    <cellStyle name="Comma 3 2 5 2 4 2 3" xfId="47778"/>
    <cellStyle name="Comma 3 2 5 2 4 3" xfId="12136"/>
    <cellStyle name="Comma 3 2 5 2 4 3 2" xfId="41194"/>
    <cellStyle name="Comma 3 2 5 2 4 4" xfId="34610"/>
    <cellStyle name="Comma 3 2 5 2 5" xfId="7693"/>
    <cellStyle name="Comma 3 2 5 2 5 2" xfId="20954"/>
    <cellStyle name="Comma 3 2 5 2 5 2 2" xfId="28908"/>
    <cellStyle name="Comma 3 2 5 2 5 2 2 2" xfId="57867"/>
    <cellStyle name="Comma 3 2 5 2 5 2 3" xfId="49926"/>
    <cellStyle name="Comma 3 2 5 2 5 3" xfId="14284"/>
    <cellStyle name="Comma 3 2 5 2 5 3 2" xfId="43342"/>
    <cellStyle name="Comma 3 2 5 2 5 4" xfId="36758"/>
    <cellStyle name="Comma 3 2 5 2 6" xfId="15563"/>
    <cellStyle name="Comma 3 2 5 2 6 2" xfId="23553"/>
    <cellStyle name="Comma 3 2 5 2 6 2 2" xfId="52512"/>
    <cellStyle name="Comma 3 2 5 2 6 3" xfId="44571"/>
    <cellStyle name="Comma 3 2 5 2 7" xfId="22104"/>
    <cellStyle name="Comma 3 2 5 2 7 2" xfId="30052"/>
    <cellStyle name="Comma 3 2 5 2 7 2 2" xfId="59011"/>
    <cellStyle name="Comma 3 2 5 2 7 3" xfId="51070"/>
    <cellStyle name="Comma 3 2 5 2 8" xfId="8844"/>
    <cellStyle name="Comma 3 2 5 2 8 2" xfId="37902"/>
    <cellStyle name="Comma 3 2 5 2 9" xfId="31318"/>
    <cellStyle name="Comma 3 2 5 3" xfId="2578"/>
    <cellStyle name="Comma 3 2 5 3 2" xfId="5936"/>
    <cellStyle name="Comma 3 2 5 3 2 2" xfId="19218"/>
    <cellStyle name="Comma 3 2 5 3 2 2 2" xfId="27172"/>
    <cellStyle name="Comma 3 2 5 3 2 2 2 2" xfId="56131"/>
    <cellStyle name="Comma 3 2 5 3 2 2 3" xfId="48190"/>
    <cellStyle name="Comma 3 2 5 3 2 3" xfId="12548"/>
    <cellStyle name="Comma 3 2 5 3 2 3 2" xfId="41606"/>
    <cellStyle name="Comma 3 2 5 3 2 4" xfId="35022"/>
    <cellStyle name="Comma 3 2 5 3 3" xfId="16066"/>
    <cellStyle name="Comma 3 2 5 3 3 2" xfId="24020"/>
    <cellStyle name="Comma 3 2 5 3 3 2 2" xfId="52979"/>
    <cellStyle name="Comma 3 2 5 3 3 3" xfId="45038"/>
    <cellStyle name="Comma 3 2 5 3 4" xfId="9256"/>
    <cellStyle name="Comma 3 2 5 3 4 2" xfId="38314"/>
    <cellStyle name="Comma 3 2 5 3 5" xfId="31730"/>
    <cellStyle name="Comma 3 2 5 4" xfId="3776"/>
    <cellStyle name="Comma 3 2 5 4 2" xfId="17070"/>
    <cellStyle name="Comma 3 2 5 4 2 2" xfId="25024"/>
    <cellStyle name="Comma 3 2 5 4 2 2 2" xfId="53983"/>
    <cellStyle name="Comma 3 2 5 4 2 3" xfId="46042"/>
    <cellStyle name="Comma 3 2 5 4 3" xfId="10400"/>
    <cellStyle name="Comma 3 2 5 4 3 2" xfId="39458"/>
    <cellStyle name="Comma 3 2 5 4 4" xfId="32874"/>
    <cellStyle name="Comma 3 2 5 5" xfId="4932"/>
    <cellStyle name="Comma 3 2 5 5 2" xfId="18214"/>
    <cellStyle name="Comma 3 2 5 5 2 2" xfId="26168"/>
    <cellStyle name="Comma 3 2 5 5 2 2 2" xfId="55127"/>
    <cellStyle name="Comma 3 2 5 5 2 3" xfId="47186"/>
    <cellStyle name="Comma 3 2 5 5 3" xfId="11544"/>
    <cellStyle name="Comma 3 2 5 5 3 2" xfId="40602"/>
    <cellStyle name="Comma 3 2 5 5 4" xfId="34018"/>
    <cellStyle name="Comma 3 2 5 6" xfId="7101"/>
    <cellStyle name="Comma 3 2 5 6 2" xfId="20362"/>
    <cellStyle name="Comma 3 2 5 6 2 2" xfId="28316"/>
    <cellStyle name="Comma 3 2 5 6 2 2 2" xfId="57275"/>
    <cellStyle name="Comma 3 2 5 6 2 3" xfId="49334"/>
    <cellStyle name="Comma 3 2 5 6 3" xfId="13692"/>
    <cellStyle name="Comma 3 2 5 6 3 2" xfId="42750"/>
    <cellStyle name="Comma 3 2 5 6 4" xfId="36166"/>
    <cellStyle name="Comma 3 2 5 7" xfId="14970"/>
    <cellStyle name="Comma 3 2 5 7 2" xfId="22960"/>
    <cellStyle name="Comma 3 2 5 7 2 2" xfId="51919"/>
    <cellStyle name="Comma 3 2 5 7 3" xfId="43978"/>
    <cellStyle name="Comma 3 2 5 8" xfId="21512"/>
    <cellStyle name="Comma 3 2 5 8 2" xfId="29460"/>
    <cellStyle name="Comma 3 2 5 8 2 2" xfId="58419"/>
    <cellStyle name="Comma 3 2 5 8 3" xfId="50478"/>
    <cellStyle name="Comma 3 2 5 9" xfId="8252"/>
    <cellStyle name="Comma 3 2 5 9 2" xfId="37310"/>
    <cellStyle name="Comma 3 2 6" xfId="1979"/>
    <cellStyle name="Comma 3 2 6 2" xfId="2987"/>
    <cellStyle name="Comma 3 2 6 2 2" xfId="6345"/>
    <cellStyle name="Comma 3 2 6 2 2 2" xfId="19627"/>
    <cellStyle name="Comma 3 2 6 2 2 2 2" xfId="27581"/>
    <cellStyle name="Comma 3 2 6 2 2 2 2 2" xfId="56540"/>
    <cellStyle name="Comma 3 2 6 2 2 2 3" xfId="48599"/>
    <cellStyle name="Comma 3 2 6 2 2 3" xfId="12957"/>
    <cellStyle name="Comma 3 2 6 2 2 3 2" xfId="42015"/>
    <cellStyle name="Comma 3 2 6 2 2 4" xfId="35431"/>
    <cellStyle name="Comma 3 2 6 2 3" xfId="16475"/>
    <cellStyle name="Comma 3 2 6 2 3 2" xfId="24429"/>
    <cellStyle name="Comma 3 2 6 2 3 2 2" xfId="53388"/>
    <cellStyle name="Comma 3 2 6 2 3 3" xfId="45447"/>
    <cellStyle name="Comma 3 2 6 2 4" xfId="9665"/>
    <cellStyle name="Comma 3 2 6 2 4 2" xfId="38723"/>
    <cellStyle name="Comma 3 2 6 2 5" xfId="32139"/>
    <cellStyle name="Comma 3 2 6 3" xfId="4185"/>
    <cellStyle name="Comma 3 2 6 3 2" xfId="17479"/>
    <cellStyle name="Comma 3 2 6 3 2 2" xfId="25433"/>
    <cellStyle name="Comma 3 2 6 3 2 2 2" xfId="54392"/>
    <cellStyle name="Comma 3 2 6 3 2 3" xfId="46451"/>
    <cellStyle name="Comma 3 2 6 3 3" xfId="10809"/>
    <cellStyle name="Comma 3 2 6 3 3 2" xfId="39867"/>
    <cellStyle name="Comma 3 2 6 3 4" xfId="33283"/>
    <cellStyle name="Comma 3 2 6 4" xfId="5341"/>
    <cellStyle name="Comma 3 2 6 4 2" xfId="18623"/>
    <cellStyle name="Comma 3 2 6 4 2 2" xfId="26577"/>
    <cellStyle name="Comma 3 2 6 4 2 2 2" xfId="55536"/>
    <cellStyle name="Comma 3 2 6 4 2 3" xfId="47595"/>
    <cellStyle name="Comma 3 2 6 4 3" xfId="11953"/>
    <cellStyle name="Comma 3 2 6 4 3 2" xfId="41011"/>
    <cellStyle name="Comma 3 2 6 4 4" xfId="34427"/>
    <cellStyle name="Comma 3 2 6 5" xfId="7510"/>
    <cellStyle name="Comma 3 2 6 5 2" xfId="20771"/>
    <cellStyle name="Comma 3 2 6 5 2 2" xfId="28725"/>
    <cellStyle name="Comma 3 2 6 5 2 2 2" xfId="57684"/>
    <cellStyle name="Comma 3 2 6 5 2 3" xfId="49743"/>
    <cellStyle name="Comma 3 2 6 5 3" xfId="14101"/>
    <cellStyle name="Comma 3 2 6 5 3 2" xfId="43159"/>
    <cellStyle name="Comma 3 2 6 5 4" xfId="36575"/>
    <cellStyle name="Comma 3 2 6 6" xfId="15380"/>
    <cellStyle name="Comma 3 2 6 6 2" xfId="23370"/>
    <cellStyle name="Comma 3 2 6 6 2 2" xfId="52329"/>
    <cellStyle name="Comma 3 2 6 6 3" xfId="44388"/>
    <cellStyle name="Comma 3 2 6 7" xfId="21921"/>
    <cellStyle name="Comma 3 2 6 7 2" xfId="29869"/>
    <cellStyle name="Comma 3 2 6 7 2 2" xfId="58828"/>
    <cellStyle name="Comma 3 2 6 7 3" xfId="50887"/>
    <cellStyle name="Comma 3 2 6 8" xfId="8661"/>
    <cellStyle name="Comma 3 2 6 8 2" xfId="37719"/>
    <cellStyle name="Comma 3 2 6 9" xfId="31135"/>
    <cellStyle name="Comma 3 2 7" xfId="1795"/>
    <cellStyle name="Comma 3 2 7 2" xfId="2807"/>
    <cellStyle name="Comma 3 2 7 2 2" xfId="6165"/>
    <cellStyle name="Comma 3 2 7 2 2 2" xfId="19447"/>
    <cellStyle name="Comma 3 2 7 2 2 2 2" xfId="27401"/>
    <cellStyle name="Comma 3 2 7 2 2 2 2 2" xfId="56360"/>
    <cellStyle name="Comma 3 2 7 2 2 2 3" xfId="48419"/>
    <cellStyle name="Comma 3 2 7 2 2 3" xfId="12777"/>
    <cellStyle name="Comma 3 2 7 2 2 3 2" xfId="41835"/>
    <cellStyle name="Comma 3 2 7 2 2 4" xfId="35251"/>
    <cellStyle name="Comma 3 2 7 2 3" xfId="16295"/>
    <cellStyle name="Comma 3 2 7 2 3 2" xfId="24249"/>
    <cellStyle name="Comma 3 2 7 2 3 2 2" xfId="53208"/>
    <cellStyle name="Comma 3 2 7 2 3 3" xfId="45267"/>
    <cellStyle name="Comma 3 2 7 2 4" xfId="9485"/>
    <cellStyle name="Comma 3 2 7 2 4 2" xfId="38543"/>
    <cellStyle name="Comma 3 2 7 2 5" xfId="31959"/>
    <cellStyle name="Comma 3 2 7 3" xfId="4005"/>
    <cellStyle name="Comma 3 2 7 3 2" xfId="17299"/>
    <cellStyle name="Comma 3 2 7 3 2 2" xfId="25253"/>
    <cellStyle name="Comma 3 2 7 3 2 2 2" xfId="54212"/>
    <cellStyle name="Comma 3 2 7 3 2 3" xfId="46271"/>
    <cellStyle name="Comma 3 2 7 3 3" xfId="10629"/>
    <cellStyle name="Comma 3 2 7 3 3 2" xfId="39687"/>
    <cellStyle name="Comma 3 2 7 3 4" xfId="33103"/>
    <cellStyle name="Comma 3 2 7 4" xfId="5161"/>
    <cellStyle name="Comma 3 2 7 4 2" xfId="18443"/>
    <cellStyle name="Comma 3 2 7 4 2 2" xfId="26397"/>
    <cellStyle name="Comma 3 2 7 4 2 2 2" xfId="55356"/>
    <cellStyle name="Comma 3 2 7 4 2 3" xfId="47415"/>
    <cellStyle name="Comma 3 2 7 4 3" xfId="11773"/>
    <cellStyle name="Comma 3 2 7 4 3 2" xfId="40831"/>
    <cellStyle name="Comma 3 2 7 4 4" xfId="34247"/>
    <cellStyle name="Comma 3 2 7 5" xfId="7330"/>
    <cellStyle name="Comma 3 2 7 5 2" xfId="20591"/>
    <cellStyle name="Comma 3 2 7 5 2 2" xfId="28545"/>
    <cellStyle name="Comma 3 2 7 5 2 2 2" xfId="57504"/>
    <cellStyle name="Comma 3 2 7 5 2 3" xfId="49563"/>
    <cellStyle name="Comma 3 2 7 5 3" xfId="13921"/>
    <cellStyle name="Comma 3 2 7 5 3 2" xfId="42979"/>
    <cellStyle name="Comma 3 2 7 5 4" xfId="36395"/>
    <cellStyle name="Comma 3 2 7 6" xfId="15200"/>
    <cellStyle name="Comma 3 2 7 6 2" xfId="23190"/>
    <cellStyle name="Comma 3 2 7 6 2 2" xfId="52149"/>
    <cellStyle name="Comma 3 2 7 6 3" xfId="44208"/>
    <cellStyle name="Comma 3 2 7 7" xfId="21741"/>
    <cellStyle name="Comma 3 2 7 7 2" xfId="29689"/>
    <cellStyle name="Comma 3 2 7 7 2 2" xfId="58648"/>
    <cellStyle name="Comma 3 2 7 7 3" xfId="50707"/>
    <cellStyle name="Comma 3 2 7 8" xfId="8481"/>
    <cellStyle name="Comma 3 2 7 8 2" xfId="37539"/>
    <cellStyle name="Comma 3 2 7 9" xfId="30955"/>
    <cellStyle name="Comma 3 2 8" xfId="3430"/>
    <cellStyle name="Comma 3 2 8 2" xfId="4624"/>
    <cellStyle name="Comma 3 2 8 2 2" xfId="17918"/>
    <cellStyle name="Comma 3 2 8 2 2 2" xfId="25872"/>
    <cellStyle name="Comma 3 2 8 2 2 2 2" xfId="54831"/>
    <cellStyle name="Comma 3 2 8 2 2 3" xfId="46890"/>
    <cellStyle name="Comma 3 2 8 2 3" xfId="11248"/>
    <cellStyle name="Comma 3 2 8 2 3 2" xfId="40306"/>
    <cellStyle name="Comma 3 2 8 2 4" xfId="33722"/>
    <cellStyle name="Comma 3 2 8 3" xfId="6784"/>
    <cellStyle name="Comma 3 2 8 3 2" xfId="20066"/>
    <cellStyle name="Comma 3 2 8 3 2 2" xfId="28020"/>
    <cellStyle name="Comma 3 2 8 3 2 2 2" xfId="56979"/>
    <cellStyle name="Comma 3 2 8 3 2 3" xfId="49038"/>
    <cellStyle name="Comma 3 2 8 3 3" xfId="13396"/>
    <cellStyle name="Comma 3 2 8 3 3 2" xfId="42454"/>
    <cellStyle name="Comma 3 2 8 3 4" xfId="35870"/>
    <cellStyle name="Comma 3 2 8 4" xfId="7949"/>
    <cellStyle name="Comma 3 2 8 4 2" xfId="21210"/>
    <cellStyle name="Comma 3 2 8 4 2 2" xfId="29164"/>
    <cellStyle name="Comma 3 2 8 4 2 2 2" xfId="58123"/>
    <cellStyle name="Comma 3 2 8 4 2 3" xfId="50182"/>
    <cellStyle name="Comma 3 2 8 4 3" xfId="14540"/>
    <cellStyle name="Comma 3 2 8 4 3 2" xfId="43598"/>
    <cellStyle name="Comma 3 2 8 4 4" xfId="37014"/>
    <cellStyle name="Comma 3 2 8 5" xfId="15819"/>
    <cellStyle name="Comma 3 2 8 5 2" xfId="23809"/>
    <cellStyle name="Comma 3 2 8 5 2 2" xfId="52768"/>
    <cellStyle name="Comma 3 2 8 5 3" xfId="44827"/>
    <cellStyle name="Comma 3 2 8 6" xfId="22360"/>
    <cellStyle name="Comma 3 2 8 6 2" xfId="30308"/>
    <cellStyle name="Comma 3 2 8 6 2 2" xfId="59267"/>
    <cellStyle name="Comma 3 2 8 6 3" xfId="51326"/>
    <cellStyle name="Comma 3 2 8 7" xfId="10104"/>
    <cellStyle name="Comma 3 2 8 7 2" xfId="39162"/>
    <cellStyle name="Comma 3 2 8 8" xfId="32578"/>
    <cellStyle name="Comma 3 2 9" xfId="2394"/>
    <cellStyle name="Comma 3 2 9 2" xfId="5753"/>
    <cellStyle name="Comma 3 2 9 2 2" xfId="19035"/>
    <cellStyle name="Comma 3 2 9 2 2 2" xfId="26989"/>
    <cellStyle name="Comma 3 2 9 2 2 2 2" xfId="55948"/>
    <cellStyle name="Comma 3 2 9 2 2 3" xfId="48007"/>
    <cellStyle name="Comma 3 2 9 2 3" xfId="12365"/>
    <cellStyle name="Comma 3 2 9 2 3 2" xfId="41423"/>
    <cellStyle name="Comma 3 2 9 2 4" xfId="34839"/>
    <cellStyle name="Comma 3 2 9 3" xfId="14750"/>
    <cellStyle name="Comma 3 2 9 3 2" xfId="22767"/>
    <cellStyle name="Comma 3 2 9 3 2 2" xfId="51726"/>
    <cellStyle name="Comma 3 2 9 3 3" xfId="43785"/>
    <cellStyle name="Comma 3 2 9 4" xfId="9073"/>
    <cellStyle name="Comma 3 2 9 4 2" xfId="38131"/>
    <cellStyle name="Comma 3 2 9 5" xfId="31547"/>
    <cellStyle name="Comma 3 20" xfId="30532"/>
    <cellStyle name="Comma 3 3" xfId="915"/>
    <cellStyle name="Comma 3 3 2" xfId="3432"/>
    <cellStyle name="Comma 3 4" xfId="913"/>
    <cellStyle name="Comma 3 5" xfId="104"/>
    <cellStyle name="Comma 3 5 10" xfId="14685"/>
    <cellStyle name="Comma 3 5 10 2" xfId="22720"/>
    <cellStyle name="Comma 3 5 10 2 2" xfId="51679"/>
    <cellStyle name="Comma 3 5 10 3" xfId="43738"/>
    <cellStyle name="Comma 3 5 11" xfId="21347"/>
    <cellStyle name="Comma 3 5 11 2" xfId="29299"/>
    <cellStyle name="Comma 3 5 11 2 2" xfId="58258"/>
    <cellStyle name="Comma 3 5 11 3" xfId="50317"/>
    <cellStyle name="Comma 3 5 12" xfId="8089"/>
    <cellStyle name="Comma 3 5 12 2" xfId="37149"/>
    <cellStyle name="Comma 3 5 13" xfId="30565"/>
    <cellStyle name="Comma 3 5 2" xfId="1459"/>
    <cellStyle name="Comma 3 5 2 10" xfId="21441"/>
    <cellStyle name="Comma 3 5 2 10 2" xfId="29389"/>
    <cellStyle name="Comma 3 5 2 10 2 2" xfId="58348"/>
    <cellStyle name="Comma 3 5 2 10 3" xfId="50407"/>
    <cellStyle name="Comma 3 5 2 11" xfId="8181"/>
    <cellStyle name="Comma 3 5 2 11 2" xfId="37239"/>
    <cellStyle name="Comma 3 5 2 12" xfId="30655"/>
    <cellStyle name="Comma 3 5 2 2" xfId="1679"/>
    <cellStyle name="Comma 3 5 2 2 10" xfId="30868"/>
    <cellStyle name="Comma 3 5 2 2 2" xfId="2304"/>
    <cellStyle name="Comma 3 5 2 2 2 2" xfId="3312"/>
    <cellStyle name="Comma 3 5 2 2 2 2 2" xfId="6670"/>
    <cellStyle name="Comma 3 5 2 2 2 2 2 2" xfId="19952"/>
    <cellStyle name="Comma 3 5 2 2 2 2 2 2 2" xfId="27906"/>
    <cellStyle name="Comma 3 5 2 2 2 2 2 2 2 2" xfId="56865"/>
    <cellStyle name="Comma 3 5 2 2 2 2 2 2 3" xfId="48924"/>
    <cellStyle name="Comma 3 5 2 2 2 2 2 3" xfId="13282"/>
    <cellStyle name="Comma 3 5 2 2 2 2 2 3 2" xfId="42340"/>
    <cellStyle name="Comma 3 5 2 2 2 2 2 4" xfId="35756"/>
    <cellStyle name="Comma 3 5 2 2 2 2 3" xfId="16800"/>
    <cellStyle name="Comma 3 5 2 2 2 2 3 2" xfId="24754"/>
    <cellStyle name="Comma 3 5 2 2 2 2 3 2 2" xfId="53713"/>
    <cellStyle name="Comma 3 5 2 2 2 2 3 3" xfId="45772"/>
    <cellStyle name="Comma 3 5 2 2 2 2 4" xfId="9990"/>
    <cellStyle name="Comma 3 5 2 2 2 2 4 2" xfId="39048"/>
    <cellStyle name="Comma 3 5 2 2 2 2 5" xfId="32464"/>
    <cellStyle name="Comma 3 5 2 2 2 3" xfId="4510"/>
    <cellStyle name="Comma 3 5 2 2 2 3 2" xfId="17804"/>
    <cellStyle name="Comma 3 5 2 2 2 3 2 2" xfId="25758"/>
    <cellStyle name="Comma 3 5 2 2 2 3 2 2 2" xfId="54717"/>
    <cellStyle name="Comma 3 5 2 2 2 3 2 3" xfId="46776"/>
    <cellStyle name="Comma 3 5 2 2 2 3 3" xfId="11134"/>
    <cellStyle name="Comma 3 5 2 2 2 3 3 2" xfId="40192"/>
    <cellStyle name="Comma 3 5 2 2 2 3 4" xfId="33608"/>
    <cellStyle name="Comma 3 5 2 2 2 4" xfId="5666"/>
    <cellStyle name="Comma 3 5 2 2 2 4 2" xfId="18948"/>
    <cellStyle name="Comma 3 5 2 2 2 4 2 2" xfId="26902"/>
    <cellStyle name="Comma 3 5 2 2 2 4 2 2 2" xfId="55861"/>
    <cellStyle name="Comma 3 5 2 2 2 4 2 3" xfId="47920"/>
    <cellStyle name="Comma 3 5 2 2 2 4 3" xfId="12278"/>
    <cellStyle name="Comma 3 5 2 2 2 4 3 2" xfId="41336"/>
    <cellStyle name="Comma 3 5 2 2 2 4 4" xfId="34752"/>
    <cellStyle name="Comma 3 5 2 2 2 5" xfId="7835"/>
    <cellStyle name="Comma 3 5 2 2 2 5 2" xfId="21096"/>
    <cellStyle name="Comma 3 5 2 2 2 5 2 2" xfId="29050"/>
    <cellStyle name="Comma 3 5 2 2 2 5 2 2 2" xfId="58009"/>
    <cellStyle name="Comma 3 5 2 2 2 5 2 3" xfId="50068"/>
    <cellStyle name="Comma 3 5 2 2 2 5 3" xfId="14426"/>
    <cellStyle name="Comma 3 5 2 2 2 5 3 2" xfId="43484"/>
    <cellStyle name="Comma 3 5 2 2 2 5 4" xfId="36900"/>
    <cellStyle name="Comma 3 5 2 2 2 6" xfId="15705"/>
    <cellStyle name="Comma 3 5 2 2 2 6 2" xfId="23695"/>
    <cellStyle name="Comma 3 5 2 2 2 6 2 2" xfId="52654"/>
    <cellStyle name="Comma 3 5 2 2 2 6 3" xfId="44713"/>
    <cellStyle name="Comma 3 5 2 2 2 7" xfId="22246"/>
    <cellStyle name="Comma 3 5 2 2 2 7 2" xfId="30194"/>
    <cellStyle name="Comma 3 5 2 2 2 7 2 2" xfId="59153"/>
    <cellStyle name="Comma 3 5 2 2 2 7 3" xfId="51212"/>
    <cellStyle name="Comma 3 5 2 2 2 8" xfId="8986"/>
    <cellStyle name="Comma 3 5 2 2 2 8 2" xfId="38044"/>
    <cellStyle name="Comma 3 5 2 2 2 9" xfId="31460"/>
    <cellStyle name="Comma 3 5 2 2 3" xfId="2720"/>
    <cellStyle name="Comma 3 5 2 2 3 2" xfId="6078"/>
    <cellStyle name="Comma 3 5 2 2 3 2 2" xfId="19360"/>
    <cellStyle name="Comma 3 5 2 2 3 2 2 2" xfId="27314"/>
    <cellStyle name="Comma 3 5 2 2 3 2 2 2 2" xfId="56273"/>
    <cellStyle name="Comma 3 5 2 2 3 2 2 3" xfId="48332"/>
    <cellStyle name="Comma 3 5 2 2 3 2 3" xfId="12690"/>
    <cellStyle name="Comma 3 5 2 2 3 2 3 2" xfId="41748"/>
    <cellStyle name="Comma 3 5 2 2 3 2 4" xfId="35164"/>
    <cellStyle name="Comma 3 5 2 2 3 3" xfId="16208"/>
    <cellStyle name="Comma 3 5 2 2 3 3 2" xfId="24162"/>
    <cellStyle name="Comma 3 5 2 2 3 3 2 2" xfId="53121"/>
    <cellStyle name="Comma 3 5 2 2 3 3 3" xfId="45180"/>
    <cellStyle name="Comma 3 5 2 2 3 4" xfId="9398"/>
    <cellStyle name="Comma 3 5 2 2 3 4 2" xfId="38456"/>
    <cellStyle name="Comma 3 5 2 2 3 5" xfId="31872"/>
    <cellStyle name="Comma 3 5 2 2 4" xfId="3918"/>
    <cellStyle name="Comma 3 5 2 2 4 2" xfId="17212"/>
    <cellStyle name="Comma 3 5 2 2 4 2 2" xfId="25166"/>
    <cellStyle name="Comma 3 5 2 2 4 2 2 2" xfId="54125"/>
    <cellStyle name="Comma 3 5 2 2 4 2 3" xfId="46184"/>
    <cellStyle name="Comma 3 5 2 2 4 3" xfId="10542"/>
    <cellStyle name="Comma 3 5 2 2 4 3 2" xfId="39600"/>
    <cellStyle name="Comma 3 5 2 2 4 4" xfId="33016"/>
    <cellStyle name="Comma 3 5 2 2 5" xfId="5074"/>
    <cellStyle name="Comma 3 5 2 2 5 2" xfId="18356"/>
    <cellStyle name="Comma 3 5 2 2 5 2 2" xfId="26310"/>
    <cellStyle name="Comma 3 5 2 2 5 2 2 2" xfId="55269"/>
    <cellStyle name="Comma 3 5 2 2 5 2 3" xfId="47328"/>
    <cellStyle name="Comma 3 5 2 2 5 3" xfId="11686"/>
    <cellStyle name="Comma 3 5 2 2 5 3 2" xfId="40744"/>
    <cellStyle name="Comma 3 5 2 2 5 4" xfId="34160"/>
    <cellStyle name="Comma 3 5 2 2 6" xfId="7243"/>
    <cellStyle name="Comma 3 5 2 2 6 2" xfId="20504"/>
    <cellStyle name="Comma 3 5 2 2 6 2 2" xfId="28458"/>
    <cellStyle name="Comma 3 5 2 2 6 2 2 2" xfId="57417"/>
    <cellStyle name="Comma 3 5 2 2 6 2 3" xfId="49476"/>
    <cellStyle name="Comma 3 5 2 2 6 3" xfId="13834"/>
    <cellStyle name="Comma 3 5 2 2 6 3 2" xfId="42892"/>
    <cellStyle name="Comma 3 5 2 2 6 4" xfId="36308"/>
    <cellStyle name="Comma 3 5 2 2 7" xfId="15112"/>
    <cellStyle name="Comma 3 5 2 2 7 2" xfId="23102"/>
    <cellStyle name="Comma 3 5 2 2 7 2 2" xfId="52061"/>
    <cellStyle name="Comma 3 5 2 2 7 3" xfId="44120"/>
    <cellStyle name="Comma 3 5 2 2 8" xfId="21654"/>
    <cellStyle name="Comma 3 5 2 2 8 2" xfId="29602"/>
    <cellStyle name="Comma 3 5 2 2 8 2 2" xfId="58561"/>
    <cellStyle name="Comma 3 5 2 2 8 3" xfId="50620"/>
    <cellStyle name="Comma 3 5 2 2 9" xfId="8394"/>
    <cellStyle name="Comma 3 5 2 2 9 2" xfId="37452"/>
    <cellStyle name="Comma 3 5 2 3" xfId="2091"/>
    <cellStyle name="Comma 3 5 2 3 2" xfId="3099"/>
    <cellStyle name="Comma 3 5 2 3 2 2" xfId="6457"/>
    <cellStyle name="Comma 3 5 2 3 2 2 2" xfId="19739"/>
    <cellStyle name="Comma 3 5 2 3 2 2 2 2" xfId="27693"/>
    <cellStyle name="Comma 3 5 2 3 2 2 2 2 2" xfId="56652"/>
    <cellStyle name="Comma 3 5 2 3 2 2 2 3" xfId="48711"/>
    <cellStyle name="Comma 3 5 2 3 2 2 3" xfId="13069"/>
    <cellStyle name="Comma 3 5 2 3 2 2 3 2" xfId="42127"/>
    <cellStyle name="Comma 3 5 2 3 2 2 4" xfId="35543"/>
    <cellStyle name="Comma 3 5 2 3 2 3" xfId="16587"/>
    <cellStyle name="Comma 3 5 2 3 2 3 2" xfId="24541"/>
    <cellStyle name="Comma 3 5 2 3 2 3 2 2" xfId="53500"/>
    <cellStyle name="Comma 3 5 2 3 2 3 3" xfId="45559"/>
    <cellStyle name="Comma 3 5 2 3 2 4" xfId="9777"/>
    <cellStyle name="Comma 3 5 2 3 2 4 2" xfId="38835"/>
    <cellStyle name="Comma 3 5 2 3 2 5" xfId="32251"/>
    <cellStyle name="Comma 3 5 2 3 3" xfId="4297"/>
    <cellStyle name="Comma 3 5 2 3 3 2" xfId="17591"/>
    <cellStyle name="Comma 3 5 2 3 3 2 2" xfId="25545"/>
    <cellStyle name="Comma 3 5 2 3 3 2 2 2" xfId="54504"/>
    <cellStyle name="Comma 3 5 2 3 3 2 3" xfId="46563"/>
    <cellStyle name="Comma 3 5 2 3 3 3" xfId="10921"/>
    <cellStyle name="Comma 3 5 2 3 3 3 2" xfId="39979"/>
    <cellStyle name="Comma 3 5 2 3 3 4" xfId="33395"/>
    <cellStyle name="Comma 3 5 2 3 4" xfId="5453"/>
    <cellStyle name="Comma 3 5 2 3 4 2" xfId="18735"/>
    <cellStyle name="Comma 3 5 2 3 4 2 2" xfId="26689"/>
    <cellStyle name="Comma 3 5 2 3 4 2 2 2" xfId="55648"/>
    <cellStyle name="Comma 3 5 2 3 4 2 3" xfId="47707"/>
    <cellStyle name="Comma 3 5 2 3 4 3" xfId="12065"/>
    <cellStyle name="Comma 3 5 2 3 4 3 2" xfId="41123"/>
    <cellStyle name="Comma 3 5 2 3 4 4" xfId="34539"/>
    <cellStyle name="Comma 3 5 2 3 5" xfId="7622"/>
    <cellStyle name="Comma 3 5 2 3 5 2" xfId="20883"/>
    <cellStyle name="Comma 3 5 2 3 5 2 2" xfId="28837"/>
    <cellStyle name="Comma 3 5 2 3 5 2 2 2" xfId="57796"/>
    <cellStyle name="Comma 3 5 2 3 5 2 3" xfId="49855"/>
    <cellStyle name="Comma 3 5 2 3 5 3" xfId="14213"/>
    <cellStyle name="Comma 3 5 2 3 5 3 2" xfId="43271"/>
    <cellStyle name="Comma 3 5 2 3 5 4" xfId="36687"/>
    <cellStyle name="Comma 3 5 2 3 6" xfId="15492"/>
    <cellStyle name="Comma 3 5 2 3 6 2" xfId="23482"/>
    <cellStyle name="Comma 3 5 2 3 6 2 2" xfId="52441"/>
    <cellStyle name="Comma 3 5 2 3 6 3" xfId="44500"/>
    <cellStyle name="Comma 3 5 2 3 7" xfId="22033"/>
    <cellStyle name="Comma 3 5 2 3 7 2" xfId="29981"/>
    <cellStyle name="Comma 3 5 2 3 7 2 2" xfId="58940"/>
    <cellStyle name="Comma 3 5 2 3 7 3" xfId="50999"/>
    <cellStyle name="Comma 3 5 2 3 8" xfId="8773"/>
    <cellStyle name="Comma 3 5 2 3 8 2" xfId="37831"/>
    <cellStyle name="Comma 3 5 2 3 9" xfId="31247"/>
    <cellStyle name="Comma 3 5 2 4" xfId="1909"/>
    <cellStyle name="Comma 3 5 2 4 2" xfId="2919"/>
    <cellStyle name="Comma 3 5 2 4 2 2" xfId="6277"/>
    <cellStyle name="Comma 3 5 2 4 2 2 2" xfId="19559"/>
    <cellStyle name="Comma 3 5 2 4 2 2 2 2" xfId="27513"/>
    <cellStyle name="Comma 3 5 2 4 2 2 2 2 2" xfId="56472"/>
    <cellStyle name="Comma 3 5 2 4 2 2 2 3" xfId="48531"/>
    <cellStyle name="Comma 3 5 2 4 2 2 3" xfId="12889"/>
    <cellStyle name="Comma 3 5 2 4 2 2 3 2" xfId="41947"/>
    <cellStyle name="Comma 3 5 2 4 2 2 4" xfId="35363"/>
    <cellStyle name="Comma 3 5 2 4 2 3" xfId="16407"/>
    <cellStyle name="Comma 3 5 2 4 2 3 2" xfId="24361"/>
    <cellStyle name="Comma 3 5 2 4 2 3 2 2" xfId="53320"/>
    <cellStyle name="Comma 3 5 2 4 2 3 3" xfId="45379"/>
    <cellStyle name="Comma 3 5 2 4 2 4" xfId="9597"/>
    <cellStyle name="Comma 3 5 2 4 2 4 2" xfId="38655"/>
    <cellStyle name="Comma 3 5 2 4 2 5" xfId="32071"/>
    <cellStyle name="Comma 3 5 2 4 3" xfId="4117"/>
    <cellStyle name="Comma 3 5 2 4 3 2" xfId="17411"/>
    <cellStyle name="Comma 3 5 2 4 3 2 2" xfId="25365"/>
    <cellStyle name="Comma 3 5 2 4 3 2 2 2" xfId="54324"/>
    <cellStyle name="Comma 3 5 2 4 3 2 3" xfId="46383"/>
    <cellStyle name="Comma 3 5 2 4 3 3" xfId="10741"/>
    <cellStyle name="Comma 3 5 2 4 3 3 2" xfId="39799"/>
    <cellStyle name="Comma 3 5 2 4 3 4" xfId="33215"/>
    <cellStyle name="Comma 3 5 2 4 4" xfId="5273"/>
    <cellStyle name="Comma 3 5 2 4 4 2" xfId="18555"/>
    <cellStyle name="Comma 3 5 2 4 4 2 2" xfId="26509"/>
    <cellStyle name="Comma 3 5 2 4 4 2 2 2" xfId="55468"/>
    <cellStyle name="Comma 3 5 2 4 4 2 3" xfId="47527"/>
    <cellStyle name="Comma 3 5 2 4 4 3" xfId="11885"/>
    <cellStyle name="Comma 3 5 2 4 4 3 2" xfId="40943"/>
    <cellStyle name="Comma 3 5 2 4 4 4" xfId="34359"/>
    <cellStyle name="Comma 3 5 2 4 5" xfId="7442"/>
    <cellStyle name="Comma 3 5 2 4 5 2" xfId="20703"/>
    <cellStyle name="Comma 3 5 2 4 5 2 2" xfId="28657"/>
    <cellStyle name="Comma 3 5 2 4 5 2 2 2" xfId="57616"/>
    <cellStyle name="Comma 3 5 2 4 5 2 3" xfId="49675"/>
    <cellStyle name="Comma 3 5 2 4 5 3" xfId="14033"/>
    <cellStyle name="Comma 3 5 2 4 5 3 2" xfId="43091"/>
    <cellStyle name="Comma 3 5 2 4 5 4" xfId="36507"/>
    <cellStyle name="Comma 3 5 2 4 6" xfId="15312"/>
    <cellStyle name="Comma 3 5 2 4 6 2" xfId="23302"/>
    <cellStyle name="Comma 3 5 2 4 6 2 2" xfId="52261"/>
    <cellStyle name="Comma 3 5 2 4 6 3" xfId="44320"/>
    <cellStyle name="Comma 3 5 2 4 7" xfId="21853"/>
    <cellStyle name="Comma 3 5 2 4 7 2" xfId="29801"/>
    <cellStyle name="Comma 3 5 2 4 7 2 2" xfId="58760"/>
    <cellStyle name="Comma 3 5 2 4 7 3" xfId="50819"/>
    <cellStyle name="Comma 3 5 2 4 8" xfId="8593"/>
    <cellStyle name="Comma 3 5 2 4 8 2" xfId="37651"/>
    <cellStyle name="Comma 3 5 2 4 9" xfId="31067"/>
    <cellStyle name="Comma 3 5 2 5" xfId="2507"/>
    <cellStyle name="Comma 3 5 2 5 2" xfId="5865"/>
    <cellStyle name="Comma 3 5 2 5 2 2" xfId="19147"/>
    <cellStyle name="Comma 3 5 2 5 2 2 2" xfId="27101"/>
    <cellStyle name="Comma 3 5 2 5 2 2 2 2" xfId="56060"/>
    <cellStyle name="Comma 3 5 2 5 2 2 3" xfId="48119"/>
    <cellStyle name="Comma 3 5 2 5 2 3" xfId="12477"/>
    <cellStyle name="Comma 3 5 2 5 2 3 2" xfId="41535"/>
    <cellStyle name="Comma 3 5 2 5 2 4" xfId="34951"/>
    <cellStyle name="Comma 3 5 2 5 3" xfId="16020"/>
    <cellStyle name="Comma 3 5 2 5 3 2" xfId="23974"/>
    <cellStyle name="Comma 3 5 2 5 3 2 2" xfId="52933"/>
    <cellStyle name="Comma 3 5 2 5 3 3" xfId="44992"/>
    <cellStyle name="Comma 3 5 2 5 4" xfId="9185"/>
    <cellStyle name="Comma 3 5 2 5 4 2" xfId="38243"/>
    <cellStyle name="Comma 3 5 2 5 5" xfId="31659"/>
    <cellStyle name="Comma 3 5 2 6" xfId="3705"/>
    <cellStyle name="Comma 3 5 2 6 2" xfId="16999"/>
    <cellStyle name="Comma 3 5 2 6 2 2" xfId="24953"/>
    <cellStyle name="Comma 3 5 2 6 2 2 2" xfId="53912"/>
    <cellStyle name="Comma 3 5 2 6 2 3" xfId="45971"/>
    <cellStyle name="Comma 3 5 2 6 3" xfId="10329"/>
    <cellStyle name="Comma 3 5 2 6 3 2" xfId="39387"/>
    <cellStyle name="Comma 3 5 2 6 4" xfId="32803"/>
    <cellStyle name="Comma 3 5 2 7" xfId="4861"/>
    <cellStyle name="Comma 3 5 2 7 2" xfId="18143"/>
    <cellStyle name="Comma 3 5 2 7 2 2" xfId="26097"/>
    <cellStyle name="Comma 3 5 2 7 2 2 2" xfId="55056"/>
    <cellStyle name="Comma 3 5 2 7 2 3" xfId="47115"/>
    <cellStyle name="Comma 3 5 2 7 3" xfId="11473"/>
    <cellStyle name="Comma 3 5 2 7 3 2" xfId="40531"/>
    <cellStyle name="Comma 3 5 2 7 4" xfId="33947"/>
    <cellStyle name="Comma 3 5 2 8" xfId="7030"/>
    <cellStyle name="Comma 3 5 2 8 2" xfId="20291"/>
    <cellStyle name="Comma 3 5 2 8 2 2" xfId="28245"/>
    <cellStyle name="Comma 3 5 2 8 2 2 2" xfId="57204"/>
    <cellStyle name="Comma 3 5 2 8 2 3" xfId="49263"/>
    <cellStyle name="Comma 3 5 2 8 3" xfId="13621"/>
    <cellStyle name="Comma 3 5 2 8 3 2" xfId="42679"/>
    <cellStyle name="Comma 3 5 2 8 4" xfId="36095"/>
    <cellStyle name="Comma 3 5 2 9" xfId="14899"/>
    <cellStyle name="Comma 3 5 2 9 2" xfId="22889"/>
    <cellStyle name="Comma 3 5 2 9 2 2" xfId="51848"/>
    <cellStyle name="Comma 3 5 2 9 3" xfId="43907"/>
    <cellStyle name="Comma 3 5 3" xfId="1559"/>
    <cellStyle name="Comma 3 5 3 10" xfId="30748"/>
    <cellStyle name="Comma 3 5 3 2" xfId="2184"/>
    <cellStyle name="Comma 3 5 3 2 2" xfId="3192"/>
    <cellStyle name="Comma 3 5 3 2 2 2" xfId="6550"/>
    <cellStyle name="Comma 3 5 3 2 2 2 2" xfId="19832"/>
    <cellStyle name="Comma 3 5 3 2 2 2 2 2" xfId="27786"/>
    <cellStyle name="Comma 3 5 3 2 2 2 2 2 2" xfId="56745"/>
    <cellStyle name="Comma 3 5 3 2 2 2 2 3" xfId="48804"/>
    <cellStyle name="Comma 3 5 3 2 2 2 3" xfId="13162"/>
    <cellStyle name="Comma 3 5 3 2 2 2 3 2" xfId="42220"/>
    <cellStyle name="Comma 3 5 3 2 2 2 4" xfId="35636"/>
    <cellStyle name="Comma 3 5 3 2 2 3" xfId="16680"/>
    <cellStyle name="Comma 3 5 3 2 2 3 2" xfId="24634"/>
    <cellStyle name="Comma 3 5 3 2 2 3 2 2" xfId="53593"/>
    <cellStyle name="Comma 3 5 3 2 2 3 3" xfId="45652"/>
    <cellStyle name="Comma 3 5 3 2 2 4" xfId="9870"/>
    <cellStyle name="Comma 3 5 3 2 2 4 2" xfId="38928"/>
    <cellStyle name="Comma 3 5 3 2 2 5" xfId="32344"/>
    <cellStyle name="Comma 3 5 3 2 3" xfId="4390"/>
    <cellStyle name="Comma 3 5 3 2 3 2" xfId="17684"/>
    <cellStyle name="Comma 3 5 3 2 3 2 2" xfId="25638"/>
    <cellStyle name="Comma 3 5 3 2 3 2 2 2" xfId="54597"/>
    <cellStyle name="Comma 3 5 3 2 3 2 3" xfId="46656"/>
    <cellStyle name="Comma 3 5 3 2 3 3" xfId="11014"/>
    <cellStyle name="Comma 3 5 3 2 3 3 2" xfId="40072"/>
    <cellStyle name="Comma 3 5 3 2 3 4" xfId="33488"/>
    <cellStyle name="Comma 3 5 3 2 4" xfId="5546"/>
    <cellStyle name="Comma 3 5 3 2 4 2" xfId="18828"/>
    <cellStyle name="Comma 3 5 3 2 4 2 2" xfId="26782"/>
    <cellStyle name="Comma 3 5 3 2 4 2 2 2" xfId="55741"/>
    <cellStyle name="Comma 3 5 3 2 4 2 3" xfId="47800"/>
    <cellStyle name="Comma 3 5 3 2 4 3" xfId="12158"/>
    <cellStyle name="Comma 3 5 3 2 4 3 2" xfId="41216"/>
    <cellStyle name="Comma 3 5 3 2 4 4" xfId="34632"/>
    <cellStyle name="Comma 3 5 3 2 5" xfId="7715"/>
    <cellStyle name="Comma 3 5 3 2 5 2" xfId="20976"/>
    <cellStyle name="Comma 3 5 3 2 5 2 2" xfId="28930"/>
    <cellStyle name="Comma 3 5 3 2 5 2 2 2" xfId="57889"/>
    <cellStyle name="Comma 3 5 3 2 5 2 3" xfId="49948"/>
    <cellStyle name="Comma 3 5 3 2 5 3" xfId="14306"/>
    <cellStyle name="Comma 3 5 3 2 5 3 2" xfId="43364"/>
    <cellStyle name="Comma 3 5 3 2 5 4" xfId="36780"/>
    <cellStyle name="Comma 3 5 3 2 6" xfId="15585"/>
    <cellStyle name="Comma 3 5 3 2 6 2" xfId="23575"/>
    <cellStyle name="Comma 3 5 3 2 6 2 2" xfId="52534"/>
    <cellStyle name="Comma 3 5 3 2 6 3" xfId="44593"/>
    <cellStyle name="Comma 3 5 3 2 7" xfId="22126"/>
    <cellStyle name="Comma 3 5 3 2 7 2" xfId="30074"/>
    <cellStyle name="Comma 3 5 3 2 7 2 2" xfId="59033"/>
    <cellStyle name="Comma 3 5 3 2 7 3" xfId="51092"/>
    <cellStyle name="Comma 3 5 3 2 8" xfId="8866"/>
    <cellStyle name="Comma 3 5 3 2 8 2" xfId="37924"/>
    <cellStyle name="Comma 3 5 3 2 9" xfId="31340"/>
    <cellStyle name="Comma 3 5 3 3" xfId="2600"/>
    <cellStyle name="Comma 3 5 3 3 2" xfId="5958"/>
    <cellStyle name="Comma 3 5 3 3 2 2" xfId="19240"/>
    <cellStyle name="Comma 3 5 3 3 2 2 2" xfId="27194"/>
    <cellStyle name="Comma 3 5 3 3 2 2 2 2" xfId="56153"/>
    <cellStyle name="Comma 3 5 3 3 2 2 3" xfId="48212"/>
    <cellStyle name="Comma 3 5 3 3 2 3" xfId="12570"/>
    <cellStyle name="Comma 3 5 3 3 2 3 2" xfId="41628"/>
    <cellStyle name="Comma 3 5 3 3 2 4" xfId="35044"/>
    <cellStyle name="Comma 3 5 3 3 3" xfId="16088"/>
    <cellStyle name="Comma 3 5 3 3 3 2" xfId="24042"/>
    <cellStyle name="Comma 3 5 3 3 3 2 2" xfId="53001"/>
    <cellStyle name="Comma 3 5 3 3 3 3" xfId="45060"/>
    <cellStyle name="Comma 3 5 3 3 4" xfId="9278"/>
    <cellStyle name="Comma 3 5 3 3 4 2" xfId="38336"/>
    <cellStyle name="Comma 3 5 3 3 5" xfId="31752"/>
    <cellStyle name="Comma 3 5 3 4" xfId="3798"/>
    <cellStyle name="Comma 3 5 3 4 2" xfId="17092"/>
    <cellStyle name="Comma 3 5 3 4 2 2" xfId="25046"/>
    <cellStyle name="Comma 3 5 3 4 2 2 2" xfId="54005"/>
    <cellStyle name="Comma 3 5 3 4 2 3" xfId="46064"/>
    <cellStyle name="Comma 3 5 3 4 3" xfId="10422"/>
    <cellStyle name="Comma 3 5 3 4 3 2" xfId="39480"/>
    <cellStyle name="Comma 3 5 3 4 4" xfId="32896"/>
    <cellStyle name="Comma 3 5 3 5" xfId="4954"/>
    <cellStyle name="Comma 3 5 3 5 2" xfId="18236"/>
    <cellStyle name="Comma 3 5 3 5 2 2" xfId="26190"/>
    <cellStyle name="Comma 3 5 3 5 2 2 2" xfId="55149"/>
    <cellStyle name="Comma 3 5 3 5 2 3" xfId="47208"/>
    <cellStyle name="Comma 3 5 3 5 3" xfId="11566"/>
    <cellStyle name="Comma 3 5 3 5 3 2" xfId="40624"/>
    <cellStyle name="Comma 3 5 3 5 4" xfId="34040"/>
    <cellStyle name="Comma 3 5 3 6" xfId="7123"/>
    <cellStyle name="Comma 3 5 3 6 2" xfId="20384"/>
    <cellStyle name="Comma 3 5 3 6 2 2" xfId="28338"/>
    <cellStyle name="Comma 3 5 3 6 2 2 2" xfId="57297"/>
    <cellStyle name="Comma 3 5 3 6 2 3" xfId="49356"/>
    <cellStyle name="Comma 3 5 3 6 3" xfId="13714"/>
    <cellStyle name="Comma 3 5 3 6 3 2" xfId="42772"/>
    <cellStyle name="Comma 3 5 3 6 4" xfId="36188"/>
    <cellStyle name="Comma 3 5 3 7" xfId="14992"/>
    <cellStyle name="Comma 3 5 3 7 2" xfId="22982"/>
    <cellStyle name="Comma 3 5 3 7 2 2" xfId="51941"/>
    <cellStyle name="Comma 3 5 3 7 3" xfId="44000"/>
    <cellStyle name="Comma 3 5 3 8" xfId="21534"/>
    <cellStyle name="Comma 3 5 3 8 2" xfId="29482"/>
    <cellStyle name="Comma 3 5 3 8 2 2" xfId="58441"/>
    <cellStyle name="Comma 3 5 3 8 3" xfId="50500"/>
    <cellStyle name="Comma 3 5 3 9" xfId="8274"/>
    <cellStyle name="Comma 3 5 3 9 2" xfId="37332"/>
    <cellStyle name="Comma 3 5 4" xfId="2001"/>
    <cellStyle name="Comma 3 5 4 2" xfId="3009"/>
    <cellStyle name="Comma 3 5 4 2 2" xfId="6367"/>
    <cellStyle name="Comma 3 5 4 2 2 2" xfId="19649"/>
    <cellStyle name="Comma 3 5 4 2 2 2 2" xfId="27603"/>
    <cellStyle name="Comma 3 5 4 2 2 2 2 2" xfId="56562"/>
    <cellStyle name="Comma 3 5 4 2 2 2 3" xfId="48621"/>
    <cellStyle name="Comma 3 5 4 2 2 3" xfId="12979"/>
    <cellStyle name="Comma 3 5 4 2 2 3 2" xfId="42037"/>
    <cellStyle name="Comma 3 5 4 2 2 4" xfId="35453"/>
    <cellStyle name="Comma 3 5 4 2 3" xfId="16497"/>
    <cellStyle name="Comma 3 5 4 2 3 2" xfId="24451"/>
    <cellStyle name="Comma 3 5 4 2 3 2 2" xfId="53410"/>
    <cellStyle name="Comma 3 5 4 2 3 3" xfId="45469"/>
    <cellStyle name="Comma 3 5 4 2 4" xfId="9687"/>
    <cellStyle name="Comma 3 5 4 2 4 2" xfId="38745"/>
    <cellStyle name="Comma 3 5 4 2 5" xfId="32161"/>
    <cellStyle name="Comma 3 5 4 3" xfId="4207"/>
    <cellStyle name="Comma 3 5 4 3 2" xfId="17501"/>
    <cellStyle name="Comma 3 5 4 3 2 2" xfId="25455"/>
    <cellStyle name="Comma 3 5 4 3 2 2 2" xfId="54414"/>
    <cellStyle name="Comma 3 5 4 3 2 3" xfId="46473"/>
    <cellStyle name="Comma 3 5 4 3 3" xfId="10831"/>
    <cellStyle name="Comma 3 5 4 3 3 2" xfId="39889"/>
    <cellStyle name="Comma 3 5 4 3 4" xfId="33305"/>
    <cellStyle name="Comma 3 5 4 4" xfId="5363"/>
    <cellStyle name="Comma 3 5 4 4 2" xfId="18645"/>
    <cellStyle name="Comma 3 5 4 4 2 2" xfId="26599"/>
    <cellStyle name="Comma 3 5 4 4 2 2 2" xfId="55558"/>
    <cellStyle name="Comma 3 5 4 4 2 3" xfId="47617"/>
    <cellStyle name="Comma 3 5 4 4 3" xfId="11975"/>
    <cellStyle name="Comma 3 5 4 4 3 2" xfId="41033"/>
    <cellStyle name="Comma 3 5 4 4 4" xfId="34449"/>
    <cellStyle name="Comma 3 5 4 5" xfId="7532"/>
    <cellStyle name="Comma 3 5 4 5 2" xfId="20793"/>
    <cellStyle name="Comma 3 5 4 5 2 2" xfId="28747"/>
    <cellStyle name="Comma 3 5 4 5 2 2 2" xfId="57706"/>
    <cellStyle name="Comma 3 5 4 5 2 3" xfId="49765"/>
    <cellStyle name="Comma 3 5 4 5 3" xfId="14123"/>
    <cellStyle name="Comma 3 5 4 5 3 2" xfId="43181"/>
    <cellStyle name="Comma 3 5 4 5 4" xfId="36597"/>
    <cellStyle name="Comma 3 5 4 6" xfId="15402"/>
    <cellStyle name="Comma 3 5 4 6 2" xfId="23392"/>
    <cellStyle name="Comma 3 5 4 6 2 2" xfId="52351"/>
    <cellStyle name="Comma 3 5 4 6 3" xfId="44410"/>
    <cellStyle name="Comma 3 5 4 7" xfId="21943"/>
    <cellStyle name="Comma 3 5 4 7 2" xfId="29891"/>
    <cellStyle name="Comma 3 5 4 7 2 2" xfId="58850"/>
    <cellStyle name="Comma 3 5 4 7 3" xfId="50909"/>
    <cellStyle name="Comma 3 5 4 8" xfId="8683"/>
    <cellStyle name="Comma 3 5 4 8 2" xfId="37741"/>
    <cellStyle name="Comma 3 5 4 9" xfId="31157"/>
    <cellStyle name="Comma 3 5 5" xfId="1817"/>
    <cellStyle name="Comma 3 5 5 2" xfId="2829"/>
    <cellStyle name="Comma 3 5 5 2 2" xfId="6187"/>
    <cellStyle name="Comma 3 5 5 2 2 2" xfId="19469"/>
    <cellStyle name="Comma 3 5 5 2 2 2 2" xfId="27423"/>
    <cellStyle name="Comma 3 5 5 2 2 2 2 2" xfId="56382"/>
    <cellStyle name="Comma 3 5 5 2 2 2 3" xfId="48441"/>
    <cellStyle name="Comma 3 5 5 2 2 3" xfId="12799"/>
    <cellStyle name="Comma 3 5 5 2 2 3 2" xfId="41857"/>
    <cellStyle name="Comma 3 5 5 2 2 4" xfId="35273"/>
    <cellStyle name="Comma 3 5 5 2 3" xfId="16317"/>
    <cellStyle name="Comma 3 5 5 2 3 2" xfId="24271"/>
    <cellStyle name="Comma 3 5 5 2 3 2 2" xfId="53230"/>
    <cellStyle name="Comma 3 5 5 2 3 3" xfId="45289"/>
    <cellStyle name="Comma 3 5 5 2 4" xfId="9507"/>
    <cellStyle name="Comma 3 5 5 2 4 2" xfId="38565"/>
    <cellStyle name="Comma 3 5 5 2 5" xfId="31981"/>
    <cellStyle name="Comma 3 5 5 3" xfId="4027"/>
    <cellStyle name="Comma 3 5 5 3 2" xfId="17321"/>
    <cellStyle name="Comma 3 5 5 3 2 2" xfId="25275"/>
    <cellStyle name="Comma 3 5 5 3 2 2 2" xfId="54234"/>
    <cellStyle name="Comma 3 5 5 3 2 3" xfId="46293"/>
    <cellStyle name="Comma 3 5 5 3 3" xfId="10651"/>
    <cellStyle name="Comma 3 5 5 3 3 2" xfId="39709"/>
    <cellStyle name="Comma 3 5 5 3 4" xfId="33125"/>
    <cellStyle name="Comma 3 5 5 4" xfId="5183"/>
    <cellStyle name="Comma 3 5 5 4 2" xfId="18465"/>
    <cellStyle name="Comma 3 5 5 4 2 2" xfId="26419"/>
    <cellStyle name="Comma 3 5 5 4 2 2 2" xfId="55378"/>
    <cellStyle name="Comma 3 5 5 4 2 3" xfId="47437"/>
    <cellStyle name="Comma 3 5 5 4 3" xfId="11795"/>
    <cellStyle name="Comma 3 5 5 4 3 2" xfId="40853"/>
    <cellStyle name="Comma 3 5 5 4 4" xfId="34269"/>
    <cellStyle name="Comma 3 5 5 5" xfId="7352"/>
    <cellStyle name="Comma 3 5 5 5 2" xfId="20613"/>
    <cellStyle name="Comma 3 5 5 5 2 2" xfId="28567"/>
    <cellStyle name="Comma 3 5 5 5 2 2 2" xfId="57526"/>
    <cellStyle name="Comma 3 5 5 5 2 3" xfId="49585"/>
    <cellStyle name="Comma 3 5 5 5 3" xfId="13943"/>
    <cellStyle name="Comma 3 5 5 5 3 2" xfId="43001"/>
    <cellStyle name="Comma 3 5 5 5 4" xfId="36417"/>
    <cellStyle name="Comma 3 5 5 6" xfId="15222"/>
    <cellStyle name="Comma 3 5 5 6 2" xfId="23212"/>
    <cellStyle name="Comma 3 5 5 6 2 2" xfId="52171"/>
    <cellStyle name="Comma 3 5 5 6 3" xfId="44230"/>
    <cellStyle name="Comma 3 5 5 7" xfId="21763"/>
    <cellStyle name="Comma 3 5 5 7 2" xfId="29711"/>
    <cellStyle name="Comma 3 5 5 7 2 2" xfId="58670"/>
    <cellStyle name="Comma 3 5 5 7 3" xfId="50729"/>
    <cellStyle name="Comma 3 5 5 8" xfId="8503"/>
    <cellStyle name="Comma 3 5 5 8 2" xfId="37561"/>
    <cellStyle name="Comma 3 5 5 9" xfId="30977"/>
    <cellStyle name="Comma 3 5 6" xfId="2416"/>
    <cellStyle name="Comma 3 5 6 2" xfId="5775"/>
    <cellStyle name="Comma 3 5 6 2 2" xfId="19057"/>
    <cellStyle name="Comma 3 5 6 2 2 2" xfId="27011"/>
    <cellStyle name="Comma 3 5 6 2 2 2 2" xfId="55970"/>
    <cellStyle name="Comma 3 5 6 2 2 3" xfId="48029"/>
    <cellStyle name="Comma 3 5 6 2 3" xfId="12387"/>
    <cellStyle name="Comma 3 5 6 2 3 2" xfId="41445"/>
    <cellStyle name="Comma 3 5 6 2 4" xfId="34861"/>
    <cellStyle name="Comma 3 5 6 3" xfId="14711"/>
    <cellStyle name="Comma 3 5 6 3 2" xfId="22742"/>
    <cellStyle name="Comma 3 5 6 3 2 2" xfId="51701"/>
    <cellStyle name="Comma 3 5 6 3 3" xfId="43760"/>
    <cellStyle name="Comma 3 5 6 4" xfId="9095"/>
    <cellStyle name="Comma 3 5 6 4 2" xfId="38153"/>
    <cellStyle name="Comma 3 5 6 5" xfId="31569"/>
    <cellStyle name="Comma 3 5 7" xfId="3615"/>
    <cellStyle name="Comma 3 5 7 2" xfId="16909"/>
    <cellStyle name="Comma 3 5 7 2 2" xfId="24863"/>
    <cellStyle name="Comma 3 5 7 2 2 2" xfId="53822"/>
    <cellStyle name="Comma 3 5 7 2 3" xfId="45881"/>
    <cellStyle name="Comma 3 5 7 3" xfId="10239"/>
    <cellStyle name="Comma 3 5 7 3 2" xfId="39297"/>
    <cellStyle name="Comma 3 5 7 4" xfId="32713"/>
    <cellStyle name="Comma 3 5 8" xfId="4769"/>
    <cellStyle name="Comma 3 5 8 2" xfId="18053"/>
    <cellStyle name="Comma 3 5 8 2 2" xfId="26007"/>
    <cellStyle name="Comma 3 5 8 2 2 2" xfId="54966"/>
    <cellStyle name="Comma 3 5 8 2 3" xfId="47025"/>
    <cellStyle name="Comma 3 5 8 3" xfId="11383"/>
    <cellStyle name="Comma 3 5 8 3 2" xfId="40441"/>
    <cellStyle name="Comma 3 5 8 4" xfId="33857"/>
    <cellStyle name="Comma 3 5 9" xfId="6930"/>
    <cellStyle name="Comma 3 5 9 2" xfId="20201"/>
    <cellStyle name="Comma 3 5 9 2 2" xfId="28155"/>
    <cellStyle name="Comma 3 5 9 2 2 2" xfId="57114"/>
    <cellStyle name="Comma 3 5 9 2 3" xfId="49173"/>
    <cellStyle name="Comma 3 5 9 3" xfId="13531"/>
    <cellStyle name="Comma 3 5 9 3 2" xfId="42589"/>
    <cellStyle name="Comma 3 5 9 4" xfId="36005"/>
    <cellStyle name="Comma 3 6" xfId="1414"/>
    <cellStyle name="Comma 3 6 10" xfId="21396"/>
    <cellStyle name="Comma 3 6 10 2" xfId="29344"/>
    <cellStyle name="Comma 3 6 10 2 2" xfId="58303"/>
    <cellStyle name="Comma 3 6 10 3" xfId="50362"/>
    <cellStyle name="Comma 3 6 11" xfId="8136"/>
    <cellStyle name="Comma 3 6 11 2" xfId="37194"/>
    <cellStyle name="Comma 3 6 12" xfId="30610"/>
    <cellStyle name="Comma 3 6 2" xfId="1634"/>
    <cellStyle name="Comma 3 6 2 10" xfId="30823"/>
    <cellStyle name="Comma 3 6 2 2" xfId="2259"/>
    <cellStyle name="Comma 3 6 2 2 2" xfId="3267"/>
    <cellStyle name="Comma 3 6 2 2 2 2" xfId="6625"/>
    <cellStyle name="Comma 3 6 2 2 2 2 2" xfId="19907"/>
    <cellStyle name="Comma 3 6 2 2 2 2 2 2" xfId="27861"/>
    <cellStyle name="Comma 3 6 2 2 2 2 2 2 2" xfId="56820"/>
    <cellStyle name="Comma 3 6 2 2 2 2 2 3" xfId="48879"/>
    <cellStyle name="Comma 3 6 2 2 2 2 3" xfId="13237"/>
    <cellStyle name="Comma 3 6 2 2 2 2 3 2" xfId="42295"/>
    <cellStyle name="Comma 3 6 2 2 2 2 4" xfId="35711"/>
    <cellStyle name="Comma 3 6 2 2 2 3" xfId="16755"/>
    <cellStyle name="Comma 3 6 2 2 2 3 2" xfId="24709"/>
    <cellStyle name="Comma 3 6 2 2 2 3 2 2" xfId="53668"/>
    <cellStyle name="Comma 3 6 2 2 2 3 3" xfId="45727"/>
    <cellStyle name="Comma 3 6 2 2 2 4" xfId="9945"/>
    <cellStyle name="Comma 3 6 2 2 2 4 2" xfId="39003"/>
    <cellStyle name="Comma 3 6 2 2 2 5" xfId="32419"/>
    <cellStyle name="Comma 3 6 2 2 3" xfId="4465"/>
    <cellStyle name="Comma 3 6 2 2 3 2" xfId="17759"/>
    <cellStyle name="Comma 3 6 2 2 3 2 2" xfId="25713"/>
    <cellStyle name="Comma 3 6 2 2 3 2 2 2" xfId="54672"/>
    <cellStyle name="Comma 3 6 2 2 3 2 3" xfId="46731"/>
    <cellStyle name="Comma 3 6 2 2 3 3" xfId="11089"/>
    <cellStyle name="Comma 3 6 2 2 3 3 2" xfId="40147"/>
    <cellStyle name="Comma 3 6 2 2 3 4" xfId="33563"/>
    <cellStyle name="Comma 3 6 2 2 4" xfId="5621"/>
    <cellStyle name="Comma 3 6 2 2 4 2" xfId="18903"/>
    <cellStyle name="Comma 3 6 2 2 4 2 2" xfId="26857"/>
    <cellStyle name="Comma 3 6 2 2 4 2 2 2" xfId="55816"/>
    <cellStyle name="Comma 3 6 2 2 4 2 3" xfId="47875"/>
    <cellStyle name="Comma 3 6 2 2 4 3" xfId="12233"/>
    <cellStyle name="Comma 3 6 2 2 4 3 2" xfId="41291"/>
    <cellStyle name="Comma 3 6 2 2 4 4" xfId="34707"/>
    <cellStyle name="Comma 3 6 2 2 5" xfId="7790"/>
    <cellStyle name="Comma 3 6 2 2 5 2" xfId="21051"/>
    <cellStyle name="Comma 3 6 2 2 5 2 2" xfId="29005"/>
    <cellStyle name="Comma 3 6 2 2 5 2 2 2" xfId="57964"/>
    <cellStyle name="Comma 3 6 2 2 5 2 3" xfId="50023"/>
    <cellStyle name="Comma 3 6 2 2 5 3" xfId="14381"/>
    <cellStyle name="Comma 3 6 2 2 5 3 2" xfId="43439"/>
    <cellStyle name="Comma 3 6 2 2 5 4" xfId="36855"/>
    <cellStyle name="Comma 3 6 2 2 6" xfId="15660"/>
    <cellStyle name="Comma 3 6 2 2 6 2" xfId="23650"/>
    <cellStyle name="Comma 3 6 2 2 6 2 2" xfId="52609"/>
    <cellStyle name="Comma 3 6 2 2 6 3" xfId="44668"/>
    <cellStyle name="Comma 3 6 2 2 7" xfId="22201"/>
    <cellStyle name="Comma 3 6 2 2 7 2" xfId="30149"/>
    <cellStyle name="Comma 3 6 2 2 7 2 2" xfId="59108"/>
    <cellStyle name="Comma 3 6 2 2 7 3" xfId="51167"/>
    <cellStyle name="Comma 3 6 2 2 8" xfId="8941"/>
    <cellStyle name="Comma 3 6 2 2 8 2" xfId="37999"/>
    <cellStyle name="Comma 3 6 2 2 9" xfId="31415"/>
    <cellStyle name="Comma 3 6 2 3" xfId="2675"/>
    <cellStyle name="Comma 3 6 2 3 2" xfId="6033"/>
    <cellStyle name="Comma 3 6 2 3 2 2" xfId="19315"/>
    <cellStyle name="Comma 3 6 2 3 2 2 2" xfId="27269"/>
    <cellStyle name="Comma 3 6 2 3 2 2 2 2" xfId="56228"/>
    <cellStyle name="Comma 3 6 2 3 2 2 3" xfId="48287"/>
    <cellStyle name="Comma 3 6 2 3 2 3" xfId="12645"/>
    <cellStyle name="Comma 3 6 2 3 2 3 2" xfId="41703"/>
    <cellStyle name="Comma 3 6 2 3 2 4" xfId="35119"/>
    <cellStyle name="Comma 3 6 2 3 3" xfId="16163"/>
    <cellStyle name="Comma 3 6 2 3 3 2" xfId="24117"/>
    <cellStyle name="Comma 3 6 2 3 3 2 2" xfId="53076"/>
    <cellStyle name="Comma 3 6 2 3 3 3" xfId="45135"/>
    <cellStyle name="Comma 3 6 2 3 4" xfId="9353"/>
    <cellStyle name="Comma 3 6 2 3 4 2" xfId="38411"/>
    <cellStyle name="Comma 3 6 2 3 5" xfId="31827"/>
    <cellStyle name="Comma 3 6 2 4" xfId="3873"/>
    <cellStyle name="Comma 3 6 2 4 2" xfId="17167"/>
    <cellStyle name="Comma 3 6 2 4 2 2" xfId="25121"/>
    <cellStyle name="Comma 3 6 2 4 2 2 2" xfId="54080"/>
    <cellStyle name="Comma 3 6 2 4 2 3" xfId="46139"/>
    <cellStyle name="Comma 3 6 2 4 3" xfId="10497"/>
    <cellStyle name="Comma 3 6 2 4 3 2" xfId="39555"/>
    <cellStyle name="Comma 3 6 2 4 4" xfId="32971"/>
    <cellStyle name="Comma 3 6 2 5" xfId="5029"/>
    <cellStyle name="Comma 3 6 2 5 2" xfId="18311"/>
    <cellStyle name="Comma 3 6 2 5 2 2" xfId="26265"/>
    <cellStyle name="Comma 3 6 2 5 2 2 2" xfId="55224"/>
    <cellStyle name="Comma 3 6 2 5 2 3" xfId="47283"/>
    <cellStyle name="Comma 3 6 2 5 3" xfId="11641"/>
    <cellStyle name="Comma 3 6 2 5 3 2" xfId="40699"/>
    <cellStyle name="Comma 3 6 2 5 4" xfId="34115"/>
    <cellStyle name="Comma 3 6 2 6" xfId="7198"/>
    <cellStyle name="Comma 3 6 2 6 2" xfId="20459"/>
    <cellStyle name="Comma 3 6 2 6 2 2" xfId="28413"/>
    <cellStyle name="Comma 3 6 2 6 2 2 2" xfId="57372"/>
    <cellStyle name="Comma 3 6 2 6 2 3" xfId="49431"/>
    <cellStyle name="Comma 3 6 2 6 3" xfId="13789"/>
    <cellStyle name="Comma 3 6 2 6 3 2" xfId="42847"/>
    <cellStyle name="Comma 3 6 2 6 4" xfId="36263"/>
    <cellStyle name="Comma 3 6 2 7" xfId="15067"/>
    <cellStyle name="Comma 3 6 2 7 2" xfId="23057"/>
    <cellStyle name="Comma 3 6 2 7 2 2" xfId="52016"/>
    <cellStyle name="Comma 3 6 2 7 3" xfId="44075"/>
    <cellStyle name="Comma 3 6 2 8" xfId="21609"/>
    <cellStyle name="Comma 3 6 2 8 2" xfId="29557"/>
    <cellStyle name="Comma 3 6 2 8 2 2" xfId="58516"/>
    <cellStyle name="Comma 3 6 2 8 3" xfId="50575"/>
    <cellStyle name="Comma 3 6 2 9" xfId="8349"/>
    <cellStyle name="Comma 3 6 2 9 2" xfId="37407"/>
    <cellStyle name="Comma 3 6 3" xfId="2046"/>
    <cellStyle name="Comma 3 6 3 2" xfId="3054"/>
    <cellStyle name="Comma 3 6 3 2 2" xfId="6412"/>
    <cellStyle name="Comma 3 6 3 2 2 2" xfId="19694"/>
    <cellStyle name="Comma 3 6 3 2 2 2 2" xfId="27648"/>
    <cellStyle name="Comma 3 6 3 2 2 2 2 2" xfId="56607"/>
    <cellStyle name="Comma 3 6 3 2 2 2 3" xfId="48666"/>
    <cellStyle name="Comma 3 6 3 2 2 3" xfId="13024"/>
    <cellStyle name="Comma 3 6 3 2 2 3 2" xfId="42082"/>
    <cellStyle name="Comma 3 6 3 2 2 4" xfId="35498"/>
    <cellStyle name="Comma 3 6 3 2 3" xfId="16542"/>
    <cellStyle name="Comma 3 6 3 2 3 2" xfId="24496"/>
    <cellStyle name="Comma 3 6 3 2 3 2 2" xfId="53455"/>
    <cellStyle name="Comma 3 6 3 2 3 3" xfId="45514"/>
    <cellStyle name="Comma 3 6 3 2 4" xfId="9732"/>
    <cellStyle name="Comma 3 6 3 2 4 2" xfId="38790"/>
    <cellStyle name="Comma 3 6 3 2 5" xfId="32206"/>
    <cellStyle name="Comma 3 6 3 3" xfId="4252"/>
    <cellStyle name="Comma 3 6 3 3 2" xfId="17546"/>
    <cellStyle name="Comma 3 6 3 3 2 2" xfId="25500"/>
    <cellStyle name="Comma 3 6 3 3 2 2 2" xfId="54459"/>
    <cellStyle name="Comma 3 6 3 3 2 3" xfId="46518"/>
    <cellStyle name="Comma 3 6 3 3 3" xfId="10876"/>
    <cellStyle name="Comma 3 6 3 3 3 2" xfId="39934"/>
    <cellStyle name="Comma 3 6 3 3 4" xfId="33350"/>
    <cellStyle name="Comma 3 6 3 4" xfId="5408"/>
    <cellStyle name="Comma 3 6 3 4 2" xfId="18690"/>
    <cellStyle name="Comma 3 6 3 4 2 2" xfId="26644"/>
    <cellStyle name="Comma 3 6 3 4 2 2 2" xfId="55603"/>
    <cellStyle name="Comma 3 6 3 4 2 3" xfId="47662"/>
    <cellStyle name="Comma 3 6 3 4 3" xfId="12020"/>
    <cellStyle name="Comma 3 6 3 4 3 2" xfId="41078"/>
    <cellStyle name="Comma 3 6 3 4 4" xfId="34494"/>
    <cellStyle name="Comma 3 6 3 5" xfId="7577"/>
    <cellStyle name="Comma 3 6 3 5 2" xfId="20838"/>
    <cellStyle name="Comma 3 6 3 5 2 2" xfId="28792"/>
    <cellStyle name="Comma 3 6 3 5 2 2 2" xfId="57751"/>
    <cellStyle name="Comma 3 6 3 5 2 3" xfId="49810"/>
    <cellStyle name="Comma 3 6 3 5 3" xfId="14168"/>
    <cellStyle name="Comma 3 6 3 5 3 2" xfId="43226"/>
    <cellStyle name="Comma 3 6 3 5 4" xfId="36642"/>
    <cellStyle name="Comma 3 6 3 6" xfId="15447"/>
    <cellStyle name="Comma 3 6 3 6 2" xfId="23437"/>
    <cellStyle name="Comma 3 6 3 6 2 2" xfId="52396"/>
    <cellStyle name="Comma 3 6 3 6 3" xfId="44455"/>
    <cellStyle name="Comma 3 6 3 7" xfId="21988"/>
    <cellStyle name="Comma 3 6 3 7 2" xfId="29936"/>
    <cellStyle name="Comma 3 6 3 7 2 2" xfId="58895"/>
    <cellStyle name="Comma 3 6 3 7 3" xfId="50954"/>
    <cellStyle name="Comma 3 6 3 8" xfId="8728"/>
    <cellStyle name="Comma 3 6 3 8 2" xfId="37786"/>
    <cellStyle name="Comma 3 6 3 9" xfId="31202"/>
    <cellStyle name="Comma 3 6 4" xfId="1864"/>
    <cellStyle name="Comma 3 6 4 2" xfId="2874"/>
    <cellStyle name="Comma 3 6 4 2 2" xfId="6232"/>
    <cellStyle name="Comma 3 6 4 2 2 2" xfId="19514"/>
    <cellStyle name="Comma 3 6 4 2 2 2 2" xfId="27468"/>
    <cellStyle name="Comma 3 6 4 2 2 2 2 2" xfId="56427"/>
    <cellStyle name="Comma 3 6 4 2 2 2 3" xfId="48486"/>
    <cellStyle name="Comma 3 6 4 2 2 3" xfId="12844"/>
    <cellStyle name="Comma 3 6 4 2 2 3 2" xfId="41902"/>
    <cellStyle name="Comma 3 6 4 2 2 4" xfId="35318"/>
    <cellStyle name="Comma 3 6 4 2 3" xfId="16362"/>
    <cellStyle name="Comma 3 6 4 2 3 2" xfId="24316"/>
    <cellStyle name="Comma 3 6 4 2 3 2 2" xfId="53275"/>
    <cellStyle name="Comma 3 6 4 2 3 3" xfId="45334"/>
    <cellStyle name="Comma 3 6 4 2 4" xfId="9552"/>
    <cellStyle name="Comma 3 6 4 2 4 2" xfId="38610"/>
    <cellStyle name="Comma 3 6 4 2 5" xfId="32026"/>
    <cellStyle name="Comma 3 6 4 3" xfId="4072"/>
    <cellStyle name="Comma 3 6 4 3 2" xfId="17366"/>
    <cellStyle name="Comma 3 6 4 3 2 2" xfId="25320"/>
    <cellStyle name="Comma 3 6 4 3 2 2 2" xfId="54279"/>
    <cellStyle name="Comma 3 6 4 3 2 3" xfId="46338"/>
    <cellStyle name="Comma 3 6 4 3 3" xfId="10696"/>
    <cellStyle name="Comma 3 6 4 3 3 2" xfId="39754"/>
    <cellStyle name="Comma 3 6 4 3 4" xfId="33170"/>
    <cellStyle name="Comma 3 6 4 4" xfId="5228"/>
    <cellStyle name="Comma 3 6 4 4 2" xfId="18510"/>
    <cellStyle name="Comma 3 6 4 4 2 2" xfId="26464"/>
    <cellStyle name="Comma 3 6 4 4 2 2 2" xfId="55423"/>
    <cellStyle name="Comma 3 6 4 4 2 3" xfId="47482"/>
    <cellStyle name="Comma 3 6 4 4 3" xfId="11840"/>
    <cellStyle name="Comma 3 6 4 4 3 2" xfId="40898"/>
    <cellStyle name="Comma 3 6 4 4 4" xfId="34314"/>
    <cellStyle name="Comma 3 6 4 5" xfId="7397"/>
    <cellStyle name="Comma 3 6 4 5 2" xfId="20658"/>
    <cellStyle name="Comma 3 6 4 5 2 2" xfId="28612"/>
    <cellStyle name="Comma 3 6 4 5 2 2 2" xfId="57571"/>
    <cellStyle name="Comma 3 6 4 5 2 3" xfId="49630"/>
    <cellStyle name="Comma 3 6 4 5 3" xfId="13988"/>
    <cellStyle name="Comma 3 6 4 5 3 2" xfId="43046"/>
    <cellStyle name="Comma 3 6 4 5 4" xfId="36462"/>
    <cellStyle name="Comma 3 6 4 6" xfId="15267"/>
    <cellStyle name="Comma 3 6 4 6 2" xfId="23257"/>
    <cellStyle name="Comma 3 6 4 6 2 2" xfId="52216"/>
    <cellStyle name="Comma 3 6 4 6 3" xfId="44275"/>
    <cellStyle name="Comma 3 6 4 7" xfId="21808"/>
    <cellStyle name="Comma 3 6 4 7 2" xfId="29756"/>
    <cellStyle name="Comma 3 6 4 7 2 2" xfId="58715"/>
    <cellStyle name="Comma 3 6 4 7 3" xfId="50774"/>
    <cellStyle name="Comma 3 6 4 8" xfId="8548"/>
    <cellStyle name="Comma 3 6 4 8 2" xfId="37606"/>
    <cellStyle name="Comma 3 6 4 9" xfId="31022"/>
    <cellStyle name="Comma 3 6 5" xfId="2462"/>
    <cellStyle name="Comma 3 6 5 2" xfId="5820"/>
    <cellStyle name="Comma 3 6 5 2 2" xfId="19102"/>
    <cellStyle name="Comma 3 6 5 2 2 2" xfId="27056"/>
    <cellStyle name="Comma 3 6 5 2 2 2 2" xfId="56015"/>
    <cellStyle name="Comma 3 6 5 2 2 3" xfId="48074"/>
    <cellStyle name="Comma 3 6 5 2 3" xfId="12432"/>
    <cellStyle name="Comma 3 6 5 2 3 2" xfId="41490"/>
    <cellStyle name="Comma 3 6 5 2 4" xfId="34906"/>
    <cellStyle name="Comma 3 6 5 3" xfId="15952"/>
    <cellStyle name="Comma 3 6 5 3 2" xfId="23928"/>
    <cellStyle name="Comma 3 6 5 3 2 2" xfId="52887"/>
    <cellStyle name="Comma 3 6 5 3 3" xfId="44946"/>
    <cellStyle name="Comma 3 6 5 4" xfId="9140"/>
    <cellStyle name="Comma 3 6 5 4 2" xfId="38198"/>
    <cellStyle name="Comma 3 6 5 5" xfId="31614"/>
    <cellStyle name="Comma 3 6 6" xfId="3660"/>
    <cellStyle name="Comma 3 6 6 2" xfId="16954"/>
    <cellStyle name="Comma 3 6 6 2 2" xfId="24908"/>
    <cellStyle name="Comma 3 6 6 2 2 2" xfId="53867"/>
    <cellStyle name="Comma 3 6 6 2 3" xfId="45926"/>
    <cellStyle name="Comma 3 6 6 3" xfId="10284"/>
    <cellStyle name="Comma 3 6 6 3 2" xfId="39342"/>
    <cellStyle name="Comma 3 6 6 4" xfId="32758"/>
    <cellStyle name="Comma 3 6 7" xfId="4816"/>
    <cellStyle name="Comma 3 6 7 2" xfId="18098"/>
    <cellStyle name="Comma 3 6 7 2 2" xfId="26052"/>
    <cellStyle name="Comma 3 6 7 2 2 2" xfId="55011"/>
    <cellStyle name="Comma 3 6 7 2 3" xfId="47070"/>
    <cellStyle name="Comma 3 6 7 3" xfId="11428"/>
    <cellStyle name="Comma 3 6 7 3 2" xfId="40486"/>
    <cellStyle name="Comma 3 6 7 4" xfId="33902"/>
    <cellStyle name="Comma 3 6 8" xfId="6985"/>
    <cellStyle name="Comma 3 6 8 2" xfId="20246"/>
    <cellStyle name="Comma 3 6 8 2 2" xfId="28200"/>
    <cellStyle name="Comma 3 6 8 2 2 2" xfId="57159"/>
    <cellStyle name="Comma 3 6 8 2 3" xfId="49218"/>
    <cellStyle name="Comma 3 6 8 3" xfId="13576"/>
    <cellStyle name="Comma 3 6 8 3 2" xfId="42634"/>
    <cellStyle name="Comma 3 6 8 4" xfId="36050"/>
    <cellStyle name="Comma 3 6 9" xfId="14854"/>
    <cellStyle name="Comma 3 6 9 2" xfId="22844"/>
    <cellStyle name="Comma 3 6 9 2 2" xfId="51803"/>
    <cellStyle name="Comma 3 6 9 3" xfId="43862"/>
    <cellStyle name="Comma 3 7" xfId="1522"/>
    <cellStyle name="Comma 3 7 10" xfId="30715"/>
    <cellStyle name="Comma 3 7 2" xfId="2151"/>
    <cellStyle name="Comma 3 7 2 2" xfId="3159"/>
    <cellStyle name="Comma 3 7 2 2 2" xfId="6517"/>
    <cellStyle name="Comma 3 7 2 2 2 2" xfId="19799"/>
    <cellStyle name="Comma 3 7 2 2 2 2 2" xfId="27753"/>
    <cellStyle name="Comma 3 7 2 2 2 2 2 2" xfId="56712"/>
    <cellStyle name="Comma 3 7 2 2 2 2 3" xfId="48771"/>
    <cellStyle name="Comma 3 7 2 2 2 3" xfId="13129"/>
    <cellStyle name="Comma 3 7 2 2 2 3 2" xfId="42187"/>
    <cellStyle name="Comma 3 7 2 2 2 4" xfId="35603"/>
    <cellStyle name="Comma 3 7 2 2 3" xfId="16647"/>
    <cellStyle name="Comma 3 7 2 2 3 2" xfId="24601"/>
    <cellStyle name="Comma 3 7 2 2 3 2 2" xfId="53560"/>
    <cellStyle name="Comma 3 7 2 2 3 3" xfId="45619"/>
    <cellStyle name="Comma 3 7 2 2 4" xfId="9837"/>
    <cellStyle name="Comma 3 7 2 2 4 2" xfId="38895"/>
    <cellStyle name="Comma 3 7 2 2 5" xfId="32311"/>
    <cellStyle name="Comma 3 7 2 3" xfId="4357"/>
    <cellStyle name="Comma 3 7 2 3 2" xfId="17651"/>
    <cellStyle name="Comma 3 7 2 3 2 2" xfId="25605"/>
    <cellStyle name="Comma 3 7 2 3 2 2 2" xfId="54564"/>
    <cellStyle name="Comma 3 7 2 3 2 3" xfId="46623"/>
    <cellStyle name="Comma 3 7 2 3 3" xfId="10981"/>
    <cellStyle name="Comma 3 7 2 3 3 2" xfId="40039"/>
    <cellStyle name="Comma 3 7 2 3 4" xfId="33455"/>
    <cellStyle name="Comma 3 7 2 4" xfId="5513"/>
    <cellStyle name="Comma 3 7 2 4 2" xfId="18795"/>
    <cellStyle name="Comma 3 7 2 4 2 2" xfId="26749"/>
    <cellStyle name="Comma 3 7 2 4 2 2 2" xfId="55708"/>
    <cellStyle name="Comma 3 7 2 4 2 3" xfId="47767"/>
    <cellStyle name="Comma 3 7 2 4 3" xfId="12125"/>
    <cellStyle name="Comma 3 7 2 4 3 2" xfId="41183"/>
    <cellStyle name="Comma 3 7 2 4 4" xfId="34599"/>
    <cellStyle name="Comma 3 7 2 5" xfId="7682"/>
    <cellStyle name="Comma 3 7 2 5 2" xfId="20943"/>
    <cellStyle name="Comma 3 7 2 5 2 2" xfId="28897"/>
    <cellStyle name="Comma 3 7 2 5 2 2 2" xfId="57856"/>
    <cellStyle name="Comma 3 7 2 5 2 3" xfId="49915"/>
    <cellStyle name="Comma 3 7 2 5 3" xfId="14273"/>
    <cellStyle name="Comma 3 7 2 5 3 2" xfId="43331"/>
    <cellStyle name="Comma 3 7 2 5 4" xfId="36747"/>
    <cellStyle name="Comma 3 7 2 6" xfId="15552"/>
    <cellStyle name="Comma 3 7 2 6 2" xfId="23542"/>
    <cellStyle name="Comma 3 7 2 6 2 2" xfId="52501"/>
    <cellStyle name="Comma 3 7 2 6 3" xfId="44560"/>
    <cellStyle name="Comma 3 7 2 7" xfId="22093"/>
    <cellStyle name="Comma 3 7 2 7 2" xfId="30041"/>
    <cellStyle name="Comma 3 7 2 7 2 2" xfId="59000"/>
    <cellStyle name="Comma 3 7 2 7 3" xfId="51059"/>
    <cellStyle name="Comma 3 7 2 8" xfId="8833"/>
    <cellStyle name="Comma 3 7 2 8 2" xfId="37891"/>
    <cellStyle name="Comma 3 7 2 9" xfId="31307"/>
    <cellStyle name="Comma 3 7 3" xfId="2567"/>
    <cellStyle name="Comma 3 7 3 2" xfId="5925"/>
    <cellStyle name="Comma 3 7 3 2 2" xfId="19207"/>
    <cellStyle name="Comma 3 7 3 2 2 2" xfId="27161"/>
    <cellStyle name="Comma 3 7 3 2 2 2 2" xfId="56120"/>
    <cellStyle name="Comma 3 7 3 2 2 3" xfId="48179"/>
    <cellStyle name="Comma 3 7 3 2 3" xfId="12537"/>
    <cellStyle name="Comma 3 7 3 2 3 2" xfId="41595"/>
    <cellStyle name="Comma 3 7 3 2 4" xfId="35011"/>
    <cellStyle name="Comma 3 7 3 3" xfId="16055"/>
    <cellStyle name="Comma 3 7 3 3 2" xfId="24009"/>
    <cellStyle name="Comma 3 7 3 3 2 2" xfId="52968"/>
    <cellStyle name="Comma 3 7 3 3 3" xfId="45027"/>
    <cellStyle name="Comma 3 7 3 4" xfId="9245"/>
    <cellStyle name="Comma 3 7 3 4 2" xfId="38303"/>
    <cellStyle name="Comma 3 7 3 5" xfId="31719"/>
    <cellStyle name="Comma 3 7 4" xfId="3765"/>
    <cellStyle name="Comma 3 7 4 2" xfId="17059"/>
    <cellStyle name="Comma 3 7 4 2 2" xfId="25013"/>
    <cellStyle name="Comma 3 7 4 2 2 2" xfId="53972"/>
    <cellStyle name="Comma 3 7 4 2 3" xfId="46031"/>
    <cellStyle name="Comma 3 7 4 3" xfId="10389"/>
    <cellStyle name="Comma 3 7 4 3 2" xfId="39447"/>
    <cellStyle name="Comma 3 7 4 4" xfId="32863"/>
    <cellStyle name="Comma 3 7 5" xfId="4921"/>
    <cellStyle name="Comma 3 7 5 2" xfId="18203"/>
    <cellStyle name="Comma 3 7 5 2 2" xfId="26157"/>
    <cellStyle name="Comma 3 7 5 2 2 2" xfId="55116"/>
    <cellStyle name="Comma 3 7 5 2 3" xfId="47175"/>
    <cellStyle name="Comma 3 7 5 3" xfId="11533"/>
    <cellStyle name="Comma 3 7 5 3 2" xfId="40591"/>
    <cellStyle name="Comma 3 7 5 4" xfId="34007"/>
    <cellStyle name="Comma 3 7 6" xfId="7090"/>
    <cellStyle name="Comma 3 7 6 2" xfId="20351"/>
    <cellStyle name="Comma 3 7 6 2 2" xfId="28305"/>
    <cellStyle name="Comma 3 7 6 2 2 2" xfId="57264"/>
    <cellStyle name="Comma 3 7 6 2 3" xfId="49323"/>
    <cellStyle name="Comma 3 7 6 3" xfId="13681"/>
    <cellStyle name="Comma 3 7 6 3 2" xfId="42739"/>
    <cellStyle name="Comma 3 7 6 4" xfId="36155"/>
    <cellStyle name="Comma 3 7 7" xfId="14959"/>
    <cellStyle name="Comma 3 7 7 2" xfId="22949"/>
    <cellStyle name="Comma 3 7 7 2 2" xfId="51908"/>
    <cellStyle name="Comma 3 7 7 3" xfId="43967"/>
    <cellStyle name="Comma 3 7 8" xfId="21501"/>
    <cellStyle name="Comma 3 7 8 2" xfId="29449"/>
    <cellStyle name="Comma 3 7 8 2 2" xfId="58408"/>
    <cellStyle name="Comma 3 7 8 3" xfId="50467"/>
    <cellStyle name="Comma 3 7 9" xfId="8241"/>
    <cellStyle name="Comma 3 7 9 2" xfId="37299"/>
    <cellStyle name="Comma 3 8" xfId="1956"/>
    <cellStyle name="Comma 3 8 2" xfId="2964"/>
    <cellStyle name="Comma 3 8 2 2" xfId="6322"/>
    <cellStyle name="Comma 3 8 2 2 2" xfId="19604"/>
    <cellStyle name="Comma 3 8 2 2 2 2" xfId="27558"/>
    <cellStyle name="Comma 3 8 2 2 2 2 2" xfId="56517"/>
    <cellStyle name="Comma 3 8 2 2 2 3" xfId="48576"/>
    <cellStyle name="Comma 3 8 2 2 3" xfId="12934"/>
    <cellStyle name="Comma 3 8 2 2 3 2" xfId="41992"/>
    <cellStyle name="Comma 3 8 2 2 4" xfId="35408"/>
    <cellStyle name="Comma 3 8 2 3" xfId="16452"/>
    <cellStyle name="Comma 3 8 2 3 2" xfId="24406"/>
    <cellStyle name="Comma 3 8 2 3 2 2" xfId="53365"/>
    <cellStyle name="Comma 3 8 2 3 3" xfId="45424"/>
    <cellStyle name="Comma 3 8 2 4" xfId="9642"/>
    <cellStyle name="Comma 3 8 2 4 2" xfId="38700"/>
    <cellStyle name="Comma 3 8 2 5" xfId="32116"/>
    <cellStyle name="Comma 3 8 3" xfId="4162"/>
    <cellStyle name="Comma 3 8 3 2" xfId="17456"/>
    <cellStyle name="Comma 3 8 3 2 2" xfId="25410"/>
    <cellStyle name="Comma 3 8 3 2 2 2" xfId="54369"/>
    <cellStyle name="Comma 3 8 3 2 3" xfId="46428"/>
    <cellStyle name="Comma 3 8 3 3" xfId="10786"/>
    <cellStyle name="Comma 3 8 3 3 2" xfId="39844"/>
    <cellStyle name="Comma 3 8 3 4" xfId="33260"/>
    <cellStyle name="Comma 3 8 4" xfId="5318"/>
    <cellStyle name="Comma 3 8 4 2" xfId="18600"/>
    <cellStyle name="Comma 3 8 4 2 2" xfId="26554"/>
    <cellStyle name="Comma 3 8 4 2 2 2" xfId="55513"/>
    <cellStyle name="Comma 3 8 4 2 3" xfId="47572"/>
    <cellStyle name="Comma 3 8 4 3" xfId="11930"/>
    <cellStyle name="Comma 3 8 4 3 2" xfId="40988"/>
    <cellStyle name="Comma 3 8 4 4" xfId="34404"/>
    <cellStyle name="Comma 3 8 5" xfId="7487"/>
    <cellStyle name="Comma 3 8 5 2" xfId="20748"/>
    <cellStyle name="Comma 3 8 5 2 2" xfId="28702"/>
    <cellStyle name="Comma 3 8 5 2 2 2" xfId="57661"/>
    <cellStyle name="Comma 3 8 5 2 3" xfId="49720"/>
    <cellStyle name="Comma 3 8 5 3" xfId="14078"/>
    <cellStyle name="Comma 3 8 5 3 2" xfId="43136"/>
    <cellStyle name="Comma 3 8 5 4" xfId="36552"/>
    <cellStyle name="Comma 3 8 6" xfId="15357"/>
    <cellStyle name="Comma 3 8 6 2" xfId="23347"/>
    <cellStyle name="Comma 3 8 6 2 2" xfId="52306"/>
    <cellStyle name="Comma 3 8 6 3" xfId="44365"/>
    <cellStyle name="Comma 3 8 7" xfId="21898"/>
    <cellStyle name="Comma 3 8 7 2" xfId="29846"/>
    <cellStyle name="Comma 3 8 7 2 2" xfId="58805"/>
    <cellStyle name="Comma 3 8 7 3" xfId="50864"/>
    <cellStyle name="Comma 3 8 8" xfId="8638"/>
    <cellStyle name="Comma 3 8 8 2" xfId="37696"/>
    <cellStyle name="Comma 3 8 9" xfId="31112"/>
    <cellStyle name="Comma 3 9" xfId="1772"/>
    <cellStyle name="Comma 3 9 2" xfId="2784"/>
    <cellStyle name="Comma 3 9 2 2" xfId="6142"/>
    <cellStyle name="Comma 3 9 2 2 2" xfId="19424"/>
    <cellStyle name="Comma 3 9 2 2 2 2" xfId="27378"/>
    <cellStyle name="Comma 3 9 2 2 2 2 2" xfId="56337"/>
    <cellStyle name="Comma 3 9 2 2 2 3" xfId="48396"/>
    <cellStyle name="Comma 3 9 2 2 3" xfId="12754"/>
    <cellStyle name="Comma 3 9 2 2 3 2" xfId="41812"/>
    <cellStyle name="Comma 3 9 2 2 4" xfId="35228"/>
    <cellStyle name="Comma 3 9 2 3" xfId="16272"/>
    <cellStyle name="Comma 3 9 2 3 2" xfId="24226"/>
    <cellStyle name="Comma 3 9 2 3 2 2" xfId="53185"/>
    <cellStyle name="Comma 3 9 2 3 3" xfId="45244"/>
    <cellStyle name="Comma 3 9 2 4" xfId="9462"/>
    <cellStyle name="Comma 3 9 2 4 2" xfId="38520"/>
    <cellStyle name="Comma 3 9 2 5" xfId="31936"/>
    <cellStyle name="Comma 3 9 3" xfId="3982"/>
    <cellStyle name="Comma 3 9 3 2" xfId="17276"/>
    <cellStyle name="Comma 3 9 3 2 2" xfId="25230"/>
    <cellStyle name="Comma 3 9 3 2 2 2" xfId="54189"/>
    <cellStyle name="Comma 3 9 3 2 3" xfId="46248"/>
    <cellStyle name="Comma 3 9 3 3" xfId="10606"/>
    <cellStyle name="Comma 3 9 3 3 2" xfId="39664"/>
    <cellStyle name="Comma 3 9 3 4" xfId="33080"/>
    <cellStyle name="Comma 3 9 4" xfId="5138"/>
    <cellStyle name="Comma 3 9 4 2" xfId="18420"/>
    <cellStyle name="Comma 3 9 4 2 2" xfId="26374"/>
    <cellStyle name="Comma 3 9 4 2 2 2" xfId="55333"/>
    <cellStyle name="Comma 3 9 4 2 3" xfId="47392"/>
    <cellStyle name="Comma 3 9 4 3" xfId="11750"/>
    <cellStyle name="Comma 3 9 4 3 2" xfId="40808"/>
    <cellStyle name="Comma 3 9 4 4" xfId="34224"/>
    <cellStyle name="Comma 3 9 5" xfId="7307"/>
    <cellStyle name="Comma 3 9 5 2" xfId="20568"/>
    <cellStyle name="Comma 3 9 5 2 2" xfId="28522"/>
    <cellStyle name="Comma 3 9 5 2 2 2" xfId="57481"/>
    <cellStyle name="Comma 3 9 5 2 3" xfId="49540"/>
    <cellStyle name="Comma 3 9 5 3" xfId="13898"/>
    <cellStyle name="Comma 3 9 5 3 2" xfId="42956"/>
    <cellStyle name="Comma 3 9 5 4" xfId="36372"/>
    <cellStyle name="Comma 3 9 6" xfId="15177"/>
    <cellStyle name="Comma 3 9 6 2" xfId="23167"/>
    <cellStyle name="Comma 3 9 6 2 2" xfId="52126"/>
    <cellStyle name="Comma 3 9 6 3" xfId="44185"/>
    <cellStyle name="Comma 3 9 7" xfId="21718"/>
    <cellStyle name="Comma 3 9 7 2" xfId="29666"/>
    <cellStyle name="Comma 3 9 7 2 2" xfId="58625"/>
    <cellStyle name="Comma 3 9 7 3" xfId="50684"/>
    <cellStyle name="Comma 3 9 8" xfId="8458"/>
    <cellStyle name="Comma 3 9 8 2" xfId="37516"/>
    <cellStyle name="Comma 3 9 9" xfId="30932"/>
    <cellStyle name="Comma 4" xfId="68"/>
    <cellStyle name="Comma 4 2" xfId="126"/>
    <cellStyle name="Comma 4 2 2" xfId="917"/>
    <cellStyle name="Comma 4 2 3" xfId="3434"/>
    <cellStyle name="Comma 4 3" xfId="916"/>
    <cellStyle name="Comma 4 4" xfId="3433"/>
    <cellStyle name="Comma 4_CMS-Provided Hours" xfId="918"/>
    <cellStyle name="Comma 5" xfId="81"/>
    <cellStyle name="Comma 5 10" xfId="3597"/>
    <cellStyle name="Comma 5 10 2" xfId="16891"/>
    <cellStyle name="Comma 5 10 2 2" xfId="24845"/>
    <cellStyle name="Comma 5 10 2 2 2" xfId="53804"/>
    <cellStyle name="Comma 5 10 2 3" xfId="45863"/>
    <cellStyle name="Comma 5 10 3" xfId="10221"/>
    <cellStyle name="Comma 5 10 3 2" xfId="39279"/>
    <cellStyle name="Comma 5 10 4" xfId="32695"/>
    <cellStyle name="Comma 5 11" xfId="4751"/>
    <cellStyle name="Comma 5 11 2" xfId="18035"/>
    <cellStyle name="Comma 5 11 2 2" xfId="25989"/>
    <cellStyle name="Comma 5 11 2 2 2" xfId="54948"/>
    <cellStyle name="Comma 5 11 2 3" xfId="47007"/>
    <cellStyle name="Comma 5 11 3" xfId="11365"/>
    <cellStyle name="Comma 5 11 3 2" xfId="40423"/>
    <cellStyle name="Comma 5 11 4" xfId="33839"/>
    <cellStyle name="Comma 5 12" xfId="6912"/>
    <cellStyle name="Comma 5 12 2" xfId="20183"/>
    <cellStyle name="Comma 5 12 2 2" xfId="28137"/>
    <cellStyle name="Comma 5 12 2 2 2" xfId="57096"/>
    <cellStyle name="Comma 5 12 2 3" xfId="49155"/>
    <cellStyle name="Comma 5 12 3" xfId="13513"/>
    <cellStyle name="Comma 5 12 3 2" xfId="42571"/>
    <cellStyle name="Comma 5 12 4" xfId="35987"/>
    <cellStyle name="Comma 5 13" xfId="14665"/>
    <cellStyle name="Comma 5 13 2" xfId="22700"/>
    <cellStyle name="Comma 5 13 2 2" xfId="51659"/>
    <cellStyle name="Comma 5 13 3" xfId="43718"/>
    <cellStyle name="Comma 5 14" xfId="21329"/>
    <cellStyle name="Comma 5 14 2" xfId="29281"/>
    <cellStyle name="Comma 5 14 2 2" xfId="58240"/>
    <cellStyle name="Comma 5 14 3" xfId="50299"/>
    <cellStyle name="Comma 5 15" xfId="22505"/>
    <cellStyle name="Comma 5 15 2" xfId="30449"/>
    <cellStyle name="Comma 5 15 2 2" xfId="59408"/>
    <cellStyle name="Comma 5 15 3" xfId="51467"/>
    <cellStyle name="Comma 5 16" xfId="22611"/>
    <cellStyle name="Comma 5 16 2" xfId="51573"/>
    <cellStyle name="Comma 5 17" xfId="8071"/>
    <cellStyle name="Comma 5 17 2" xfId="37131"/>
    <cellStyle name="Comma 5 18" xfId="30547"/>
    <cellStyle name="Comma 5 2" xfId="919"/>
    <cellStyle name="Comma 5 2 2" xfId="3436"/>
    <cellStyle name="Comma 5 2 2 2" xfId="4626"/>
    <cellStyle name="Comma 5 2 2 2 2" xfId="17920"/>
    <cellStyle name="Comma 5 2 2 2 2 2" xfId="25874"/>
    <cellStyle name="Comma 5 2 2 2 2 2 2" xfId="54833"/>
    <cellStyle name="Comma 5 2 2 2 2 3" xfId="46892"/>
    <cellStyle name="Comma 5 2 2 2 3" xfId="11250"/>
    <cellStyle name="Comma 5 2 2 2 3 2" xfId="40308"/>
    <cellStyle name="Comma 5 2 2 2 4" xfId="33724"/>
    <cellStyle name="Comma 5 2 2 3" xfId="6786"/>
    <cellStyle name="Comma 5 2 2 3 2" xfId="20068"/>
    <cellStyle name="Comma 5 2 2 3 2 2" xfId="28022"/>
    <cellStyle name="Comma 5 2 2 3 2 2 2" xfId="56981"/>
    <cellStyle name="Comma 5 2 2 3 2 3" xfId="49040"/>
    <cellStyle name="Comma 5 2 2 3 3" xfId="13398"/>
    <cellStyle name="Comma 5 2 2 3 3 2" xfId="42456"/>
    <cellStyle name="Comma 5 2 2 3 4" xfId="35872"/>
    <cellStyle name="Comma 5 2 2 4" xfId="7951"/>
    <cellStyle name="Comma 5 2 2 4 2" xfId="21212"/>
    <cellStyle name="Comma 5 2 2 4 2 2" xfId="29166"/>
    <cellStyle name="Comma 5 2 2 4 2 2 2" xfId="58125"/>
    <cellStyle name="Comma 5 2 2 4 2 3" xfId="50184"/>
    <cellStyle name="Comma 5 2 2 4 3" xfId="14542"/>
    <cellStyle name="Comma 5 2 2 4 3 2" xfId="43600"/>
    <cellStyle name="Comma 5 2 2 4 4" xfId="37016"/>
    <cellStyle name="Comma 5 2 2 5" xfId="15821"/>
    <cellStyle name="Comma 5 2 2 5 2" xfId="23811"/>
    <cellStyle name="Comma 5 2 2 5 2 2" xfId="52770"/>
    <cellStyle name="Comma 5 2 2 5 3" xfId="44829"/>
    <cellStyle name="Comma 5 2 2 6" xfId="22362"/>
    <cellStyle name="Comma 5 2 2 6 2" xfId="30310"/>
    <cellStyle name="Comma 5 2 2 6 2 2" xfId="59269"/>
    <cellStyle name="Comma 5 2 2 6 3" xfId="51328"/>
    <cellStyle name="Comma 5 2 2 7" xfId="10106"/>
    <cellStyle name="Comma 5 2 2 7 2" xfId="39164"/>
    <cellStyle name="Comma 5 2 2 8" xfId="32580"/>
    <cellStyle name="Comma 5 2 3" xfId="22506"/>
    <cellStyle name="Comma 5 2 3 2" xfId="30450"/>
    <cellStyle name="Comma 5 2 3 2 2" xfId="59409"/>
    <cellStyle name="Comma 5 2 3 3" xfId="51468"/>
    <cellStyle name="Comma 5 2 4" xfId="22612"/>
    <cellStyle name="Comma 5 2 4 2" xfId="51574"/>
    <cellStyle name="Comma 5 3" xfId="119"/>
    <cellStyle name="Comma 5 3 10" xfId="6945"/>
    <cellStyle name="Comma 5 3 10 2" xfId="20216"/>
    <cellStyle name="Comma 5 3 10 2 2" xfId="28170"/>
    <cellStyle name="Comma 5 3 10 2 2 2" xfId="57129"/>
    <cellStyle name="Comma 5 3 10 2 3" xfId="49188"/>
    <cellStyle name="Comma 5 3 10 3" xfId="13546"/>
    <cellStyle name="Comma 5 3 10 3 2" xfId="42604"/>
    <cellStyle name="Comma 5 3 10 4" xfId="36020"/>
    <cellStyle name="Comma 5 3 11" xfId="14700"/>
    <cellStyle name="Comma 5 3 11 2" xfId="22735"/>
    <cellStyle name="Comma 5 3 11 2 2" xfId="51694"/>
    <cellStyle name="Comma 5 3 11 3" xfId="43753"/>
    <cellStyle name="Comma 5 3 12" xfId="21362"/>
    <cellStyle name="Comma 5 3 12 2" xfId="29314"/>
    <cellStyle name="Comma 5 3 12 2 2" xfId="58273"/>
    <cellStyle name="Comma 5 3 12 3" xfId="50332"/>
    <cellStyle name="Comma 5 3 13" xfId="8104"/>
    <cellStyle name="Comma 5 3 13 2" xfId="37164"/>
    <cellStyle name="Comma 5 3 14" xfId="30580"/>
    <cellStyle name="Comma 5 3 2" xfId="1474"/>
    <cellStyle name="Comma 5 3 2 10" xfId="21456"/>
    <cellStyle name="Comma 5 3 2 10 2" xfId="29404"/>
    <cellStyle name="Comma 5 3 2 10 2 2" xfId="58363"/>
    <cellStyle name="Comma 5 3 2 10 3" xfId="50422"/>
    <cellStyle name="Comma 5 3 2 11" xfId="8196"/>
    <cellStyle name="Comma 5 3 2 11 2" xfId="37254"/>
    <cellStyle name="Comma 5 3 2 12" xfId="30670"/>
    <cellStyle name="Comma 5 3 2 2" xfId="1694"/>
    <cellStyle name="Comma 5 3 2 2 10" xfId="30883"/>
    <cellStyle name="Comma 5 3 2 2 2" xfId="2319"/>
    <cellStyle name="Comma 5 3 2 2 2 2" xfId="3327"/>
    <cellStyle name="Comma 5 3 2 2 2 2 2" xfId="6685"/>
    <cellStyle name="Comma 5 3 2 2 2 2 2 2" xfId="19967"/>
    <cellStyle name="Comma 5 3 2 2 2 2 2 2 2" xfId="27921"/>
    <cellStyle name="Comma 5 3 2 2 2 2 2 2 2 2" xfId="56880"/>
    <cellStyle name="Comma 5 3 2 2 2 2 2 2 3" xfId="48939"/>
    <cellStyle name="Comma 5 3 2 2 2 2 2 3" xfId="13297"/>
    <cellStyle name="Comma 5 3 2 2 2 2 2 3 2" xfId="42355"/>
    <cellStyle name="Comma 5 3 2 2 2 2 2 4" xfId="35771"/>
    <cellStyle name="Comma 5 3 2 2 2 2 3" xfId="16815"/>
    <cellStyle name="Comma 5 3 2 2 2 2 3 2" xfId="24769"/>
    <cellStyle name="Comma 5 3 2 2 2 2 3 2 2" xfId="53728"/>
    <cellStyle name="Comma 5 3 2 2 2 2 3 3" xfId="45787"/>
    <cellStyle name="Comma 5 3 2 2 2 2 4" xfId="10005"/>
    <cellStyle name="Comma 5 3 2 2 2 2 4 2" xfId="39063"/>
    <cellStyle name="Comma 5 3 2 2 2 2 5" xfId="32479"/>
    <cellStyle name="Comma 5 3 2 2 2 3" xfId="4525"/>
    <cellStyle name="Comma 5 3 2 2 2 3 2" xfId="17819"/>
    <cellStyle name="Comma 5 3 2 2 2 3 2 2" xfId="25773"/>
    <cellStyle name="Comma 5 3 2 2 2 3 2 2 2" xfId="54732"/>
    <cellStyle name="Comma 5 3 2 2 2 3 2 3" xfId="46791"/>
    <cellStyle name="Comma 5 3 2 2 2 3 3" xfId="11149"/>
    <cellStyle name="Comma 5 3 2 2 2 3 3 2" xfId="40207"/>
    <cellStyle name="Comma 5 3 2 2 2 3 4" xfId="33623"/>
    <cellStyle name="Comma 5 3 2 2 2 4" xfId="5681"/>
    <cellStyle name="Comma 5 3 2 2 2 4 2" xfId="18963"/>
    <cellStyle name="Comma 5 3 2 2 2 4 2 2" xfId="26917"/>
    <cellStyle name="Comma 5 3 2 2 2 4 2 2 2" xfId="55876"/>
    <cellStyle name="Comma 5 3 2 2 2 4 2 3" xfId="47935"/>
    <cellStyle name="Comma 5 3 2 2 2 4 3" xfId="12293"/>
    <cellStyle name="Comma 5 3 2 2 2 4 3 2" xfId="41351"/>
    <cellStyle name="Comma 5 3 2 2 2 4 4" xfId="34767"/>
    <cellStyle name="Comma 5 3 2 2 2 5" xfId="7850"/>
    <cellStyle name="Comma 5 3 2 2 2 5 2" xfId="21111"/>
    <cellStyle name="Comma 5 3 2 2 2 5 2 2" xfId="29065"/>
    <cellStyle name="Comma 5 3 2 2 2 5 2 2 2" xfId="58024"/>
    <cellStyle name="Comma 5 3 2 2 2 5 2 3" xfId="50083"/>
    <cellStyle name="Comma 5 3 2 2 2 5 3" xfId="14441"/>
    <cellStyle name="Comma 5 3 2 2 2 5 3 2" xfId="43499"/>
    <cellStyle name="Comma 5 3 2 2 2 5 4" xfId="36915"/>
    <cellStyle name="Comma 5 3 2 2 2 6" xfId="15720"/>
    <cellStyle name="Comma 5 3 2 2 2 6 2" xfId="23710"/>
    <cellStyle name="Comma 5 3 2 2 2 6 2 2" xfId="52669"/>
    <cellStyle name="Comma 5 3 2 2 2 6 3" xfId="44728"/>
    <cellStyle name="Comma 5 3 2 2 2 7" xfId="22261"/>
    <cellStyle name="Comma 5 3 2 2 2 7 2" xfId="30209"/>
    <cellStyle name="Comma 5 3 2 2 2 7 2 2" xfId="59168"/>
    <cellStyle name="Comma 5 3 2 2 2 7 3" xfId="51227"/>
    <cellStyle name="Comma 5 3 2 2 2 8" xfId="9001"/>
    <cellStyle name="Comma 5 3 2 2 2 8 2" xfId="38059"/>
    <cellStyle name="Comma 5 3 2 2 2 9" xfId="31475"/>
    <cellStyle name="Comma 5 3 2 2 3" xfId="2735"/>
    <cellStyle name="Comma 5 3 2 2 3 2" xfId="6093"/>
    <cellStyle name="Comma 5 3 2 2 3 2 2" xfId="19375"/>
    <cellStyle name="Comma 5 3 2 2 3 2 2 2" xfId="27329"/>
    <cellStyle name="Comma 5 3 2 2 3 2 2 2 2" xfId="56288"/>
    <cellStyle name="Comma 5 3 2 2 3 2 2 3" xfId="48347"/>
    <cellStyle name="Comma 5 3 2 2 3 2 3" xfId="12705"/>
    <cellStyle name="Comma 5 3 2 2 3 2 3 2" xfId="41763"/>
    <cellStyle name="Comma 5 3 2 2 3 2 4" xfId="35179"/>
    <cellStyle name="Comma 5 3 2 2 3 3" xfId="16223"/>
    <cellStyle name="Comma 5 3 2 2 3 3 2" xfId="24177"/>
    <cellStyle name="Comma 5 3 2 2 3 3 2 2" xfId="53136"/>
    <cellStyle name="Comma 5 3 2 2 3 3 3" xfId="45195"/>
    <cellStyle name="Comma 5 3 2 2 3 4" xfId="9413"/>
    <cellStyle name="Comma 5 3 2 2 3 4 2" xfId="38471"/>
    <cellStyle name="Comma 5 3 2 2 3 5" xfId="31887"/>
    <cellStyle name="Comma 5 3 2 2 4" xfId="3933"/>
    <cellStyle name="Comma 5 3 2 2 4 2" xfId="17227"/>
    <cellStyle name="Comma 5 3 2 2 4 2 2" xfId="25181"/>
    <cellStyle name="Comma 5 3 2 2 4 2 2 2" xfId="54140"/>
    <cellStyle name="Comma 5 3 2 2 4 2 3" xfId="46199"/>
    <cellStyle name="Comma 5 3 2 2 4 3" xfId="10557"/>
    <cellStyle name="Comma 5 3 2 2 4 3 2" xfId="39615"/>
    <cellStyle name="Comma 5 3 2 2 4 4" xfId="33031"/>
    <cellStyle name="Comma 5 3 2 2 5" xfId="5089"/>
    <cellStyle name="Comma 5 3 2 2 5 2" xfId="18371"/>
    <cellStyle name="Comma 5 3 2 2 5 2 2" xfId="26325"/>
    <cellStyle name="Comma 5 3 2 2 5 2 2 2" xfId="55284"/>
    <cellStyle name="Comma 5 3 2 2 5 2 3" xfId="47343"/>
    <cellStyle name="Comma 5 3 2 2 5 3" xfId="11701"/>
    <cellStyle name="Comma 5 3 2 2 5 3 2" xfId="40759"/>
    <cellStyle name="Comma 5 3 2 2 5 4" xfId="34175"/>
    <cellStyle name="Comma 5 3 2 2 6" xfId="7258"/>
    <cellStyle name="Comma 5 3 2 2 6 2" xfId="20519"/>
    <cellStyle name="Comma 5 3 2 2 6 2 2" xfId="28473"/>
    <cellStyle name="Comma 5 3 2 2 6 2 2 2" xfId="57432"/>
    <cellStyle name="Comma 5 3 2 2 6 2 3" xfId="49491"/>
    <cellStyle name="Comma 5 3 2 2 6 3" xfId="13849"/>
    <cellStyle name="Comma 5 3 2 2 6 3 2" xfId="42907"/>
    <cellStyle name="Comma 5 3 2 2 6 4" xfId="36323"/>
    <cellStyle name="Comma 5 3 2 2 7" xfId="15127"/>
    <cellStyle name="Comma 5 3 2 2 7 2" xfId="23117"/>
    <cellStyle name="Comma 5 3 2 2 7 2 2" xfId="52076"/>
    <cellStyle name="Comma 5 3 2 2 7 3" xfId="44135"/>
    <cellStyle name="Comma 5 3 2 2 8" xfId="21669"/>
    <cellStyle name="Comma 5 3 2 2 8 2" xfId="29617"/>
    <cellStyle name="Comma 5 3 2 2 8 2 2" xfId="58576"/>
    <cellStyle name="Comma 5 3 2 2 8 3" xfId="50635"/>
    <cellStyle name="Comma 5 3 2 2 9" xfId="8409"/>
    <cellStyle name="Comma 5 3 2 2 9 2" xfId="37467"/>
    <cellStyle name="Comma 5 3 2 3" xfId="2106"/>
    <cellStyle name="Comma 5 3 2 3 2" xfId="3114"/>
    <cellStyle name="Comma 5 3 2 3 2 2" xfId="6472"/>
    <cellStyle name="Comma 5 3 2 3 2 2 2" xfId="19754"/>
    <cellStyle name="Comma 5 3 2 3 2 2 2 2" xfId="27708"/>
    <cellStyle name="Comma 5 3 2 3 2 2 2 2 2" xfId="56667"/>
    <cellStyle name="Comma 5 3 2 3 2 2 2 3" xfId="48726"/>
    <cellStyle name="Comma 5 3 2 3 2 2 3" xfId="13084"/>
    <cellStyle name="Comma 5 3 2 3 2 2 3 2" xfId="42142"/>
    <cellStyle name="Comma 5 3 2 3 2 2 4" xfId="35558"/>
    <cellStyle name="Comma 5 3 2 3 2 3" xfId="16602"/>
    <cellStyle name="Comma 5 3 2 3 2 3 2" xfId="24556"/>
    <cellStyle name="Comma 5 3 2 3 2 3 2 2" xfId="53515"/>
    <cellStyle name="Comma 5 3 2 3 2 3 3" xfId="45574"/>
    <cellStyle name="Comma 5 3 2 3 2 4" xfId="9792"/>
    <cellStyle name="Comma 5 3 2 3 2 4 2" xfId="38850"/>
    <cellStyle name="Comma 5 3 2 3 2 5" xfId="32266"/>
    <cellStyle name="Comma 5 3 2 3 3" xfId="4312"/>
    <cellStyle name="Comma 5 3 2 3 3 2" xfId="17606"/>
    <cellStyle name="Comma 5 3 2 3 3 2 2" xfId="25560"/>
    <cellStyle name="Comma 5 3 2 3 3 2 2 2" xfId="54519"/>
    <cellStyle name="Comma 5 3 2 3 3 2 3" xfId="46578"/>
    <cellStyle name="Comma 5 3 2 3 3 3" xfId="10936"/>
    <cellStyle name="Comma 5 3 2 3 3 3 2" xfId="39994"/>
    <cellStyle name="Comma 5 3 2 3 3 4" xfId="33410"/>
    <cellStyle name="Comma 5 3 2 3 4" xfId="5468"/>
    <cellStyle name="Comma 5 3 2 3 4 2" xfId="18750"/>
    <cellStyle name="Comma 5 3 2 3 4 2 2" xfId="26704"/>
    <cellStyle name="Comma 5 3 2 3 4 2 2 2" xfId="55663"/>
    <cellStyle name="Comma 5 3 2 3 4 2 3" xfId="47722"/>
    <cellStyle name="Comma 5 3 2 3 4 3" xfId="12080"/>
    <cellStyle name="Comma 5 3 2 3 4 3 2" xfId="41138"/>
    <cellStyle name="Comma 5 3 2 3 4 4" xfId="34554"/>
    <cellStyle name="Comma 5 3 2 3 5" xfId="7637"/>
    <cellStyle name="Comma 5 3 2 3 5 2" xfId="20898"/>
    <cellStyle name="Comma 5 3 2 3 5 2 2" xfId="28852"/>
    <cellStyle name="Comma 5 3 2 3 5 2 2 2" xfId="57811"/>
    <cellStyle name="Comma 5 3 2 3 5 2 3" xfId="49870"/>
    <cellStyle name="Comma 5 3 2 3 5 3" xfId="14228"/>
    <cellStyle name="Comma 5 3 2 3 5 3 2" xfId="43286"/>
    <cellStyle name="Comma 5 3 2 3 5 4" xfId="36702"/>
    <cellStyle name="Comma 5 3 2 3 6" xfId="15507"/>
    <cellStyle name="Comma 5 3 2 3 6 2" xfId="23497"/>
    <cellStyle name="Comma 5 3 2 3 6 2 2" xfId="52456"/>
    <cellStyle name="Comma 5 3 2 3 6 3" xfId="44515"/>
    <cellStyle name="Comma 5 3 2 3 7" xfId="22048"/>
    <cellStyle name="Comma 5 3 2 3 7 2" xfId="29996"/>
    <cellStyle name="Comma 5 3 2 3 7 2 2" xfId="58955"/>
    <cellStyle name="Comma 5 3 2 3 7 3" xfId="51014"/>
    <cellStyle name="Comma 5 3 2 3 8" xfId="8788"/>
    <cellStyle name="Comma 5 3 2 3 8 2" xfId="37846"/>
    <cellStyle name="Comma 5 3 2 3 9" xfId="31262"/>
    <cellStyle name="Comma 5 3 2 4" xfId="1924"/>
    <cellStyle name="Comma 5 3 2 4 2" xfId="2934"/>
    <cellStyle name="Comma 5 3 2 4 2 2" xfId="6292"/>
    <cellStyle name="Comma 5 3 2 4 2 2 2" xfId="19574"/>
    <cellStyle name="Comma 5 3 2 4 2 2 2 2" xfId="27528"/>
    <cellStyle name="Comma 5 3 2 4 2 2 2 2 2" xfId="56487"/>
    <cellStyle name="Comma 5 3 2 4 2 2 2 3" xfId="48546"/>
    <cellStyle name="Comma 5 3 2 4 2 2 3" xfId="12904"/>
    <cellStyle name="Comma 5 3 2 4 2 2 3 2" xfId="41962"/>
    <cellStyle name="Comma 5 3 2 4 2 2 4" xfId="35378"/>
    <cellStyle name="Comma 5 3 2 4 2 3" xfId="16422"/>
    <cellStyle name="Comma 5 3 2 4 2 3 2" xfId="24376"/>
    <cellStyle name="Comma 5 3 2 4 2 3 2 2" xfId="53335"/>
    <cellStyle name="Comma 5 3 2 4 2 3 3" xfId="45394"/>
    <cellStyle name="Comma 5 3 2 4 2 4" xfId="9612"/>
    <cellStyle name="Comma 5 3 2 4 2 4 2" xfId="38670"/>
    <cellStyle name="Comma 5 3 2 4 2 5" xfId="32086"/>
    <cellStyle name="Comma 5 3 2 4 3" xfId="4132"/>
    <cellStyle name="Comma 5 3 2 4 3 2" xfId="17426"/>
    <cellStyle name="Comma 5 3 2 4 3 2 2" xfId="25380"/>
    <cellStyle name="Comma 5 3 2 4 3 2 2 2" xfId="54339"/>
    <cellStyle name="Comma 5 3 2 4 3 2 3" xfId="46398"/>
    <cellStyle name="Comma 5 3 2 4 3 3" xfId="10756"/>
    <cellStyle name="Comma 5 3 2 4 3 3 2" xfId="39814"/>
    <cellStyle name="Comma 5 3 2 4 3 4" xfId="33230"/>
    <cellStyle name="Comma 5 3 2 4 4" xfId="5288"/>
    <cellStyle name="Comma 5 3 2 4 4 2" xfId="18570"/>
    <cellStyle name="Comma 5 3 2 4 4 2 2" xfId="26524"/>
    <cellStyle name="Comma 5 3 2 4 4 2 2 2" xfId="55483"/>
    <cellStyle name="Comma 5 3 2 4 4 2 3" xfId="47542"/>
    <cellStyle name="Comma 5 3 2 4 4 3" xfId="11900"/>
    <cellStyle name="Comma 5 3 2 4 4 3 2" xfId="40958"/>
    <cellStyle name="Comma 5 3 2 4 4 4" xfId="34374"/>
    <cellStyle name="Comma 5 3 2 4 5" xfId="7457"/>
    <cellStyle name="Comma 5 3 2 4 5 2" xfId="20718"/>
    <cellStyle name="Comma 5 3 2 4 5 2 2" xfId="28672"/>
    <cellStyle name="Comma 5 3 2 4 5 2 2 2" xfId="57631"/>
    <cellStyle name="Comma 5 3 2 4 5 2 3" xfId="49690"/>
    <cellStyle name="Comma 5 3 2 4 5 3" xfId="14048"/>
    <cellStyle name="Comma 5 3 2 4 5 3 2" xfId="43106"/>
    <cellStyle name="Comma 5 3 2 4 5 4" xfId="36522"/>
    <cellStyle name="Comma 5 3 2 4 6" xfId="15327"/>
    <cellStyle name="Comma 5 3 2 4 6 2" xfId="23317"/>
    <cellStyle name="Comma 5 3 2 4 6 2 2" xfId="52276"/>
    <cellStyle name="Comma 5 3 2 4 6 3" xfId="44335"/>
    <cellStyle name="Comma 5 3 2 4 7" xfId="21868"/>
    <cellStyle name="Comma 5 3 2 4 7 2" xfId="29816"/>
    <cellStyle name="Comma 5 3 2 4 7 2 2" xfId="58775"/>
    <cellStyle name="Comma 5 3 2 4 7 3" xfId="50834"/>
    <cellStyle name="Comma 5 3 2 4 8" xfId="8608"/>
    <cellStyle name="Comma 5 3 2 4 8 2" xfId="37666"/>
    <cellStyle name="Comma 5 3 2 4 9" xfId="31082"/>
    <cellStyle name="Comma 5 3 2 5" xfId="2522"/>
    <cellStyle name="Comma 5 3 2 5 2" xfId="5880"/>
    <cellStyle name="Comma 5 3 2 5 2 2" xfId="19162"/>
    <cellStyle name="Comma 5 3 2 5 2 2 2" xfId="27116"/>
    <cellStyle name="Comma 5 3 2 5 2 2 2 2" xfId="56075"/>
    <cellStyle name="Comma 5 3 2 5 2 2 3" xfId="48134"/>
    <cellStyle name="Comma 5 3 2 5 2 3" xfId="12492"/>
    <cellStyle name="Comma 5 3 2 5 2 3 2" xfId="41550"/>
    <cellStyle name="Comma 5 3 2 5 2 4" xfId="34966"/>
    <cellStyle name="Comma 5 3 2 5 3" xfId="14825"/>
    <cellStyle name="Comma 5 3 2 5 3 2" xfId="22817"/>
    <cellStyle name="Comma 5 3 2 5 3 2 2" xfId="51776"/>
    <cellStyle name="Comma 5 3 2 5 3 3" xfId="43835"/>
    <cellStyle name="Comma 5 3 2 5 4" xfId="9200"/>
    <cellStyle name="Comma 5 3 2 5 4 2" xfId="38258"/>
    <cellStyle name="Comma 5 3 2 5 5" xfId="31674"/>
    <cellStyle name="Comma 5 3 2 6" xfId="3720"/>
    <cellStyle name="Comma 5 3 2 6 2" xfId="17014"/>
    <cellStyle name="Comma 5 3 2 6 2 2" xfId="24968"/>
    <cellStyle name="Comma 5 3 2 6 2 2 2" xfId="53927"/>
    <cellStyle name="Comma 5 3 2 6 2 3" xfId="45986"/>
    <cellStyle name="Comma 5 3 2 6 3" xfId="10344"/>
    <cellStyle name="Comma 5 3 2 6 3 2" xfId="39402"/>
    <cellStyle name="Comma 5 3 2 6 4" xfId="32818"/>
    <cellStyle name="Comma 5 3 2 7" xfId="4876"/>
    <cellStyle name="Comma 5 3 2 7 2" xfId="18158"/>
    <cellStyle name="Comma 5 3 2 7 2 2" xfId="26112"/>
    <cellStyle name="Comma 5 3 2 7 2 2 2" xfId="55071"/>
    <cellStyle name="Comma 5 3 2 7 2 3" xfId="47130"/>
    <cellStyle name="Comma 5 3 2 7 3" xfId="11488"/>
    <cellStyle name="Comma 5 3 2 7 3 2" xfId="40546"/>
    <cellStyle name="Comma 5 3 2 7 4" xfId="33962"/>
    <cellStyle name="Comma 5 3 2 8" xfId="7045"/>
    <cellStyle name="Comma 5 3 2 8 2" xfId="20306"/>
    <cellStyle name="Comma 5 3 2 8 2 2" xfId="28260"/>
    <cellStyle name="Comma 5 3 2 8 2 2 2" xfId="57219"/>
    <cellStyle name="Comma 5 3 2 8 2 3" xfId="49278"/>
    <cellStyle name="Comma 5 3 2 8 3" xfId="13636"/>
    <cellStyle name="Comma 5 3 2 8 3 2" xfId="42694"/>
    <cellStyle name="Comma 5 3 2 8 4" xfId="36110"/>
    <cellStyle name="Comma 5 3 2 9" xfId="14914"/>
    <cellStyle name="Comma 5 3 2 9 2" xfId="22904"/>
    <cellStyle name="Comma 5 3 2 9 2 2" xfId="51863"/>
    <cellStyle name="Comma 5 3 2 9 3" xfId="43922"/>
    <cellStyle name="Comma 5 3 3" xfId="1574"/>
    <cellStyle name="Comma 5 3 3 10" xfId="30763"/>
    <cellStyle name="Comma 5 3 3 2" xfId="2199"/>
    <cellStyle name="Comma 5 3 3 2 2" xfId="3207"/>
    <cellStyle name="Comma 5 3 3 2 2 2" xfId="6565"/>
    <cellStyle name="Comma 5 3 3 2 2 2 2" xfId="19847"/>
    <cellStyle name="Comma 5 3 3 2 2 2 2 2" xfId="27801"/>
    <cellStyle name="Comma 5 3 3 2 2 2 2 2 2" xfId="56760"/>
    <cellStyle name="Comma 5 3 3 2 2 2 2 3" xfId="48819"/>
    <cellStyle name="Comma 5 3 3 2 2 2 3" xfId="13177"/>
    <cellStyle name="Comma 5 3 3 2 2 2 3 2" xfId="42235"/>
    <cellStyle name="Comma 5 3 3 2 2 2 4" xfId="35651"/>
    <cellStyle name="Comma 5 3 3 2 2 3" xfId="16695"/>
    <cellStyle name="Comma 5 3 3 2 2 3 2" xfId="24649"/>
    <cellStyle name="Comma 5 3 3 2 2 3 2 2" xfId="53608"/>
    <cellStyle name="Comma 5 3 3 2 2 3 3" xfId="45667"/>
    <cellStyle name="Comma 5 3 3 2 2 4" xfId="9885"/>
    <cellStyle name="Comma 5 3 3 2 2 4 2" xfId="38943"/>
    <cellStyle name="Comma 5 3 3 2 2 5" xfId="32359"/>
    <cellStyle name="Comma 5 3 3 2 3" xfId="4405"/>
    <cellStyle name="Comma 5 3 3 2 3 2" xfId="17699"/>
    <cellStyle name="Comma 5 3 3 2 3 2 2" xfId="25653"/>
    <cellStyle name="Comma 5 3 3 2 3 2 2 2" xfId="54612"/>
    <cellStyle name="Comma 5 3 3 2 3 2 3" xfId="46671"/>
    <cellStyle name="Comma 5 3 3 2 3 3" xfId="11029"/>
    <cellStyle name="Comma 5 3 3 2 3 3 2" xfId="40087"/>
    <cellStyle name="Comma 5 3 3 2 3 4" xfId="33503"/>
    <cellStyle name="Comma 5 3 3 2 4" xfId="5561"/>
    <cellStyle name="Comma 5 3 3 2 4 2" xfId="18843"/>
    <cellStyle name="Comma 5 3 3 2 4 2 2" xfId="26797"/>
    <cellStyle name="Comma 5 3 3 2 4 2 2 2" xfId="55756"/>
    <cellStyle name="Comma 5 3 3 2 4 2 3" xfId="47815"/>
    <cellStyle name="Comma 5 3 3 2 4 3" xfId="12173"/>
    <cellStyle name="Comma 5 3 3 2 4 3 2" xfId="41231"/>
    <cellStyle name="Comma 5 3 3 2 4 4" xfId="34647"/>
    <cellStyle name="Comma 5 3 3 2 5" xfId="7730"/>
    <cellStyle name="Comma 5 3 3 2 5 2" xfId="20991"/>
    <cellStyle name="Comma 5 3 3 2 5 2 2" xfId="28945"/>
    <cellStyle name="Comma 5 3 3 2 5 2 2 2" xfId="57904"/>
    <cellStyle name="Comma 5 3 3 2 5 2 3" xfId="49963"/>
    <cellStyle name="Comma 5 3 3 2 5 3" xfId="14321"/>
    <cellStyle name="Comma 5 3 3 2 5 3 2" xfId="43379"/>
    <cellStyle name="Comma 5 3 3 2 5 4" xfId="36795"/>
    <cellStyle name="Comma 5 3 3 2 6" xfId="15600"/>
    <cellStyle name="Comma 5 3 3 2 6 2" xfId="23590"/>
    <cellStyle name="Comma 5 3 3 2 6 2 2" xfId="52549"/>
    <cellStyle name="Comma 5 3 3 2 6 3" xfId="44608"/>
    <cellStyle name="Comma 5 3 3 2 7" xfId="22141"/>
    <cellStyle name="Comma 5 3 3 2 7 2" xfId="30089"/>
    <cellStyle name="Comma 5 3 3 2 7 2 2" xfId="59048"/>
    <cellStyle name="Comma 5 3 3 2 7 3" xfId="51107"/>
    <cellStyle name="Comma 5 3 3 2 8" xfId="8881"/>
    <cellStyle name="Comma 5 3 3 2 8 2" xfId="37939"/>
    <cellStyle name="Comma 5 3 3 2 9" xfId="31355"/>
    <cellStyle name="Comma 5 3 3 3" xfId="2615"/>
    <cellStyle name="Comma 5 3 3 3 2" xfId="5973"/>
    <cellStyle name="Comma 5 3 3 3 2 2" xfId="19255"/>
    <cellStyle name="Comma 5 3 3 3 2 2 2" xfId="27209"/>
    <cellStyle name="Comma 5 3 3 3 2 2 2 2" xfId="56168"/>
    <cellStyle name="Comma 5 3 3 3 2 2 3" xfId="48227"/>
    <cellStyle name="Comma 5 3 3 3 2 3" xfId="12585"/>
    <cellStyle name="Comma 5 3 3 3 2 3 2" xfId="41643"/>
    <cellStyle name="Comma 5 3 3 3 2 4" xfId="35059"/>
    <cellStyle name="Comma 5 3 3 3 3" xfId="16103"/>
    <cellStyle name="Comma 5 3 3 3 3 2" xfId="24057"/>
    <cellStyle name="Comma 5 3 3 3 3 2 2" xfId="53016"/>
    <cellStyle name="Comma 5 3 3 3 3 3" xfId="45075"/>
    <cellStyle name="Comma 5 3 3 3 4" xfId="9293"/>
    <cellStyle name="Comma 5 3 3 3 4 2" xfId="38351"/>
    <cellStyle name="Comma 5 3 3 3 5" xfId="31767"/>
    <cellStyle name="Comma 5 3 3 4" xfId="3813"/>
    <cellStyle name="Comma 5 3 3 4 2" xfId="17107"/>
    <cellStyle name="Comma 5 3 3 4 2 2" xfId="25061"/>
    <cellStyle name="Comma 5 3 3 4 2 2 2" xfId="54020"/>
    <cellStyle name="Comma 5 3 3 4 2 3" xfId="46079"/>
    <cellStyle name="Comma 5 3 3 4 3" xfId="10437"/>
    <cellStyle name="Comma 5 3 3 4 3 2" xfId="39495"/>
    <cellStyle name="Comma 5 3 3 4 4" xfId="32911"/>
    <cellStyle name="Comma 5 3 3 5" xfId="4969"/>
    <cellStyle name="Comma 5 3 3 5 2" xfId="18251"/>
    <cellStyle name="Comma 5 3 3 5 2 2" xfId="26205"/>
    <cellStyle name="Comma 5 3 3 5 2 2 2" xfId="55164"/>
    <cellStyle name="Comma 5 3 3 5 2 3" xfId="47223"/>
    <cellStyle name="Comma 5 3 3 5 3" xfId="11581"/>
    <cellStyle name="Comma 5 3 3 5 3 2" xfId="40639"/>
    <cellStyle name="Comma 5 3 3 5 4" xfId="34055"/>
    <cellStyle name="Comma 5 3 3 6" xfId="7138"/>
    <cellStyle name="Comma 5 3 3 6 2" xfId="20399"/>
    <cellStyle name="Comma 5 3 3 6 2 2" xfId="28353"/>
    <cellStyle name="Comma 5 3 3 6 2 2 2" xfId="57312"/>
    <cellStyle name="Comma 5 3 3 6 2 3" xfId="49371"/>
    <cellStyle name="Comma 5 3 3 6 3" xfId="13729"/>
    <cellStyle name="Comma 5 3 3 6 3 2" xfId="42787"/>
    <cellStyle name="Comma 5 3 3 6 4" xfId="36203"/>
    <cellStyle name="Comma 5 3 3 7" xfId="15007"/>
    <cellStyle name="Comma 5 3 3 7 2" xfId="22997"/>
    <cellStyle name="Comma 5 3 3 7 2 2" xfId="51956"/>
    <cellStyle name="Comma 5 3 3 7 3" xfId="44015"/>
    <cellStyle name="Comma 5 3 3 8" xfId="21549"/>
    <cellStyle name="Comma 5 3 3 8 2" xfId="29497"/>
    <cellStyle name="Comma 5 3 3 8 2 2" xfId="58456"/>
    <cellStyle name="Comma 5 3 3 8 3" xfId="50515"/>
    <cellStyle name="Comma 5 3 3 9" xfId="8289"/>
    <cellStyle name="Comma 5 3 3 9 2" xfId="37347"/>
    <cellStyle name="Comma 5 3 4" xfId="2016"/>
    <cellStyle name="Comma 5 3 4 2" xfId="3024"/>
    <cellStyle name="Comma 5 3 4 2 2" xfId="6382"/>
    <cellStyle name="Comma 5 3 4 2 2 2" xfId="19664"/>
    <cellStyle name="Comma 5 3 4 2 2 2 2" xfId="27618"/>
    <cellStyle name="Comma 5 3 4 2 2 2 2 2" xfId="56577"/>
    <cellStyle name="Comma 5 3 4 2 2 2 3" xfId="48636"/>
    <cellStyle name="Comma 5 3 4 2 2 3" xfId="12994"/>
    <cellStyle name="Comma 5 3 4 2 2 3 2" xfId="42052"/>
    <cellStyle name="Comma 5 3 4 2 2 4" xfId="35468"/>
    <cellStyle name="Comma 5 3 4 2 3" xfId="16512"/>
    <cellStyle name="Comma 5 3 4 2 3 2" xfId="24466"/>
    <cellStyle name="Comma 5 3 4 2 3 2 2" xfId="53425"/>
    <cellStyle name="Comma 5 3 4 2 3 3" xfId="45484"/>
    <cellStyle name="Comma 5 3 4 2 4" xfId="9702"/>
    <cellStyle name="Comma 5 3 4 2 4 2" xfId="38760"/>
    <cellStyle name="Comma 5 3 4 2 5" xfId="32176"/>
    <cellStyle name="Comma 5 3 4 3" xfId="4222"/>
    <cellStyle name="Comma 5 3 4 3 2" xfId="17516"/>
    <cellStyle name="Comma 5 3 4 3 2 2" xfId="25470"/>
    <cellStyle name="Comma 5 3 4 3 2 2 2" xfId="54429"/>
    <cellStyle name="Comma 5 3 4 3 2 3" xfId="46488"/>
    <cellStyle name="Comma 5 3 4 3 3" xfId="10846"/>
    <cellStyle name="Comma 5 3 4 3 3 2" xfId="39904"/>
    <cellStyle name="Comma 5 3 4 3 4" xfId="33320"/>
    <cellStyle name="Comma 5 3 4 4" xfId="5378"/>
    <cellStyle name="Comma 5 3 4 4 2" xfId="18660"/>
    <cellStyle name="Comma 5 3 4 4 2 2" xfId="26614"/>
    <cellStyle name="Comma 5 3 4 4 2 2 2" xfId="55573"/>
    <cellStyle name="Comma 5 3 4 4 2 3" xfId="47632"/>
    <cellStyle name="Comma 5 3 4 4 3" xfId="11990"/>
    <cellStyle name="Comma 5 3 4 4 3 2" xfId="41048"/>
    <cellStyle name="Comma 5 3 4 4 4" xfId="34464"/>
    <cellStyle name="Comma 5 3 4 5" xfId="7547"/>
    <cellStyle name="Comma 5 3 4 5 2" xfId="20808"/>
    <cellStyle name="Comma 5 3 4 5 2 2" xfId="28762"/>
    <cellStyle name="Comma 5 3 4 5 2 2 2" xfId="57721"/>
    <cellStyle name="Comma 5 3 4 5 2 3" xfId="49780"/>
    <cellStyle name="Comma 5 3 4 5 3" xfId="14138"/>
    <cellStyle name="Comma 5 3 4 5 3 2" xfId="43196"/>
    <cellStyle name="Comma 5 3 4 5 4" xfId="36612"/>
    <cellStyle name="Comma 5 3 4 6" xfId="15417"/>
    <cellStyle name="Comma 5 3 4 6 2" xfId="23407"/>
    <cellStyle name="Comma 5 3 4 6 2 2" xfId="52366"/>
    <cellStyle name="Comma 5 3 4 6 3" xfId="44425"/>
    <cellStyle name="Comma 5 3 4 7" xfId="21958"/>
    <cellStyle name="Comma 5 3 4 7 2" xfId="29906"/>
    <cellStyle name="Comma 5 3 4 7 2 2" xfId="58865"/>
    <cellStyle name="Comma 5 3 4 7 3" xfId="50924"/>
    <cellStyle name="Comma 5 3 4 8" xfId="8698"/>
    <cellStyle name="Comma 5 3 4 8 2" xfId="37756"/>
    <cellStyle name="Comma 5 3 4 9" xfId="31172"/>
    <cellStyle name="Comma 5 3 5" xfId="1832"/>
    <cellStyle name="Comma 5 3 5 2" xfId="2844"/>
    <cellStyle name="Comma 5 3 5 2 2" xfId="6202"/>
    <cellStyle name="Comma 5 3 5 2 2 2" xfId="19484"/>
    <cellStyle name="Comma 5 3 5 2 2 2 2" xfId="27438"/>
    <cellStyle name="Comma 5 3 5 2 2 2 2 2" xfId="56397"/>
    <cellStyle name="Comma 5 3 5 2 2 2 3" xfId="48456"/>
    <cellStyle name="Comma 5 3 5 2 2 3" xfId="12814"/>
    <cellStyle name="Comma 5 3 5 2 2 3 2" xfId="41872"/>
    <cellStyle name="Comma 5 3 5 2 2 4" xfId="35288"/>
    <cellStyle name="Comma 5 3 5 2 3" xfId="16332"/>
    <cellStyle name="Comma 5 3 5 2 3 2" xfId="24286"/>
    <cellStyle name="Comma 5 3 5 2 3 2 2" xfId="53245"/>
    <cellStyle name="Comma 5 3 5 2 3 3" xfId="45304"/>
    <cellStyle name="Comma 5 3 5 2 4" xfId="9522"/>
    <cellStyle name="Comma 5 3 5 2 4 2" xfId="38580"/>
    <cellStyle name="Comma 5 3 5 2 5" xfId="31996"/>
    <cellStyle name="Comma 5 3 5 3" xfId="4042"/>
    <cellStyle name="Comma 5 3 5 3 2" xfId="17336"/>
    <cellStyle name="Comma 5 3 5 3 2 2" xfId="25290"/>
    <cellStyle name="Comma 5 3 5 3 2 2 2" xfId="54249"/>
    <cellStyle name="Comma 5 3 5 3 2 3" xfId="46308"/>
    <cellStyle name="Comma 5 3 5 3 3" xfId="10666"/>
    <cellStyle name="Comma 5 3 5 3 3 2" xfId="39724"/>
    <cellStyle name="Comma 5 3 5 3 4" xfId="33140"/>
    <cellStyle name="Comma 5 3 5 4" xfId="5198"/>
    <cellStyle name="Comma 5 3 5 4 2" xfId="18480"/>
    <cellStyle name="Comma 5 3 5 4 2 2" xfId="26434"/>
    <cellStyle name="Comma 5 3 5 4 2 2 2" xfId="55393"/>
    <cellStyle name="Comma 5 3 5 4 2 3" xfId="47452"/>
    <cellStyle name="Comma 5 3 5 4 3" xfId="11810"/>
    <cellStyle name="Comma 5 3 5 4 3 2" xfId="40868"/>
    <cellStyle name="Comma 5 3 5 4 4" xfId="34284"/>
    <cellStyle name="Comma 5 3 5 5" xfId="7367"/>
    <cellStyle name="Comma 5 3 5 5 2" xfId="20628"/>
    <cellStyle name="Comma 5 3 5 5 2 2" xfId="28582"/>
    <cellStyle name="Comma 5 3 5 5 2 2 2" xfId="57541"/>
    <cellStyle name="Comma 5 3 5 5 2 3" xfId="49600"/>
    <cellStyle name="Comma 5 3 5 5 3" xfId="13958"/>
    <cellStyle name="Comma 5 3 5 5 3 2" xfId="43016"/>
    <cellStyle name="Comma 5 3 5 5 4" xfId="36432"/>
    <cellStyle name="Comma 5 3 5 6" xfId="15237"/>
    <cellStyle name="Comma 5 3 5 6 2" xfId="23227"/>
    <cellStyle name="Comma 5 3 5 6 2 2" xfId="52186"/>
    <cellStyle name="Comma 5 3 5 6 3" xfId="44245"/>
    <cellStyle name="Comma 5 3 5 7" xfId="21778"/>
    <cellStyle name="Comma 5 3 5 7 2" xfId="29726"/>
    <cellStyle name="Comma 5 3 5 7 2 2" xfId="58685"/>
    <cellStyle name="Comma 5 3 5 7 3" xfId="50744"/>
    <cellStyle name="Comma 5 3 5 8" xfId="8518"/>
    <cellStyle name="Comma 5 3 5 8 2" xfId="37576"/>
    <cellStyle name="Comma 5 3 5 9" xfId="30992"/>
    <cellStyle name="Comma 5 3 6" xfId="3437"/>
    <cellStyle name="Comma 5 3 7" xfId="2431"/>
    <cellStyle name="Comma 5 3 7 2" xfId="5790"/>
    <cellStyle name="Comma 5 3 7 2 2" xfId="19072"/>
    <cellStyle name="Comma 5 3 7 2 2 2" xfId="27026"/>
    <cellStyle name="Comma 5 3 7 2 2 2 2" xfId="55985"/>
    <cellStyle name="Comma 5 3 7 2 2 3" xfId="48044"/>
    <cellStyle name="Comma 5 3 7 2 3" xfId="12402"/>
    <cellStyle name="Comma 5 3 7 2 3 2" xfId="41460"/>
    <cellStyle name="Comma 5 3 7 2 4" xfId="34876"/>
    <cellStyle name="Comma 5 3 7 3" xfId="14721"/>
    <cellStyle name="Comma 5 3 7 3 2" xfId="22748"/>
    <cellStyle name="Comma 5 3 7 3 2 2" xfId="51707"/>
    <cellStyle name="Comma 5 3 7 3 3" xfId="43766"/>
    <cellStyle name="Comma 5 3 7 4" xfId="9110"/>
    <cellStyle name="Comma 5 3 7 4 2" xfId="38168"/>
    <cellStyle name="Comma 5 3 7 5" xfId="31584"/>
    <cellStyle name="Comma 5 3 8" xfId="3630"/>
    <cellStyle name="Comma 5 3 8 2" xfId="16924"/>
    <cellStyle name="Comma 5 3 8 2 2" xfId="24878"/>
    <cellStyle name="Comma 5 3 8 2 2 2" xfId="53837"/>
    <cellStyle name="Comma 5 3 8 2 3" xfId="45896"/>
    <cellStyle name="Comma 5 3 8 3" xfId="10254"/>
    <cellStyle name="Comma 5 3 8 3 2" xfId="39312"/>
    <cellStyle name="Comma 5 3 8 4" xfId="32728"/>
    <cellStyle name="Comma 5 3 9" xfId="4784"/>
    <cellStyle name="Comma 5 3 9 2" xfId="18068"/>
    <cellStyle name="Comma 5 3 9 2 2" xfId="26022"/>
    <cellStyle name="Comma 5 3 9 2 2 2" xfId="54981"/>
    <cellStyle name="Comma 5 3 9 2 3" xfId="47040"/>
    <cellStyle name="Comma 5 3 9 3" xfId="11398"/>
    <cellStyle name="Comma 5 3 9 3 2" xfId="40456"/>
    <cellStyle name="Comma 5 3 9 4" xfId="33872"/>
    <cellStyle name="Comma 5 4" xfId="1441"/>
    <cellStyle name="Comma 5 4 10" xfId="21423"/>
    <cellStyle name="Comma 5 4 10 2" xfId="29371"/>
    <cellStyle name="Comma 5 4 10 2 2" xfId="58330"/>
    <cellStyle name="Comma 5 4 10 3" xfId="50389"/>
    <cellStyle name="Comma 5 4 11" xfId="8163"/>
    <cellStyle name="Comma 5 4 11 2" xfId="37221"/>
    <cellStyle name="Comma 5 4 12" xfId="30637"/>
    <cellStyle name="Comma 5 4 2" xfId="1661"/>
    <cellStyle name="Comma 5 4 2 10" xfId="30850"/>
    <cellStyle name="Comma 5 4 2 2" xfId="2286"/>
    <cellStyle name="Comma 5 4 2 2 2" xfId="3294"/>
    <cellStyle name="Comma 5 4 2 2 2 2" xfId="6652"/>
    <cellStyle name="Comma 5 4 2 2 2 2 2" xfId="19934"/>
    <cellStyle name="Comma 5 4 2 2 2 2 2 2" xfId="27888"/>
    <cellStyle name="Comma 5 4 2 2 2 2 2 2 2" xfId="56847"/>
    <cellStyle name="Comma 5 4 2 2 2 2 2 3" xfId="48906"/>
    <cellStyle name="Comma 5 4 2 2 2 2 3" xfId="13264"/>
    <cellStyle name="Comma 5 4 2 2 2 2 3 2" xfId="42322"/>
    <cellStyle name="Comma 5 4 2 2 2 2 4" xfId="35738"/>
    <cellStyle name="Comma 5 4 2 2 2 3" xfId="16782"/>
    <cellStyle name="Comma 5 4 2 2 2 3 2" xfId="24736"/>
    <cellStyle name="Comma 5 4 2 2 2 3 2 2" xfId="53695"/>
    <cellStyle name="Comma 5 4 2 2 2 3 3" xfId="45754"/>
    <cellStyle name="Comma 5 4 2 2 2 4" xfId="9972"/>
    <cellStyle name="Comma 5 4 2 2 2 4 2" xfId="39030"/>
    <cellStyle name="Comma 5 4 2 2 2 5" xfId="32446"/>
    <cellStyle name="Comma 5 4 2 2 3" xfId="4492"/>
    <cellStyle name="Comma 5 4 2 2 3 2" xfId="17786"/>
    <cellStyle name="Comma 5 4 2 2 3 2 2" xfId="25740"/>
    <cellStyle name="Comma 5 4 2 2 3 2 2 2" xfId="54699"/>
    <cellStyle name="Comma 5 4 2 2 3 2 3" xfId="46758"/>
    <cellStyle name="Comma 5 4 2 2 3 3" xfId="11116"/>
    <cellStyle name="Comma 5 4 2 2 3 3 2" xfId="40174"/>
    <cellStyle name="Comma 5 4 2 2 3 4" xfId="33590"/>
    <cellStyle name="Comma 5 4 2 2 4" xfId="5648"/>
    <cellStyle name="Comma 5 4 2 2 4 2" xfId="18930"/>
    <cellStyle name="Comma 5 4 2 2 4 2 2" xfId="26884"/>
    <cellStyle name="Comma 5 4 2 2 4 2 2 2" xfId="55843"/>
    <cellStyle name="Comma 5 4 2 2 4 2 3" xfId="47902"/>
    <cellStyle name="Comma 5 4 2 2 4 3" xfId="12260"/>
    <cellStyle name="Comma 5 4 2 2 4 3 2" xfId="41318"/>
    <cellStyle name="Comma 5 4 2 2 4 4" xfId="34734"/>
    <cellStyle name="Comma 5 4 2 2 5" xfId="7817"/>
    <cellStyle name="Comma 5 4 2 2 5 2" xfId="21078"/>
    <cellStyle name="Comma 5 4 2 2 5 2 2" xfId="29032"/>
    <cellStyle name="Comma 5 4 2 2 5 2 2 2" xfId="57991"/>
    <cellStyle name="Comma 5 4 2 2 5 2 3" xfId="50050"/>
    <cellStyle name="Comma 5 4 2 2 5 3" xfId="14408"/>
    <cellStyle name="Comma 5 4 2 2 5 3 2" xfId="43466"/>
    <cellStyle name="Comma 5 4 2 2 5 4" xfId="36882"/>
    <cellStyle name="Comma 5 4 2 2 6" xfId="15687"/>
    <cellStyle name="Comma 5 4 2 2 6 2" xfId="23677"/>
    <cellStyle name="Comma 5 4 2 2 6 2 2" xfId="52636"/>
    <cellStyle name="Comma 5 4 2 2 6 3" xfId="44695"/>
    <cellStyle name="Comma 5 4 2 2 7" xfId="22228"/>
    <cellStyle name="Comma 5 4 2 2 7 2" xfId="30176"/>
    <cellStyle name="Comma 5 4 2 2 7 2 2" xfId="59135"/>
    <cellStyle name="Comma 5 4 2 2 7 3" xfId="51194"/>
    <cellStyle name="Comma 5 4 2 2 8" xfId="8968"/>
    <cellStyle name="Comma 5 4 2 2 8 2" xfId="38026"/>
    <cellStyle name="Comma 5 4 2 2 9" xfId="31442"/>
    <cellStyle name="Comma 5 4 2 3" xfId="2702"/>
    <cellStyle name="Comma 5 4 2 3 2" xfId="6060"/>
    <cellStyle name="Comma 5 4 2 3 2 2" xfId="19342"/>
    <cellStyle name="Comma 5 4 2 3 2 2 2" xfId="27296"/>
    <cellStyle name="Comma 5 4 2 3 2 2 2 2" xfId="56255"/>
    <cellStyle name="Comma 5 4 2 3 2 2 3" xfId="48314"/>
    <cellStyle name="Comma 5 4 2 3 2 3" xfId="12672"/>
    <cellStyle name="Comma 5 4 2 3 2 3 2" xfId="41730"/>
    <cellStyle name="Comma 5 4 2 3 2 4" xfId="35146"/>
    <cellStyle name="Comma 5 4 2 3 3" xfId="16190"/>
    <cellStyle name="Comma 5 4 2 3 3 2" xfId="24144"/>
    <cellStyle name="Comma 5 4 2 3 3 2 2" xfId="53103"/>
    <cellStyle name="Comma 5 4 2 3 3 3" xfId="45162"/>
    <cellStyle name="Comma 5 4 2 3 4" xfId="9380"/>
    <cellStyle name="Comma 5 4 2 3 4 2" xfId="38438"/>
    <cellStyle name="Comma 5 4 2 3 5" xfId="31854"/>
    <cellStyle name="Comma 5 4 2 4" xfId="3900"/>
    <cellStyle name="Comma 5 4 2 4 2" xfId="17194"/>
    <cellStyle name="Comma 5 4 2 4 2 2" xfId="25148"/>
    <cellStyle name="Comma 5 4 2 4 2 2 2" xfId="54107"/>
    <cellStyle name="Comma 5 4 2 4 2 3" xfId="46166"/>
    <cellStyle name="Comma 5 4 2 4 3" xfId="10524"/>
    <cellStyle name="Comma 5 4 2 4 3 2" xfId="39582"/>
    <cellStyle name="Comma 5 4 2 4 4" xfId="32998"/>
    <cellStyle name="Comma 5 4 2 5" xfId="5056"/>
    <cellStyle name="Comma 5 4 2 5 2" xfId="18338"/>
    <cellStyle name="Comma 5 4 2 5 2 2" xfId="26292"/>
    <cellStyle name="Comma 5 4 2 5 2 2 2" xfId="55251"/>
    <cellStyle name="Comma 5 4 2 5 2 3" xfId="47310"/>
    <cellStyle name="Comma 5 4 2 5 3" xfId="11668"/>
    <cellStyle name="Comma 5 4 2 5 3 2" xfId="40726"/>
    <cellStyle name="Comma 5 4 2 5 4" xfId="34142"/>
    <cellStyle name="Comma 5 4 2 6" xfId="7225"/>
    <cellStyle name="Comma 5 4 2 6 2" xfId="20486"/>
    <cellStyle name="Comma 5 4 2 6 2 2" xfId="28440"/>
    <cellStyle name="Comma 5 4 2 6 2 2 2" xfId="57399"/>
    <cellStyle name="Comma 5 4 2 6 2 3" xfId="49458"/>
    <cellStyle name="Comma 5 4 2 6 3" xfId="13816"/>
    <cellStyle name="Comma 5 4 2 6 3 2" xfId="42874"/>
    <cellStyle name="Comma 5 4 2 6 4" xfId="36290"/>
    <cellStyle name="Comma 5 4 2 7" xfId="15094"/>
    <cellStyle name="Comma 5 4 2 7 2" xfId="23084"/>
    <cellStyle name="Comma 5 4 2 7 2 2" xfId="52043"/>
    <cellStyle name="Comma 5 4 2 7 3" xfId="44102"/>
    <cellStyle name="Comma 5 4 2 8" xfId="21636"/>
    <cellStyle name="Comma 5 4 2 8 2" xfId="29584"/>
    <cellStyle name="Comma 5 4 2 8 2 2" xfId="58543"/>
    <cellStyle name="Comma 5 4 2 8 3" xfId="50602"/>
    <cellStyle name="Comma 5 4 2 9" xfId="8376"/>
    <cellStyle name="Comma 5 4 2 9 2" xfId="37434"/>
    <cellStyle name="Comma 5 4 3" xfId="2073"/>
    <cellStyle name="Comma 5 4 3 2" xfId="3081"/>
    <cellStyle name="Comma 5 4 3 2 2" xfId="6439"/>
    <cellStyle name="Comma 5 4 3 2 2 2" xfId="19721"/>
    <cellStyle name="Comma 5 4 3 2 2 2 2" xfId="27675"/>
    <cellStyle name="Comma 5 4 3 2 2 2 2 2" xfId="56634"/>
    <cellStyle name="Comma 5 4 3 2 2 2 3" xfId="48693"/>
    <cellStyle name="Comma 5 4 3 2 2 3" xfId="13051"/>
    <cellStyle name="Comma 5 4 3 2 2 3 2" xfId="42109"/>
    <cellStyle name="Comma 5 4 3 2 2 4" xfId="35525"/>
    <cellStyle name="Comma 5 4 3 2 3" xfId="16569"/>
    <cellStyle name="Comma 5 4 3 2 3 2" xfId="24523"/>
    <cellStyle name="Comma 5 4 3 2 3 2 2" xfId="53482"/>
    <cellStyle name="Comma 5 4 3 2 3 3" xfId="45541"/>
    <cellStyle name="Comma 5 4 3 2 4" xfId="9759"/>
    <cellStyle name="Comma 5 4 3 2 4 2" xfId="38817"/>
    <cellStyle name="Comma 5 4 3 2 5" xfId="32233"/>
    <cellStyle name="Comma 5 4 3 3" xfId="4279"/>
    <cellStyle name="Comma 5 4 3 3 2" xfId="17573"/>
    <cellStyle name="Comma 5 4 3 3 2 2" xfId="25527"/>
    <cellStyle name="Comma 5 4 3 3 2 2 2" xfId="54486"/>
    <cellStyle name="Comma 5 4 3 3 2 3" xfId="46545"/>
    <cellStyle name="Comma 5 4 3 3 3" xfId="10903"/>
    <cellStyle name="Comma 5 4 3 3 3 2" xfId="39961"/>
    <cellStyle name="Comma 5 4 3 3 4" xfId="33377"/>
    <cellStyle name="Comma 5 4 3 4" xfId="5435"/>
    <cellStyle name="Comma 5 4 3 4 2" xfId="18717"/>
    <cellStyle name="Comma 5 4 3 4 2 2" xfId="26671"/>
    <cellStyle name="Comma 5 4 3 4 2 2 2" xfId="55630"/>
    <cellStyle name="Comma 5 4 3 4 2 3" xfId="47689"/>
    <cellStyle name="Comma 5 4 3 4 3" xfId="12047"/>
    <cellStyle name="Comma 5 4 3 4 3 2" xfId="41105"/>
    <cellStyle name="Comma 5 4 3 4 4" xfId="34521"/>
    <cellStyle name="Comma 5 4 3 5" xfId="7604"/>
    <cellStyle name="Comma 5 4 3 5 2" xfId="20865"/>
    <cellStyle name="Comma 5 4 3 5 2 2" xfId="28819"/>
    <cellStyle name="Comma 5 4 3 5 2 2 2" xfId="57778"/>
    <cellStyle name="Comma 5 4 3 5 2 3" xfId="49837"/>
    <cellStyle name="Comma 5 4 3 5 3" xfId="14195"/>
    <cellStyle name="Comma 5 4 3 5 3 2" xfId="43253"/>
    <cellStyle name="Comma 5 4 3 5 4" xfId="36669"/>
    <cellStyle name="Comma 5 4 3 6" xfId="15474"/>
    <cellStyle name="Comma 5 4 3 6 2" xfId="23464"/>
    <cellStyle name="Comma 5 4 3 6 2 2" xfId="52423"/>
    <cellStyle name="Comma 5 4 3 6 3" xfId="44482"/>
    <cellStyle name="Comma 5 4 3 7" xfId="22015"/>
    <cellStyle name="Comma 5 4 3 7 2" xfId="29963"/>
    <cellStyle name="Comma 5 4 3 7 2 2" xfId="58922"/>
    <cellStyle name="Comma 5 4 3 7 3" xfId="50981"/>
    <cellStyle name="Comma 5 4 3 8" xfId="8755"/>
    <cellStyle name="Comma 5 4 3 8 2" xfId="37813"/>
    <cellStyle name="Comma 5 4 3 9" xfId="31229"/>
    <cellStyle name="Comma 5 4 4" xfId="1891"/>
    <cellStyle name="Comma 5 4 4 2" xfId="2901"/>
    <cellStyle name="Comma 5 4 4 2 2" xfId="6259"/>
    <cellStyle name="Comma 5 4 4 2 2 2" xfId="19541"/>
    <cellStyle name="Comma 5 4 4 2 2 2 2" xfId="27495"/>
    <cellStyle name="Comma 5 4 4 2 2 2 2 2" xfId="56454"/>
    <cellStyle name="Comma 5 4 4 2 2 2 3" xfId="48513"/>
    <cellStyle name="Comma 5 4 4 2 2 3" xfId="12871"/>
    <cellStyle name="Comma 5 4 4 2 2 3 2" xfId="41929"/>
    <cellStyle name="Comma 5 4 4 2 2 4" xfId="35345"/>
    <cellStyle name="Comma 5 4 4 2 3" xfId="16389"/>
    <cellStyle name="Comma 5 4 4 2 3 2" xfId="24343"/>
    <cellStyle name="Comma 5 4 4 2 3 2 2" xfId="53302"/>
    <cellStyle name="Comma 5 4 4 2 3 3" xfId="45361"/>
    <cellStyle name="Comma 5 4 4 2 4" xfId="9579"/>
    <cellStyle name="Comma 5 4 4 2 4 2" xfId="38637"/>
    <cellStyle name="Comma 5 4 4 2 5" xfId="32053"/>
    <cellStyle name="Comma 5 4 4 3" xfId="4099"/>
    <cellStyle name="Comma 5 4 4 3 2" xfId="17393"/>
    <cellStyle name="Comma 5 4 4 3 2 2" xfId="25347"/>
    <cellStyle name="Comma 5 4 4 3 2 2 2" xfId="54306"/>
    <cellStyle name="Comma 5 4 4 3 2 3" xfId="46365"/>
    <cellStyle name="Comma 5 4 4 3 3" xfId="10723"/>
    <cellStyle name="Comma 5 4 4 3 3 2" xfId="39781"/>
    <cellStyle name="Comma 5 4 4 3 4" xfId="33197"/>
    <cellStyle name="Comma 5 4 4 4" xfId="5255"/>
    <cellStyle name="Comma 5 4 4 4 2" xfId="18537"/>
    <cellStyle name="Comma 5 4 4 4 2 2" xfId="26491"/>
    <cellStyle name="Comma 5 4 4 4 2 2 2" xfId="55450"/>
    <cellStyle name="Comma 5 4 4 4 2 3" xfId="47509"/>
    <cellStyle name="Comma 5 4 4 4 3" xfId="11867"/>
    <cellStyle name="Comma 5 4 4 4 3 2" xfId="40925"/>
    <cellStyle name="Comma 5 4 4 4 4" xfId="34341"/>
    <cellStyle name="Comma 5 4 4 5" xfId="7424"/>
    <cellStyle name="Comma 5 4 4 5 2" xfId="20685"/>
    <cellStyle name="Comma 5 4 4 5 2 2" xfId="28639"/>
    <cellStyle name="Comma 5 4 4 5 2 2 2" xfId="57598"/>
    <cellStyle name="Comma 5 4 4 5 2 3" xfId="49657"/>
    <cellStyle name="Comma 5 4 4 5 3" xfId="14015"/>
    <cellStyle name="Comma 5 4 4 5 3 2" xfId="43073"/>
    <cellStyle name="Comma 5 4 4 5 4" xfId="36489"/>
    <cellStyle name="Comma 5 4 4 6" xfId="15294"/>
    <cellStyle name="Comma 5 4 4 6 2" xfId="23284"/>
    <cellStyle name="Comma 5 4 4 6 2 2" xfId="52243"/>
    <cellStyle name="Comma 5 4 4 6 3" xfId="44302"/>
    <cellStyle name="Comma 5 4 4 7" xfId="21835"/>
    <cellStyle name="Comma 5 4 4 7 2" xfId="29783"/>
    <cellStyle name="Comma 5 4 4 7 2 2" xfId="58742"/>
    <cellStyle name="Comma 5 4 4 7 3" xfId="50801"/>
    <cellStyle name="Comma 5 4 4 8" xfId="8575"/>
    <cellStyle name="Comma 5 4 4 8 2" xfId="37633"/>
    <cellStyle name="Comma 5 4 4 9" xfId="31049"/>
    <cellStyle name="Comma 5 4 5" xfId="2489"/>
    <cellStyle name="Comma 5 4 5 2" xfId="5847"/>
    <cellStyle name="Comma 5 4 5 2 2" xfId="19129"/>
    <cellStyle name="Comma 5 4 5 2 2 2" xfId="27083"/>
    <cellStyle name="Comma 5 4 5 2 2 2 2" xfId="56042"/>
    <cellStyle name="Comma 5 4 5 2 2 3" xfId="48101"/>
    <cellStyle name="Comma 5 4 5 2 3" xfId="12459"/>
    <cellStyle name="Comma 5 4 5 2 3 2" xfId="41517"/>
    <cellStyle name="Comma 5 4 5 2 4" xfId="34933"/>
    <cellStyle name="Comma 5 4 5 3" xfId="14723"/>
    <cellStyle name="Comma 5 4 5 3 2" xfId="22750"/>
    <cellStyle name="Comma 5 4 5 3 2 2" xfId="51709"/>
    <cellStyle name="Comma 5 4 5 3 3" xfId="43768"/>
    <cellStyle name="Comma 5 4 5 4" xfId="9167"/>
    <cellStyle name="Comma 5 4 5 4 2" xfId="38225"/>
    <cellStyle name="Comma 5 4 5 5" xfId="31641"/>
    <cellStyle name="Comma 5 4 6" xfId="3687"/>
    <cellStyle name="Comma 5 4 6 2" xfId="16981"/>
    <cellStyle name="Comma 5 4 6 2 2" xfId="24935"/>
    <cellStyle name="Comma 5 4 6 2 2 2" xfId="53894"/>
    <cellStyle name="Comma 5 4 6 2 3" xfId="45953"/>
    <cellStyle name="Comma 5 4 6 3" xfId="10311"/>
    <cellStyle name="Comma 5 4 6 3 2" xfId="39369"/>
    <cellStyle name="Comma 5 4 6 4" xfId="32785"/>
    <cellStyle name="Comma 5 4 7" xfId="4843"/>
    <cellStyle name="Comma 5 4 7 2" xfId="18125"/>
    <cellStyle name="Comma 5 4 7 2 2" xfId="26079"/>
    <cellStyle name="Comma 5 4 7 2 2 2" xfId="55038"/>
    <cellStyle name="Comma 5 4 7 2 3" xfId="47097"/>
    <cellStyle name="Comma 5 4 7 3" xfId="11455"/>
    <cellStyle name="Comma 5 4 7 3 2" xfId="40513"/>
    <cellStyle name="Comma 5 4 7 4" xfId="33929"/>
    <cellStyle name="Comma 5 4 8" xfId="7012"/>
    <cellStyle name="Comma 5 4 8 2" xfId="20273"/>
    <cellStyle name="Comma 5 4 8 2 2" xfId="28227"/>
    <cellStyle name="Comma 5 4 8 2 2 2" xfId="57186"/>
    <cellStyle name="Comma 5 4 8 2 3" xfId="49245"/>
    <cellStyle name="Comma 5 4 8 3" xfId="13603"/>
    <cellStyle name="Comma 5 4 8 3 2" xfId="42661"/>
    <cellStyle name="Comma 5 4 8 4" xfId="36077"/>
    <cellStyle name="Comma 5 4 9" xfId="14881"/>
    <cellStyle name="Comma 5 4 9 2" xfId="22871"/>
    <cellStyle name="Comma 5 4 9 2 2" xfId="51830"/>
    <cellStyle name="Comma 5 4 9 3" xfId="43889"/>
    <cellStyle name="Comma 5 5" xfId="1541"/>
    <cellStyle name="Comma 5 5 10" xfId="30730"/>
    <cellStyle name="Comma 5 5 2" xfId="2166"/>
    <cellStyle name="Comma 5 5 2 2" xfId="3174"/>
    <cellStyle name="Comma 5 5 2 2 2" xfId="6532"/>
    <cellStyle name="Comma 5 5 2 2 2 2" xfId="19814"/>
    <cellStyle name="Comma 5 5 2 2 2 2 2" xfId="27768"/>
    <cellStyle name="Comma 5 5 2 2 2 2 2 2" xfId="56727"/>
    <cellStyle name="Comma 5 5 2 2 2 2 3" xfId="48786"/>
    <cellStyle name="Comma 5 5 2 2 2 3" xfId="13144"/>
    <cellStyle name="Comma 5 5 2 2 2 3 2" xfId="42202"/>
    <cellStyle name="Comma 5 5 2 2 2 4" xfId="35618"/>
    <cellStyle name="Comma 5 5 2 2 3" xfId="16662"/>
    <cellStyle name="Comma 5 5 2 2 3 2" xfId="24616"/>
    <cellStyle name="Comma 5 5 2 2 3 2 2" xfId="53575"/>
    <cellStyle name="Comma 5 5 2 2 3 3" xfId="45634"/>
    <cellStyle name="Comma 5 5 2 2 4" xfId="9852"/>
    <cellStyle name="Comma 5 5 2 2 4 2" xfId="38910"/>
    <cellStyle name="Comma 5 5 2 2 5" xfId="32326"/>
    <cellStyle name="Comma 5 5 2 3" xfId="4372"/>
    <cellStyle name="Comma 5 5 2 3 2" xfId="17666"/>
    <cellStyle name="Comma 5 5 2 3 2 2" xfId="25620"/>
    <cellStyle name="Comma 5 5 2 3 2 2 2" xfId="54579"/>
    <cellStyle name="Comma 5 5 2 3 2 3" xfId="46638"/>
    <cellStyle name="Comma 5 5 2 3 3" xfId="10996"/>
    <cellStyle name="Comma 5 5 2 3 3 2" xfId="40054"/>
    <cellStyle name="Comma 5 5 2 3 4" xfId="33470"/>
    <cellStyle name="Comma 5 5 2 4" xfId="5528"/>
    <cellStyle name="Comma 5 5 2 4 2" xfId="18810"/>
    <cellStyle name="Comma 5 5 2 4 2 2" xfId="26764"/>
    <cellStyle name="Comma 5 5 2 4 2 2 2" xfId="55723"/>
    <cellStyle name="Comma 5 5 2 4 2 3" xfId="47782"/>
    <cellStyle name="Comma 5 5 2 4 3" xfId="12140"/>
    <cellStyle name="Comma 5 5 2 4 3 2" xfId="41198"/>
    <cellStyle name="Comma 5 5 2 4 4" xfId="34614"/>
    <cellStyle name="Comma 5 5 2 5" xfId="7697"/>
    <cellStyle name="Comma 5 5 2 5 2" xfId="20958"/>
    <cellStyle name="Comma 5 5 2 5 2 2" xfId="28912"/>
    <cellStyle name="Comma 5 5 2 5 2 2 2" xfId="57871"/>
    <cellStyle name="Comma 5 5 2 5 2 3" xfId="49930"/>
    <cellStyle name="Comma 5 5 2 5 3" xfId="14288"/>
    <cellStyle name="Comma 5 5 2 5 3 2" xfId="43346"/>
    <cellStyle name="Comma 5 5 2 5 4" xfId="36762"/>
    <cellStyle name="Comma 5 5 2 6" xfId="15567"/>
    <cellStyle name="Comma 5 5 2 6 2" xfId="23557"/>
    <cellStyle name="Comma 5 5 2 6 2 2" xfId="52516"/>
    <cellStyle name="Comma 5 5 2 6 3" xfId="44575"/>
    <cellStyle name="Comma 5 5 2 7" xfId="22108"/>
    <cellStyle name="Comma 5 5 2 7 2" xfId="30056"/>
    <cellStyle name="Comma 5 5 2 7 2 2" xfId="59015"/>
    <cellStyle name="Comma 5 5 2 7 3" xfId="51074"/>
    <cellStyle name="Comma 5 5 2 8" xfId="8848"/>
    <cellStyle name="Comma 5 5 2 8 2" xfId="37906"/>
    <cellStyle name="Comma 5 5 2 9" xfId="31322"/>
    <cellStyle name="Comma 5 5 3" xfId="2582"/>
    <cellStyle name="Comma 5 5 3 2" xfId="5940"/>
    <cellStyle name="Comma 5 5 3 2 2" xfId="19222"/>
    <cellStyle name="Comma 5 5 3 2 2 2" xfId="27176"/>
    <cellStyle name="Comma 5 5 3 2 2 2 2" xfId="56135"/>
    <cellStyle name="Comma 5 5 3 2 2 3" xfId="48194"/>
    <cellStyle name="Comma 5 5 3 2 3" xfId="12552"/>
    <cellStyle name="Comma 5 5 3 2 3 2" xfId="41610"/>
    <cellStyle name="Comma 5 5 3 2 4" xfId="35026"/>
    <cellStyle name="Comma 5 5 3 3" xfId="16070"/>
    <cellStyle name="Comma 5 5 3 3 2" xfId="24024"/>
    <cellStyle name="Comma 5 5 3 3 2 2" xfId="52983"/>
    <cellStyle name="Comma 5 5 3 3 3" xfId="45042"/>
    <cellStyle name="Comma 5 5 3 4" xfId="9260"/>
    <cellStyle name="Comma 5 5 3 4 2" xfId="38318"/>
    <cellStyle name="Comma 5 5 3 5" xfId="31734"/>
    <cellStyle name="Comma 5 5 4" xfId="3780"/>
    <cellStyle name="Comma 5 5 4 2" xfId="17074"/>
    <cellStyle name="Comma 5 5 4 2 2" xfId="25028"/>
    <cellStyle name="Comma 5 5 4 2 2 2" xfId="53987"/>
    <cellStyle name="Comma 5 5 4 2 3" xfId="46046"/>
    <cellStyle name="Comma 5 5 4 3" xfId="10404"/>
    <cellStyle name="Comma 5 5 4 3 2" xfId="39462"/>
    <cellStyle name="Comma 5 5 4 4" xfId="32878"/>
    <cellStyle name="Comma 5 5 5" xfId="4936"/>
    <cellStyle name="Comma 5 5 5 2" xfId="18218"/>
    <cellStyle name="Comma 5 5 5 2 2" xfId="26172"/>
    <cellStyle name="Comma 5 5 5 2 2 2" xfId="55131"/>
    <cellStyle name="Comma 5 5 5 2 3" xfId="47190"/>
    <cellStyle name="Comma 5 5 5 3" xfId="11548"/>
    <cellStyle name="Comma 5 5 5 3 2" xfId="40606"/>
    <cellStyle name="Comma 5 5 5 4" xfId="34022"/>
    <cellStyle name="Comma 5 5 6" xfId="7105"/>
    <cellStyle name="Comma 5 5 6 2" xfId="20366"/>
    <cellStyle name="Comma 5 5 6 2 2" xfId="28320"/>
    <cellStyle name="Comma 5 5 6 2 2 2" xfId="57279"/>
    <cellStyle name="Comma 5 5 6 2 3" xfId="49338"/>
    <cellStyle name="Comma 5 5 6 3" xfId="13696"/>
    <cellStyle name="Comma 5 5 6 3 2" xfId="42754"/>
    <cellStyle name="Comma 5 5 6 4" xfId="36170"/>
    <cellStyle name="Comma 5 5 7" xfId="14974"/>
    <cellStyle name="Comma 5 5 7 2" xfId="22964"/>
    <cellStyle name="Comma 5 5 7 2 2" xfId="51923"/>
    <cellStyle name="Comma 5 5 7 3" xfId="43982"/>
    <cellStyle name="Comma 5 5 8" xfId="21516"/>
    <cellStyle name="Comma 5 5 8 2" xfId="29464"/>
    <cellStyle name="Comma 5 5 8 2 2" xfId="58423"/>
    <cellStyle name="Comma 5 5 8 3" xfId="50482"/>
    <cellStyle name="Comma 5 5 9" xfId="8256"/>
    <cellStyle name="Comma 5 5 9 2" xfId="37314"/>
    <cellStyle name="Comma 5 6" xfId="1983"/>
    <cellStyle name="Comma 5 6 2" xfId="2991"/>
    <cellStyle name="Comma 5 6 2 2" xfId="6349"/>
    <cellStyle name="Comma 5 6 2 2 2" xfId="19631"/>
    <cellStyle name="Comma 5 6 2 2 2 2" xfId="27585"/>
    <cellStyle name="Comma 5 6 2 2 2 2 2" xfId="56544"/>
    <cellStyle name="Comma 5 6 2 2 2 3" xfId="48603"/>
    <cellStyle name="Comma 5 6 2 2 3" xfId="12961"/>
    <cellStyle name="Comma 5 6 2 2 3 2" xfId="42019"/>
    <cellStyle name="Comma 5 6 2 2 4" xfId="35435"/>
    <cellStyle name="Comma 5 6 2 3" xfId="16479"/>
    <cellStyle name="Comma 5 6 2 3 2" xfId="24433"/>
    <cellStyle name="Comma 5 6 2 3 2 2" xfId="53392"/>
    <cellStyle name="Comma 5 6 2 3 3" xfId="45451"/>
    <cellStyle name="Comma 5 6 2 4" xfId="9669"/>
    <cellStyle name="Comma 5 6 2 4 2" xfId="38727"/>
    <cellStyle name="Comma 5 6 2 5" xfId="32143"/>
    <cellStyle name="Comma 5 6 3" xfId="4189"/>
    <cellStyle name="Comma 5 6 3 2" xfId="17483"/>
    <cellStyle name="Comma 5 6 3 2 2" xfId="25437"/>
    <cellStyle name="Comma 5 6 3 2 2 2" xfId="54396"/>
    <cellStyle name="Comma 5 6 3 2 3" xfId="46455"/>
    <cellStyle name="Comma 5 6 3 3" xfId="10813"/>
    <cellStyle name="Comma 5 6 3 3 2" xfId="39871"/>
    <cellStyle name="Comma 5 6 3 4" xfId="33287"/>
    <cellStyle name="Comma 5 6 4" xfId="5345"/>
    <cellStyle name="Comma 5 6 4 2" xfId="18627"/>
    <cellStyle name="Comma 5 6 4 2 2" xfId="26581"/>
    <cellStyle name="Comma 5 6 4 2 2 2" xfId="55540"/>
    <cellStyle name="Comma 5 6 4 2 3" xfId="47599"/>
    <cellStyle name="Comma 5 6 4 3" xfId="11957"/>
    <cellStyle name="Comma 5 6 4 3 2" xfId="41015"/>
    <cellStyle name="Comma 5 6 4 4" xfId="34431"/>
    <cellStyle name="Comma 5 6 5" xfId="7514"/>
    <cellStyle name="Comma 5 6 5 2" xfId="20775"/>
    <cellStyle name="Comma 5 6 5 2 2" xfId="28729"/>
    <cellStyle name="Comma 5 6 5 2 2 2" xfId="57688"/>
    <cellStyle name="Comma 5 6 5 2 3" xfId="49747"/>
    <cellStyle name="Comma 5 6 5 3" xfId="14105"/>
    <cellStyle name="Comma 5 6 5 3 2" xfId="43163"/>
    <cellStyle name="Comma 5 6 5 4" xfId="36579"/>
    <cellStyle name="Comma 5 6 6" xfId="15384"/>
    <cellStyle name="Comma 5 6 6 2" xfId="23374"/>
    <cellStyle name="Comma 5 6 6 2 2" xfId="52333"/>
    <cellStyle name="Comma 5 6 6 3" xfId="44392"/>
    <cellStyle name="Comma 5 6 7" xfId="21925"/>
    <cellStyle name="Comma 5 6 7 2" xfId="29873"/>
    <cellStyle name="Comma 5 6 7 2 2" xfId="58832"/>
    <cellStyle name="Comma 5 6 7 3" xfId="50891"/>
    <cellStyle name="Comma 5 6 8" xfId="8665"/>
    <cellStyle name="Comma 5 6 8 2" xfId="37723"/>
    <cellStyle name="Comma 5 6 9" xfId="31139"/>
    <cellStyle name="Comma 5 7" xfId="1799"/>
    <cellStyle name="Comma 5 7 2" xfId="2811"/>
    <cellStyle name="Comma 5 7 2 2" xfId="6169"/>
    <cellStyle name="Comma 5 7 2 2 2" xfId="19451"/>
    <cellStyle name="Comma 5 7 2 2 2 2" xfId="27405"/>
    <cellStyle name="Comma 5 7 2 2 2 2 2" xfId="56364"/>
    <cellStyle name="Comma 5 7 2 2 2 3" xfId="48423"/>
    <cellStyle name="Comma 5 7 2 2 3" xfId="12781"/>
    <cellStyle name="Comma 5 7 2 2 3 2" xfId="41839"/>
    <cellStyle name="Comma 5 7 2 2 4" xfId="35255"/>
    <cellStyle name="Comma 5 7 2 3" xfId="16299"/>
    <cellStyle name="Comma 5 7 2 3 2" xfId="24253"/>
    <cellStyle name="Comma 5 7 2 3 2 2" xfId="53212"/>
    <cellStyle name="Comma 5 7 2 3 3" xfId="45271"/>
    <cellStyle name="Comma 5 7 2 4" xfId="9489"/>
    <cellStyle name="Comma 5 7 2 4 2" xfId="38547"/>
    <cellStyle name="Comma 5 7 2 5" xfId="31963"/>
    <cellStyle name="Comma 5 7 3" xfId="4009"/>
    <cellStyle name="Comma 5 7 3 2" xfId="17303"/>
    <cellStyle name="Comma 5 7 3 2 2" xfId="25257"/>
    <cellStyle name="Comma 5 7 3 2 2 2" xfId="54216"/>
    <cellStyle name="Comma 5 7 3 2 3" xfId="46275"/>
    <cellStyle name="Comma 5 7 3 3" xfId="10633"/>
    <cellStyle name="Comma 5 7 3 3 2" xfId="39691"/>
    <cellStyle name="Comma 5 7 3 4" xfId="33107"/>
    <cellStyle name="Comma 5 7 4" xfId="5165"/>
    <cellStyle name="Comma 5 7 4 2" xfId="18447"/>
    <cellStyle name="Comma 5 7 4 2 2" xfId="26401"/>
    <cellStyle name="Comma 5 7 4 2 2 2" xfId="55360"/>
    <cellStyle name="Comma 5 7 4 2 3" xfId="47419"/>
    <cellStyle name="Comma 5 7 4 3" xfId="11777"/>
    <cellStyle name="Comma 5 7 4 3 2" xfId="40835"/>
    <cellStyle name="Comma 5 7 4 4" xfId="34251"/>
    <cellStyle name="Comma 5 7 5" xfId="7334"/>
    <cellStyle name="Comma 5 7 5 2" xfId="20595"/>
    <cellStyle name="Comma 5 7 5 2 2" xfId="28549"/>
    <cellStyle name="Comma 5 7 5 2 2 2" xfId="57508"/>
    <cellStyle name="Comma 5 7 5 2 3" xfId="49567"/>
    <cellStyle name="Comma 5 7 5 3" xfId="13925"/>
    <cellStyle name="Comma 5 7 5 3 2" xfId="42983"/>
    <cellStyle name="Comma 5 7 5 4" xfId="36399"/>
    <cellStyle name="Comma 5 7 6" xfId="15204"/>
    <cellStyle name="Comma 5 7 6 2" xfId="23194"/>
    <cellStyle name="Comma 5 7 6 2 2" xfId="52153"/>
    <cellStyle name="Comma 5 7 6 3" xfId="44212"/>
    <cellStyle name="Comma 5 7 7" xfId="21745"/>
    <cellStyle name="Comma 5 7 7 2" xfId="29693"/>
    <cellStyle name="Comma 5 7 7 2 2" xfId="58652"/>
    <cellStyle name="Comma 5 7 7 3" xfId="50711"/>
    <cellStyle name="Comma 5 7 8" xfId="8485"/>
    <cellStyle name="Comma 5 7 8 2" xfId="37543"/>
    <cellStyle name="Comma 5 7 9" xfId="30959"/>
    <cellStyle name="Comma 5 8" xfId="3435"/>
    <cellStyle name="Comma 5 8 2" xfId="4625"/>
    <cellStyle name="Comma 5 8 2 2" xfId="17919"/>
    <cellStyle name="Comma 5 8 2 2 2" xfId="25873"/>
    <cellStyle name="Comma 5 8 2 2 2 2" xfId="54832"/>
    <cellStyle name="Comma 5 8 2 2 3" xfId="46891"/>
    <cellStyle name="Comma 5 8 2 3" xfId="11249"/>
    <cellStyle name="Comma 5 8 2 3 2" xfId="40307"/>
    <cellStyle name="Comma 5 8 2 4" xfId="33723"/>
    <cellStyle name="Comma 5 8 3" xfId="6785"/>
    <cellStyle name="Comma 5 8 3 2" xfId="20067"/>
    <cellStyle name="Comma 5 8 3 2 2" xfId="28021"/>
    <cellStyle name="Comma 5 8 3 2 2 2" xfId="56980"/>
    <cellStyle name="Comma 5 8 3 2 3" xfId="49039"/>
    <cellStyle name="Comma 5 8 3 3" xfId="13397"/>
    <cellStyle name="Comma 5 8 3 3 2" xfId="42455"/>
    <cellStyle name="Comma 5 8 3 4" xfId="35871"/>
    <cellStyle name="Comma 5 8 4" xfId="7950"/>
    <cellStyle name="Comma 5 8 4 2" xfId="21211"/>
    <cellStyle name="Comma 5 8 4 2 2" xfId="29165"/>
    <cellStyle name="Comma 5 8 4 2 2 2" xfId="58124"/>
    <cellStyle name="Comma 5 8 4 2 3" xfId="50183"/>
    <cellStyle name="Comma 5 8 4 3" xfId="14541"/>
    <cellStyle name="Comma 5 8 4 3 2" xfId="43599"/>
    <cellStyle name="Comma 5 8 4 4" xfId="37015"/>
    <cellStyle name="Comma 5 8 5" xfId="15820"/>
    <cellStyle name="Comma 5 8 5 2" xfId="23810"/>
    <cellStyle name="Comma 5 8 5 2 2" xfId="52769"/>
    <cellStyle name="Comma 5 8 5 3" xfId="44828"/>
    <cellStyle name="Comma 5 8 6" xfId="22361"/>
    <cellStyle name="Comma 5 8 6 2" xfId="30309"/>
    <cellStyle name="Comma 5 8 6 2 2" xfId="59268"/>
    <cellStyle name="Comma 5 8 6 3" xfId="51327"/>
    <cellStyle name="Comma 5 8 7" xfId="10105"/>
    <cellStyle name="Comma 5 8 7 2" xfId="39163"/>
    <cellStyle name="Comma 5 8 8" xfId="32579"/>
    <cellStyle name="Comma 5 9" xfId="2398"/>
    <cellStyle name="Comma 5 9 2" xfId="5757"/>
    <cellStyle name="Comma 5 9 2 2" xfId="19039"/>
    <cellStyle name="Comma 5 9 2 2 2" xfId="26993"/>
    <cellStyle name="Comma 5 9 2 2 2 2" xfId="55952"/>
    <cellStyle name="Comma 5 9 2 2 3" xfId="48011"/>
    <cellStyle name="Comma 5 9 2 3" xfId="12369"/>
    <cellStyle name="Comma 5 9 2 3 2" xfId="41427"/>
    <cellStyle name="Comma 5 9 2 4" xfId="34843"/>
    <cellStyle name="Comma 5 9 3" xfId="14719"/>
    <cellStyle name="Comma 5 9 3 2" xfId="22746"/>
    <cellStyle name="Comma 5 9 3 2 2" xfId="51705"/>
    <cellStyle name="Comma 5 9 3 3" xfId="43764"/>
    <cellStyle name="Comma 5 9 4" xfId="9077"/>
    <cellStyle name="Comma 5 9 4 2" xfId="38135"/>
    <cellStyle name="Comma 5 9 5" xfId="31551"/>
    <cellStyle name="Comma 6" xfId="100"/>
    <cellStyle name="Comma 6 2" xfId="920"/>
    <cellStyle name="Comma 6 2 2" xfId="3439"/>
    <cellStyle name="Comma 6 3" xfId="1353"/>
    <cellStyle name="Comma 6 4" xfId="1354"/>
    <cellStyle name="Comma 6 5" xfId="3438"/>
    <cellStyle name="Comma 6 5 2" xfId="4627"/>
    <cellStyle name="Comma 6 5 2 2" xfId="17921"/>
    <cellStyle name="Comma 6 5 2 2 2" xfId="25875"/>
    <cellStyle name="Comma 6 5 2 2 2 2" xfId="54834"/>
    <cellStyle name="Comma 6 5 2 2 3" xfId="46893"/>
    <cellStyle name="Comma 6 5 2 3" xfId="11251"/>
    <cellStyle name="Comma 6 5 2 3 2" xfId="40309"/>
    <cellStyle name="Comma 6 5 2 4" xfId="33725"/>
    <cellStyle name="Comma 6 5 3" xfId="6787"/>
    <cellStyle name="Comma 6 5 3 2" xfId="20069"/>
    <cellStyle name="Comma 6 5 3 2 2" xfId="28023"/>
    <cellStyle name="Comma 6 5 3 2 2 2" xfId="56982"/>
    <cellStyle name="Comma 6 5 3 2 3" xfId="49041"/>
    <cellStyle name="Comma 6 5 3 3" xfId="13399"/>
    <cellStyle name="Comma 6 5 3 3 2" xfId="42457"/>
    <cellStyle name="Comma 6 5 3 4" xfId="35873"/>
    <cellStyle name="Comma 6 5 4" xfId="7952"/>
    <cellStyle name="Comma 6 5 4 2" xfId="21213"/>
    <cellStyle name="Comma 6 5 4 2 2" xfId="29167"/>
    <cellStyle name="Comma 6 5 4 2 2 2" xfId="58126"/>
    <cellStyle name="Comma 6 5 4 2 3" xfId="50185"/>
    <cellStyle name="Comma 6 5 4 3" xfId="14543"/>
    <cellStyle name="Comma 6 5 4 3 2" xfId="43601"/>
    <cellStyle name="Comma 6 5 4 4" xfId="37017"/>
    <cellStyle name="Comma 6 5 5" xfId="15823"/>
    <cellStyle name="Comma 6 5 5 2" xfId="23812"/>
    <cellStyle name="Comma 6 5 5 2 2" xfId="52771"/>
    <cellStyle name="Comma 6 5 5 3" xfId="44830"/>
    <cellStyle name="Comma 6 5 6" xfId="22363"/>
    <cellStyle name="Comma 6 5 6 2" xfId="30311"/>
    <cellStyle name="Comma 6 5 6 2 2" xfId="59270"/>
    <cellStyle name="Comma 6 5 6 3" xfId="51329"/>
    <cellStyle name="Comma 6 5 7" xfId="10107"/>
    <cellStyle name="Comma 6 5 7 2" xfId="39165"/>
    <cellStyle name="Comma 6 5 8" xfId="32581"/>
    <cellStyle name="Comma 6 6" xfId="22507"/>
    <cellStyle name="Comma 6 6 2" xfId="30451"/>
    <cellStyle name="Comma 6 6 2 2" xfId="59410"/>
    <cellStyle name="Comma 6 6 3" xfId="51469"/>
    <cellStyle name="Comma 6 7" xfId="22613"/>
    <cellStyle name="Comma 6 7 2" xfId="51575"/>
    <cellStyle name="Comma 7" xfId="921"/>
    <cellStyle name="Comma 7 2" xfId="3440"/>
    <cellStyle name="Comma 8" xfId="130"/>
    <cellStyle name="Comma 8 2" xfId="3441"/>
    <cellStyle name="Comma 9" xfId="1504"/>
    <cellStyle name="Comma 9 10" xfId="30700"/>
    <cellStyle name="Comma 9 2" xfId="2136"/>
    <cellStyle name="Comma 9 2 2" xfId="3144"/>
    <cellStyle name="Comma 9 2 2 2" xfId="6502"/>
    <cellStyle name="Comma 9 2 2 2 2" xfId="19784"/>
    <cellStyle name="Comma 9 2 2 2 2 2" xfId="27738"/>
    <cellStyle name="Comma 9 2 2 2 2 2 2" xfId="56697"/>
    <cellStyle name="Comma 9 2 2 2 2 3" xfId="48756"/>
    <cellStyle name="Comma 9 2 2 2 3" xfId="13114"/>
    <cellStyle name="Comma 9 2 2 2 3 2" xfId="42172"/>
    <cellStyle name="Comma 9 2 2 2 4" xfId="35588"/>
    <cellStyle name="Comma 9 2 2 3" xfId="16632"/>
    <cellStyle name="Comma 9 2 2 3 2" xfId="24586"/>
    <cellStyle name="Comma 9 2 2 3 2 2" xfId="53545"/>
    <cellStyle name="Comma 9 2 2 3 3" xfId="45604"/>
    <cellStyle name="Comma 9 2 2 4" xfId="9822"/>
    <cellStyle name="Comma 9 2 2 4 2" xfId="38880"/>
    <cellStyle name="Comma 9 2 2 5" xfId="32296"/>
    <cellStyle name="Comma 9 2 3" xfId="4342"/>
    <cellStyle name="Comma 9 2 3 2" xfId="17636"/>
    <cellStyle name="Comma 9 2 3 2 2" xfId="25590"/>
    <cellStyle name="Comma 9 2 3 2 2 2" xfId="54549"/>
    <cellStyle name="Comma 9 2 3 2 3" xfId="46608"/>
    <cellStyle name="Comma 9 2 3 3" xfId="10966"/>
    <cellStyle name="Comma 9 2 3 3 2" xfId="40024"/>
    <cellStyle name="Comma 9 2 3 4" xfId="33440"/>
    <cellStyle name="Comma 9 2 4" xfId="5498"/>
    <cellStyle name="Comma 9 2 4 2" xfId="18780"/>
    <cellStyle name="Comma 9 2 4 2 2" xfId="26734"/>
    <cellStyle name="Comma 9 2 4 2 2 2" xfId="55693"/>
    <cellStyle name="Comma 9 2 4 2 3" xfId="47752"/>
    <cellStyle name="Comma 9 2 4 3" xfId="12110"/>
    <cellStyle name="Comma 9 2 4 3 2" xfId="41168"/>
    <cellStyle name="Comma 9 2 4 4" xfId="34584"/>
    <cellStyle name="Comma 9 2 5" xfId="7667"/>
    <cellStyle name="Comma 9 2 5 2" xfId="20928"/>
    <cellStyle name="Comma 9 2 5 2 2" xfId="28882"/>
    <cellStyle name="Comma 9 2 5 2 2 2" xfId="57841"/>
    <cellStyle name="Comma 9 2 5 2 3" xfId="49900"/>
    <cellStyle name="Comma 9 2 5 3" xfId="14258"/>
    <cellStyle name="Comma 9 2 5 3 2" xfId="43316"/>
    <cellStyle name="Comma 9 2 5 4" xfId="36732"/>
    <cellStyle name="Comma 9 2 6" xfId="15537"/>
    <cellStyle name="Comma 9 2 6 2" xfId="23527"/>
    <cellStyle name="Comma 9 2 6 2 2" xfId="52486"/>
    <cellStyle name="Comma 9 2 6 3" xfId="44545"/>
    <cellStyle name="Comma 9 2 7" xfId="22078"/>
    <cellStyle name="Comma 9 2 7 2" xfId="30026"/>
    <cellStyle name="Comma 9 2 7 2 2" xfId="58985"/>
    <cellStyle name="Comma 9 2 7 3" xfId="51044"/>
    <cellStyle name="Comma 9 2 8" xfId="8818"/>
    <cellStyle name="Comma 9 2 8 2" xfId="37876"/>
    <cellStyle name="Comma 9 2 9" xfId="31292"/>
    <cellStyle name="Comma 9 3" xfId="2552"/>
    <cellStyle name="Comma 9 3 2" xfId="5910"/>
    <cellStyle name="Comma 9 3 2 2" xfId="19192"/>
    <cellStyle name="Comma 9 3 2 2 2" xfId="27146"/>
    <cellStyle name="Comma 9 3 2 2 2 2" xfId="56105"/>
    <cellStyle name="Comma 9 3 2 2 3" xfId="48164"/>
    <cellStyle name="Comma 9 3 2 3" xfId="12522"/>
    <cellStyle name="Comma 9 3 2 3 2" xfId="41580"/>
    <cellStyle name="Comma 9 3 2 4" xfId="34996"/>
    <cellStyle name="Comma 9 3 3" xfId="16040"/>
    <cellStyle name="Comma 9 3 3 2" xfId="23994"/>
    <cellStyle name="Comma 9 3 3 2 2" xfId="52953"/>
    <cellStyle name="Comma 9 3 3 3" xfId="45012"/>
    <cellStyle name="Comma 9 3 4" xfId="9230"/>
    <cellStyle name="Comma 9 3 4 2" xfId="38288"/>
    <cellStyle name="Comma 9 3 5" xfId="31704"/>
    <cellStyle name="Comma 9 4" xfId="3750"/>
    <cellStyle name="Comma 9 4 2" xfId="17044"/>
    <cellStyle name="Comma 9 4 2 2" xfId="24998"/>
    <cellStyle name="Comma 9 4 2 2 2" xfId="53957"/>
    <cellStyle name="Comma 9 4 2 3" xfId="46016"/>
    <cellStyle name="Comma 9 4 3" xfId="10374"/>
    <cellStyle name="Comma 9 4 3 2" xfId="39432"/>
    <cellStyle name="Comma 9 4 4" xfId="32848"/>
    <cellStyle name="Comma 9 5" xfId="4906"/>
    <cellStyle name="Comma 9 5 2" xfId="18188"/>
    <cellStyle name="Comma 9 5 2 2" xfId="26142"/>
    <cellStyle name="Comma 9 5 2 2 2" xfId="55101"/>
    <cellStyle name="Comma 9 5 2 3" xfId="47160"/>
    <cellStyle name="Comma 9 5 3" xfId="11518"/>
    <cellStyle name="Comma 9 5 3 2" xfId="40576"/>
    <cellStyle name="Comma 9 5 4" xfId="33992"/>
    <cellStyle name="Comma 9 6" xfId="7075"/>
    <cellStyle name="Comma 9 6 2" xfId="20336"/>
    <cellStyle name="Comma 9 6 2 2" xfId="28290"/>
    <cellStyle name="Comma 9 6 2 2 2" xfId="57249"/>
    <cellStyle name="Comma 9 6 2 3" xfId="49308"/>
    <cellStyle name="Comma 9 6 3" xfId="13666"/>
    <cellStyle name="Comma 9 6 3 2" xfId="42724"/>
    <cellStyle name="Comma 9 6 4" xfId="36140"/>
    <cellStyle name="Comma 9 7" xfId="14944"/>
    <cellStyle name="Comma 9 7 2" xfId="22934"/>
    <cellStyle name="Comma 9 7 2 2" xfId="51893"/>
    <cellStyle name="Comma 9 7 3" xfId="43952"/>
    <cellStyle name="Comma 9 8" xfId="21486"/>
    <cellStyle name="Comma 9 8 2" xfId="29434"/>
    <cellStyle name="Comma 9 8 2 2" xfId="58393"/>
    <cellStyle name="Comma 9 8 3" xfId="50452"/>
    <cellStyle name="Comma 9 9" xfId="8226"/>
    <cellStyle name="Comma 9 9 2" xfId="37284"/>
    <cellStyle name="comma zerodec" xfId="922"/>
    <cellStyle name="Comma0" xfId="923"/>
    <cellStyle name="Copied" xfId="924"/>
    <cellStyle name="CoverPage" xfId="925"/>
    <cellStyle name="CURNCY-SIS" xfId="926"/>
    <cellStyle name="CURNCY-SISR" xfId="927"/>
    <cellStyle name="Curren - Style1" xfId="928"/>
    <cellStyle name="Currency (0)" xfId="929"/>
    <cellStyle name="Currency (2)" xfId="930"/>
    <cellStyle name="Currency 10" xfId="1375"/>
    <cellStyle name="Currency 11" xfId="1368"/>
    <cellStyle name="Currency 12" xfId="1372"/>
    <cellStyle name="Currency 13" xfId="1365"/>
    <cellStyle name="Currency 14" xfId="1367"/>
    <cellStyle name="Currency 15" xfId="1364"/>
    <cellStyle name="Currency 16" xfId="1361"/>
    <cellStyle name="Currency 17" xfId="121"/>
    <cellStyle name="Currency 17 10" xfId="14702"/>
    <cellStyle name="Currency 17 10 2" xfId="22737"/>
    <cellStyle name="Currency 17 10 2 2" xfId="51696"/>
    <cellStyle name="Currency 17 10 3" xfId="43755"/>
    <cellStyle name="Currency 17 11" xfId="21364"/>
    <cellStyle name="Currency 17 11 2" xfId="29316"/>
    <cellStyle name="Currency 17 11 2 2" xfId="58275"/>
    <cellStyle name="Currency 17 11 3" xfId="50334"/>
    <cellStyle name="Currency 17 12" xfId="8106"/>
    <cellStyle name="Currency 17 12 2" xfId="37166"/>
    <cellStyle name="Currency 17 13" xfId="30582"/>
    <cellStyle name="Currency 17 2" xfId="1476"/>
    <cellStyle name="Currency 17 2 10" xfId="21458"/>
    <cellStyle name="Currency 17 2 10 2" xfId="29406"/>
    <cellStyle name="Currency 17 2 10 2 2" xfId="58365"/>
    <cellStyle name="Currency 17 2 10 3" xfId="50424"/>
    <cellStyle name="Currency 17 2 11" xfId="8198"/>
    <cellStyle name="Currency 17 2 11 2" xfId="37256"/>
    <cellStyle name="Currency 17 2 12" xfId="30672"/>
    <cellStyle name="Currency 17 2 2" xfId="1696"/>
    <cellStyle name="Currency 17 2 2 10" xfId="30885"/>
    <cellStyle name="Currency 17 2 2 2" xfId="2321"/>
    <cellStyle name="Currency 17 2 2 2 2" xfId="3329"/>
    <cellStyle name="Currency 17 2 2 2 2 2" xfId="6687"/>
    <cellStyle name="Currency 17 2 2 2 2 2 2" xfId="19969"/>
    <cellStyle name="Currency 17 2 2 2 2 2 2 2" xfId="27923"/>
    <cellStyle name="Currency 17 2 2 2 2 2 2 2 2" xfId="56882"/>
    <cellStyle name="Currency 17 2 2 2 2 2 2 3" xfId="48941"/>
    <cellStyle name="Currency 17 2 2 2 2 2 3" xfId="13299"/>
    <cellStyle name="Currency 17 2 2 2 2 2 3 2" xfId="42357"/>
    <cellStyle name="Currency 17 2 2 2 2 2 4" xfId="35773"/>
    <cellStyle name="Currency 17 2 2 2 2 3" xfId="16817"/>
    <cellStyle name="Currency 17 2 2 2 2 3 2" xfId="24771"/>
    <cellStyle name="Currency 17 2 2 2 2 3 2 2" xfId="53730"/>
    <cellStyle name="Currency 17 2 2 2 2 3 3" xfId="45789"/>
    <cellStyle name="Currency 17 2 2 2 2 4" xfId="10007"/>
    <cellStyle name="Currency 17 2 2 2 2 4 2" xfId="39065"/>
    <cellStyle name="Currency 17 2 2 2 2 5" xfId="32481"/>
    <cellStyle name="Currency 17 2 2 2 3" xfId="4527"/>
    <cellStyle name="Currency 17 2 2 2 3 2" xfId="17821"/>
    <cellStyle name="Currency 17 2 2 2 3 2 2" xfId="25775"/>
    <cellStyle name="Currency 17 2 2 2 3 2 2 2" xfId="54734"/>
    <cellStyle name="Currency 17 2 2 2 3 2 3" xfId="46793"/>
    <cellStyle name="Currency 17 2 2 2 3 3" xfId="11151"/>
    <cellStyle name="Currency 17 2 2 2 3 3 2" xfId="40209"/>
    <cellStyle name="Currency 17 2 2 2 3 4" xfId="33625"/>
    <cellStyle name="Currency 17 2 2 2 4" xfId="5683"/>
    <cellStyle name="Currency 17 2 2 2 4 2" xfId="18965"/>
    <cellStyle name="Currency 17 2 2 2 4 2 2" xfId="26919"/>
    <cellStyle name="Currency 17 2 2 2 4 2 2 2" xfId="55878"/>
    <cellStyle name="Currency 17 2 2 2 4 2 3" xfId="47937"/>
    <cellStyle name="Currency 17 2 2 2 4 3" xfId="12295"/>
    <cellStyle name="Currency 17 2 2 2 4 3 2" xfId="41353"/>
    <cellStyle name="Currency 17 2 2 2 4 4" xfId="34769"/>
    <cellStyle name="Currency 17 2 2 2 5" xfId="7852"/>
    <cellStyle name="Currency 17 2 2 2 5 2" xfId="21113"/>
    <cellStyle name="Currency 17 2 2 2 5 2 2" xfId="29067"/>
    <cellStyle name="Currency 17 2 2 2 5 2 2 2" xfId="58026"/>
    <cellStyle name="Currency 17 2 2 2 5 2 3" xfId="50085"/>
    <cellStyle name="Currency 17 2 2 2 5 3" xfId="14443"/>
    <cellStyle name="Currency 17 2 2 2 5 3 2" xfId="43501"/>
    <cellStyle name="Currency 17 2 2 2 5 4" xfId="36917"/>
    <cellStyle name="Currency 17 2 2 2 6" xfId="15722"/>
    <cellStyle name="Currency 17 2 2 2 6 2" xfId="23712"/>
    <cellStyle name="Currency 17 2 2 2 6 2 2" xfId="52671"/>
    <cellStyle name="Currency 17 2 2 2 6 3" xfId="44730"/>
    <cellStyle name="Currency 17 2 2 2 7" xfId="22263"/>
    <cellStyle name="Currency 17 2 2 2 7 2" xfId="30211"/>
    <cellStyle name="Currency 17 2 2 2 7 2 2" xfId="59170"/>
    <cellStyle name="Currency 17 2 2 2 7 3" xfId="51229"/>
    <cellStyle name="Currency 17 2 2 2 8" xfId="9003"/>
    <cellStyle name="Currency 17 2 2 2 8 2" xfId="38061"/>
    <cellStyle name="Currency 17 2 2 2 9" xfId="31477"/>
    <cellStyle name="Currency 17 2 2 3" xfId="2737"/>
    <cellStyle name="Currency 17 2 2 3 2" xfId="6095"/>
    <cellStyle name="Currency 17 2 2 3 2 2" xfId="19377"/>
    <cellStyle name="Currency 17 2 2 3 2 2 2" xfId="27331"/>
    <cellStyle name="Currency 17 2 2 3 2 2 2 2" xfId="56290"/>
    <cellStyle name="Currency 17 2 2 3 2 2 3" xfId="48349"/>
    <cellStyle name="Currency 17 2 2 3 2 3" xfId="12707"/>
    <cellStyle name="Currency 17 2 2 3 2 3 2" xfId="41765"/>
    <cellStyle name="Currency 17 2 2 3 2 4" xfId="35181"/>
    <cellStyle name="Currency 17 2 2 3 3" xfId="16225"/>
    <cellStyle name="Currency 17 2 2 3 3 2" xfId="24179"/>
    <cellStyle name="Currency 17 2 2 3 3 2 2" xfId="53138"/>
    <cellStyle name="Currency 17 2 2 3 3 3" xfId="45197"/>
    <cellStyle name="Currency 17 2 2 3 4" xfId="9415"/>
    <cellStyle name="Currency 17 2 2 3 4 2" xfId="38473"/>
    <cellStyle name="Currency 17 2 2 3 5" xfId="31889"/>
    <cellStyle name="Currency 17 2 2 4" xfId="3935"/>
    <cellStyle name="Currency 17 2 2 4 2" xfId="17229"/>
    <cellStyle name="Currency 17 2 2 4 2 2" xfId="25183"/>
    <cellStyle name="Currency 17 2 2 4 2 2 2" xfId="54142"/>
    <cellStyle name="Currency 17 2 2 4 2 3" xfId="46201"/>
    <cellStyle name="Currency 17 2 2 4 3" xfId="10559"/>
    <cellStyle name="Currency 17 2 2 4 3 2" xfId="39617"/>
    <cellStyle name="Currency 17 2 2 4 4" xfId="33033"/>
    <cellStyle name="Currency 17 2 2 5" xfId="5091"/>
    <cellStyle name="Currency 17 2 2 5 2" xfId="18373"/>
    <cellStyle name="Currency 17 2 2 5 2 2" xfId="26327"/>
    <cellStyle name="Currency 17 2 2 5 2 2 2" xfId="55286"/>
    <cellStyle name="Currency 17 2 2 5 2 3" xfId="47345"/>
    <cellStyle name="Currency 17 2 2 5 3" xfId="11703"/>
    <cellStyle name="Currency 17 2 2 5 3 2" xfId="40761"/>
    <cellStyle name="Currency 17 2 2 5 4" xfId="34177"/>
    <cellStyle name="Currency 17 2 2 6" xfId="7260"/>
    <cellStyle name="Currency 17 2 2 6 2" xfId="20521"/>
    <cellStyle name="Currency 17 2 2 6 2 2" xfId="28475"/>
    <cellStyle name="Currency 17 2 2 6 2 2 2" xfId="57434"/>
    <cellStyle name="Currency 17 2 2 6 2 3" xfId="49493"/>
    <cellStyle name="Currency 17 2 2 6 3" xfId="13851"/>
    <cellStyle name="Currency 17 2 2 6 3 2" xfId="42909"/>
    <cellStyle name="Currency 17 2 2 6 4" xfId="36325"/>
    <cellStyle name="Currency 17 2 2 7" xfId="15129"/>
    <cellStyle name="Currency 17 2 2 7 2" xfId="23119"/>
    <cellStyle name="Currency 17 2 2 7 2 2" xfId="52078"/>
    <cellStyle name="Currency 17 2 2 7 3" xfId="44137"/>
    <cellStyle name="Currency 17 2 2 8" xfId="21671"/>
    <cellStyle name="Currency 17 2 2 8 2" xfId="29619"/>
    <cellStyle name="Currency 17 2 2 8 2 2" xfId="58578"/>
    <cellStyle name="Currency 17 2 2 8 3" xfId="50637"/>
    <cellStyle name="Currency 17 2 2 9" xfId="8411"/>
    <cellStyle name="Currency 17 2 2 9 2" xfId="37469"/>
    <cellStyle name="Currency 17 2 3" xfId="2108"/>
    <cellStyle name="Currency 17 2 3 2" xfId="3116"/>
    <cellStyle name="Currency 17 2 3 2 2" xfId="6474"/>
    <cellStyle name="Currency 17 2 3 2 2 2" xfId="19756"/>
    <cellStyle name="Currency 17 2 3 2 2 2 2" xfId="27710"/>
    <cellStyle name="Currency 17 2 3 2 2 2 2 2" xfId="56669"/>
    <cellStyle name="Currency 17 2 3 2 2 2 3" xfId="48728"/>
    <cellStyle name="Currency 17 2 3 2 2 3" xfId="13086"/>
    <cellStyle name="Currency 17 2 3 2 2 3 2" xfId="42144"/>
    <cellStyle name="Currency 17 2 3 2 2 4" xfId="35560"/>
    <cellStyle name="Currency 17 2 3 2 3" xfId="16604"/>
    <cellStyle name="Currency 17 2 3 2 3 2" xfId="24558"/>
    <cellStyle name="Currency 17 2 3 2 3 2 2" xfId="53517"/>
    <cellStyle name="Currency 17 2 3 2 3 3" xfId="45576"/>
    <cellStyle name="Currency 17 2 3 2 4" xfId="9794"/>
    <cellStyle name="Currency 17 2 3 2 4 2" xfId="38852"/>
    <cellStyle name="Currency 17 2 3 2 5" xfId="32268"/>
    <cellStyle name="Currency 17 2 3 3" xfId="4314"/>
    <cellStyle name="Currency 17 2 3 3 2" xfId="17608"/>
    <cellStyle name="Currency 17 2 3 3 2 2" xfId="25562"/>
    <cellStyle name="Currency 17 2 3 3 2 2 2" xfId="54521"/>
    <cellStyle name="Currency 17 2 3 3 2 3" xfId="46580"/>
    <cellStyle name="Currency 17 2 3 3 3" xfId="10938"/>
    <cellStyle name="Currency 17 2 3 3 3 2" xfId="39996"/>
    <cellStyle name="Currency 17 2 3 3 4" xfId="33412"/>
    <cellStyle name="Currency 17 2 3 4" xfId="5470"/>
    <cellStyle name="Currency 17 2 3 4 2" xfId="18752"/>
    <cellStyle name="Currency 17 2 3 4 2 2" xfId="26706"/>
    <cellStyle name="Currency 17 2 3 4 2 2 2" xfId="55665"/>
    <cellStyle name="Currency 17 2 3 4 2 3" xfId="47724"/>
    <cellStyle name="Currency 17 2 3 4 3" xfId="12082"/>
    <cellStyle name="Currency 17 2 3 4 3 2" xfId="41140"/>
    <cellStyle name="Currency 17 2 3 4 4" xfId="34556"/>
    <cellStyle name="Currency 17 2 3 5" xfId="7639"/>
    <cellStyle name="Currency 17 2 3 5 2" xfId="20900"/>
    <cellStyle name="Currency 17 2 3 5 2 2" xfId="28854"/>
    <cellStyle name="Currency 17 2 3 5 2 2 2" xfId="57813"/>
    <cellStyle name="Currency 17 2 3 5 2 3" xfId="49872"/>
    <cellStyle name="Currency 17 2 3 5 3" xfId="14230"/>
    <cellStyle name="Currency 17 2 3 5 3 2" xfId="43288"/>
    <cellStyle name="Currency 17 2 3 5 4" xfId="36704"/>
    <cellStyle name="Currency 17 2 3 6" xfId="15509"/>
    <cellStyle name="Currency 17 2 3 6 2" xfId="23499"/>
    <cellStyle name="Currency 17 2 3 6 2 2" xfId="52458"/>
    <cellStyle name="Currency 17 2 3 6 3" xfId="44517"/>
    <cellStyle name="Currency 17 2 3 7" xfId="22050"/>
    <cellStyle name="Currency 17 2 3 7 2" xfId="29998"/>
    <cellStyle name="Currency 17 2 3 7 2 2" xfId="58957"/>
    <cellStyle name="Currency 17 2 3 7 3" xfId="51016"/>
    <cellStyle name="Currency 17 2 3 8" xfId="8790"/>
    <cellStyle name="Currency 17 2 3 8 2" xfId="37848"/>
    <cellStyle name="Currency 17 2 3 9" xfId="31264"/>
    <cellStyle name="Currency 17 2 4" xfId="1926"/>
    <cellStyle name="Currency 17 2 4 2" xfId="2936"/>
    <cellStyle name="Currency 17 2 4 2 2" xfId="6294"/>
    <cellStyle name="Currency 17 2 4 2 2 2" xfId="19576"/>
    <cellStyle name="Currency 17 2 4 2 2 2 2" xfId="27530"/>
    <cellStyle name="Currency 17 2 4 2 2 2 2 2" xfId="56489"/>
    <cellStyle name="Currency 17 2 4 2 2 2 3" xfId="48548"/>
    <cellStyle name="Currency 17 2 4 2 2 3" xfId="12906"/>
    <cellStyle name="Currency 17 2 4 2 2 3 2" xfId="41964"/>
    <cellStyle name="Currency 17 2 4 2 2 4" xfId="35380"/>
    <cellStyle name="Currency 17 2 4 2 3" xfId="16424"/>
    <cellStyle name="Currency 17 2 4 2 3 2" xfId="24378"/>
    <cellStyle name="Currency 17 2 4 2 3 2 2" xfId="53337"/>
    <cellStyle name="Currency 17 2 4 2 3 3" xfId="45396"/>
    <cellStyle name="Currency 17 2 4 2 4" xfId="9614"/>
    <cellStyle name="Currency 17 2 4 2 4 2" xfId="38672"/>
    <cellStyle name="Currency 17 2 4 2 5" xfId="32088"/>
    <cellStyle name="Currency 17 2 4 3" xfId="4134"/>
    <cellStyle name="Currency 17 2 4 3 2" xfId="17428"/>
    <cellStyle name="Currency 17 2 4 3 2 2" xfId="25382"/>
    <cellStyle name="Currency 17 2 4 3 2 2 2" xfId="54341"/>
    <cellStyle name="Currency 17 2 4 3 2 3" xfId="46400"/>
    <cellStyle name="Currency 17 2 4 3 3" xfId="10758"/>
    <cellStyle name="Currency 17 2 4 3 3 2" xfId="39816"/>
    <cellStyle name="Currency 17 2 4 3 4" xfId="33232"/>
    <cellStyle name="Currency 17 2 4 4" xfId="5290"/>
    <cellStyle name="Currency 17 2 4 4 2" xfId="18572"/>
    <cellStyle name="Currency 17 2 4 4 2 2" xfId="26526"/>
    <cellStyle name="Currency 17 2 4 4 2 2 2" xfId="55485"/>
    <cellStyle name="Currency 17 2 4 4 2 3" xfId="47544"/>
    <cellStyle name="Currency 17 2 4 4 3" xfId="11902"/>
    <cellStyle name="Currency 17 2 4 4 3 2" xfId="40960"/>
    <cellStyle name="Currency 17 2 4 4 4" xfId="34376"/>
    <cellStyle name="Currency 17 2 4 5" xfId="7459"/>
    <cellStyle name="Currency 17 2 4 5 2" xfId="20720"/>
    <cellStyle name="Currency 17 2 4 5 2 2" xfId="28674"/>
    <cellStyle name="Currency 17 2 4 5 2 2 2" xfId="57633"/>
    <cellStyle name="Currency 17 2 4 5 2 3" xfId="49692"/>
    <cellStyle name="Currency 17 2 4 5 3" xfId="14050"/>
    <cellStyle name="Currency 17 2 4 5 3 2" xfId="43108"/>
    <cellStyle name="Currency 17 2 4 5 4" xfId="36524"/>
    <cellStyle name="Currency 17 2 4 6" xfId="15329"/>
    <cellStyle name="Currency 17 2 4 6 2" xfId="23319"/>
    <cellStyle name="Currency 17 2 4 6 2 2" xfId="52278"/>
    <cellStyle name="Currency 17 2 4 6 3" xfId="44337"/>
    <cellStyle name="Currency 17 2 4 7" xfId="21870"/>
    <cellStyle name="Currency 17 2 4 7 2" xfId="29818"/>
    <cellStyle name="Currency 17 2 4 7 2 2" xfId="58777"/>
    <cellStyle name="Currency 17 2 4 7 3" xfId="50836"/>
    <cellStyle name="Currency 17 2 4 8" xfId="8610"/>
    <cellStyle name="Currency 17 2 4 8 2" xfId="37668"/>
    <cellStyle name="Currency 17 2 4 9" xfId="31084"/>
    <cellStyle name="Currency 17 2 5" xfId="2524"/>
    <cellStyle name="Currency 17 2 5 2" xfId="5882"/>
    <cellStyle name="Currency 17 2 5 2 2" xfId="19164"/>
    <cellStyle name="Currency 17 2 5 2 2 2" xfId="27118"/>
    <cellStyle name="Currency 17 2 5 2 2 2 2" xfId="56077"/>
    <cellStyle name="Currency 17 2 5 2 2 3" xfId="48136"/>
    <cellStyle name="Currency 17 2 5 2 3" xfId="12494"/>
    <cellStyle name="Currency 17 2 5 2 3 2" xfId="41552"/>
    <cellStyle name="Currency 17 2 5 2 4" xfId="34968"/>
    <cellStyle name="Currency 17 2 5 3" xfId="15847"/>
    <cellStyle name="Currency 17 2 5 3 2" xfId="23836"/>
    <cellStyle name="Currency 17 2 5 3 2 2" xfId="52795"/>
    <cellStyle name="Currency 17 2 5 3 3" xfId="44854"/>
    <cellStyle name="Currency 17 2 5 4" xfId="9202"/>
    <cellStyle name="Currency 17 2 5 4 2" xfId="38260"/>
    <cellStyle name="Currency 17 2 5 5" xfId="31676"/>
    <cellStyle name="Currency 17 2 6" xfId="3722"/>
    <cellStyle name="Currency 17 2 6 2" xfId="17016"/>
    <cellStyle name="Currency 17 2 6 2 2" xfId="24970"/>
    <cellStyle name="Currency 17 2 6 2 2 2" xfId="53929"/>
    <cellStyle name="Currency 17 2 6 2 3" xfId="45988"/>
    <cellStyle name="Currency 17 2 6 3" xfId="10346"/>
    <cellStyle name="Currency 17 2 6 3 2" xfId="39404"/>
    <cellStyle name="Currency 17 2 6 4" xfId="32820"/>
    <cellStyle name="Currency 17 2 7" xfId="4878"/>
    <cellStyle name="Currency 17 2 7 2" xfId="18160"/>
    <cellStyle name="Currency 17 2 7 2 2" xfId="26114"/>
    <cellStyle name="Currency 17 2 7 2 2 2" xfId="55073"/>
    <cellStyle name="Currency 17 2 7 2 3" xfId="47132"/>
    <cellStyle name="Currency 17 2 7 3" xfId="11490"/>
    <cellStyle name="Currency 17 2 7 3 2" xfId="40548"/>
    <cellStyle name="Currency 17 2 7 4" xfId="33964"/>
    <cellStyle name="Currency 17 2 8" xfId="7047"/>
    <cellStyle name="Currency 17 2 8 2" xfId="20308"/>
    <cellStyle name="Currency 17 2 8 2 2" xfId="28262"/>
    <cellStyle name="Currency 17 2 8 2 2 2" xfId="57221"/>
    <cellStyle name="Currency 17 2 8 2 3" xfId="49280"/>
    <cellStyle name="Currency 17 2 8 3" xfId="13638"/>
    <cellStyle name="Currency 17 2 8 3 2" xfId="42696"/>
    <cellStyle name="Currency 17 2 8 4" xfId="36112"/>
    <cellStyle name="Currency 17 2 9" xfId="14916"/>
    <cellStyle name="Currency 17 2 9 2" xfId="22906"/>
    <cellStyle name="Currency 17 2 9 2 2" xfId="51865"/>
    <cellStyle name="Currency 17 2 9 3" xfId="43924"/>
    <cellStyle name="Currency 17 3" xfId="1576"/>
    <cellStyle name="Currency 17 3 10" xfId="30765"/>
    <cellStyle name="Currency 17 3 2" xfId="2201"/>
    <cellStyle name="Currency 17 3 2 2" xfId="3209"/>
    <cellStyle name="Currency 17 3 2 2 2" xfId="6567"/>
    <cellStyle name="Currency 17 3 2 2 2 2" xfId="19849"/>
    <cellStyle name="Currency 17 3 2 2 2 2 2" xfId="27803"/>
    <cellStyle name="Currency 17 3 2 2 2 2 2 2" xfId="56762"/>
    <cellStyle name="Currency 17 3 2 2 2 2 3" xfId="48821"/>
    <cellStyle name="Currency 17 3 2 2 2 3" xfId="13179"/>
    <cellStyle name="Currency 17 3 2 2 2 3 2" xfId="42237"/>
    <cellStyle name="Currency 17 3 2 2 2 4" xfId="35653"/>
    <cellStyle name="Currency 17 3 2 2 3" xfId="16697"/>
    <cellStyle name="Currency 17 3 2 2 3 2" xfId="24651"/>
    <cellStyle name="Currency 17 3 2 2 3 2 2" xfId="53610"/>
    <cellStyle name="Currency 17 3 2 2 3 3" xfId="45669"/>
    <cellStyle name="Currency 17 3 2 2 4" xfId="9887"/>
    <cellStyle name="Currency 17 3 2 2 4 2" xfId="38945"/>
    <cellStyle name="Currency 17 3 2 2 5" xfId="32361"/>
    <cellStyle name="Currency 17 3 2 3" xfId="4407"/>
    <cellStyle name="Currency 17 3 2 3 2" xfId="17701"/>
    <cellStyle name="Currency 17 3 2 3 2 2" xfId="25655"/>
    <cellStyle name="Currency 17 3 2 3 2 2 2" xfId="54614"/>
    <cellStyle name="Currency 17 3 2 3 2 3" xfId="46673"/>
    <cellStyle name="Currency 17 3 2 3 3" xfId="11031"/>
    <cellStyle name="Currency 17 3 2 3 3 2" xfId="40089"/>
    <cellStyle name="Currency 17 3 2 3 4" xfId="33505"/>
    <cellStyle name="Currency 17 3 2 4" xfId="5563"/>
    <cellStyle name="Currency 17 3 2 4 2" xfId="18845"/>
    <cellStyle name="Currency 17 3 2 4 2 2" xfId="26799"/>
    <cellStyle name="Currency 17 3 2 4 2 2 2" xfId="55758"/>
    <cellStyle name="Currency 17 3 2 4 2 3" xfId="47817"/>
    <cellStyle name="Currency 17 3 2 4 3" xfId="12175"/>
    <cellStyle name="Currency 17 3 2 4 3 2" xfId="41233"/>
    <cellStyle name="Currency 17 3 2 4 4" xfId="34649"/>
    <cellStyle name="Currency 17 3 2 5" xfId="7732"/>
    <cellStyle name="Currency 17 3 2 5 2" xfId="20993"/>
    <cellStyle name="Currency 17 3 2 5 2 2" xfId="28947"/>
    <cellStyle name="Currency 17 3 2 5 2 2 2" xfId="57906"/>
    <cellStyle name="Currency 17 3 2 5 2 3" xfId="49965"/>
    <cellStyle name="Currency 17 3 2 5 3" xfId="14323"/>
    <cellStyle name="Currency 17 3 2 5 3 2" xfId="43381"/>
    <cellStyle name="Currency 17 3 2 5 4" xfId="36797"/>
    <cellStyle name="Currency 17 3 2 6" xfId="15602"/>
    <cellStyle name="Currency 17 3 2 6 2" xfId="23592"/>
    <cellStyle name="Currency 17 3 2 6 2 2" xfId="52551"/>
    <cellStyle name="Currency 17 3 2 6 3" xfId="44610"/>
    <cellStyle name="Currency 17 3 2 7" xfId="22143"/>
    <cellStyle name="Currency 17 3 2 7 2" xfId="30091"/>
    <cellStyle name="Currency 17 3 2 7 2 2" xfId="59050"/>
    <cellStyle name="Currency 17 3 2 7 3" xfId="51109"/>
    <cellStyle name="Currency 17 3 2 8" xfId="8883"/>
    <cellStyle name="Currency 17 3 2 8 2" xfId="37941"/>
    <cellStyle name="Currency 17 3 2 9" xfId="31357"/>
    <cellStyle name="Currency 17 3 3" xfId="2617"/>
    <cellStyle name="Currency 17 3 3 2" xfId="5975"/>
    <cellStyle name="Currency 17 3 3 2 2" xfId="19257"/>
    <cellStyle name="Currency 17 3 3 2 2 2" xfId="27211"/>
    <cellStyle name="Currency 17 3 3 2 2 2 2" xfId="56170"/>
    <cellStyle name="Currency 17 3 3 2 2 3" xfId="48229"/>
    <cellStyle name="Currency 17 3 3 2 3" xfId="12587"/>
    <cellStyle name="Currency 17 3 3 2 3 2" xfId="41645"/>
    <cellStyle name="Currency 17 3 3 2 4" xfId="35061"/>
    <cellStyle name="Currency 17 3 3 3" xfId="16105"/>
    <cellStyle name="Currency 17 3 3 3 2" xfId="24059"/>
    <cellStyle name="Currency 17 3 3 3 2 2" xfId="53018"/>
    <cellStyle name="Currency 17 3 3 3 3" xfId="45077"/>
    <cellStyle name="Currency 17 3 3 4" xfId="9295"/>
    <cellStyle name="Currency 17 3 3 4 2" xfId="38353"/>
    <cellStyle name="Currency 17 3 3 5" xfId="31769"/>
    <cellStyle name="Currency 17 3 4" xfId="3815"/>
    <cellStyle name="Currency 17 3 4 2" xfId="17109"/>
    <cellStyle name="Currency 17 3 4 2 2" xfId="25063"/>
    <cellStyle name="Currency 17 3 4 2 2 2" xfId="54022"/>
    <cellStyle name="Currency 17 3 4 2 3" xfId="46081"/>
    <cellStyle name="Currency 17 3 4 3" xfId="10439"/>
    <cellStyle name="Currency 17 3 4 3 2" xfId="39497"/>
    <cellStyle name="Currency 17 3 4 4" xfId="32913"/>
    <cellStyle name="Currency 17 3 5" xfId="4971"/>
    <cellStyle name="Currency 17 3 5 2" xfId="18253"/>
    <cellStyle name="Currency 17 3 5 2 2" xfId="26207"/>
    <cellStyle name="Currency 17 3 5 2 2 2" xfId="55166"/>
    <cellStyle name="Currency 17 3 5 2 3" xfId="47225"/>
    <cellStyle name="Currency 17 3 5 3" xfId="11583"/>
    <cellStyle name="Currency 17 3 5 3 2" xfId="40641"/>
    <cellStyle name="Currency 17 3 5 4" xfId="34057"/>
    <cellStyle name="Currency 17 3 6" xfId="7140"/>
    <cellStyle name="Currency 17 3 6 2" xfId="20401"/>
    <cellStyle name="Currency 17 3 6 2 2" xfId="28355"/>
    <cellStyle name="Currency 17 3 6 2 2 2" xfId="57314"/>
    <cellStyle name="Currency 17 3 6 2 3" xfId="49373"/>
    <cellStyle name="Currency 17 3 6 3" xfId="13731"/>
    <cellStyle name="Currency 17 3 6 3 2" xfId="42789"/>
    <cellStyle name="Currency 17 3 6 4" xfId="36205"/>
    <cellStyle name="Currency 17 3 7" xfId="15009"/>
    <cellStyle name="Currency 17 3 7 2" xfId="22999"/>
    <cellStyle name="Currency 17 3 7 2 2" xfId="51958"/>
    <cellStyle name="Currency 17 3 7 3" xfId="44017"/>
    <cellStyle name="Currency 17 3 8" xfId="21551"/>
    <cellStyle name="Currency 17 3 8 2" xfId="29499"/>
    <cellStyle name="Currency 17 3 8 2 2" xfId="58458"/>
    <cellStyle name="Currency 17 3 8 3" xfId="50517"/>
    <cellStyle name="Currency 17 3 9" xfId="8291"/>
    <cellStyle name="Currency 17 3 9 2" xfId="37349"/>
    <cellStyle name="Currency 17 4" xfId="2018"/>
    <cellStyle name="Currency 17 4 2" xfId="3026"/>
    <cellStyle name="Currency 17 4 2 2" xfId="6384"/>
    <cellStyle name="Currency 17 4 2 2 2" xfId="19666"/>
    <cellStyle name="Currency 17 4 2 2 2 2" xfId="27620"/>
    <cellStyle name="Currency 17 4 2 2 2 2 2" xfId="56579"/>
    <cellStyle name="Currency 17 4 2 2 2 3" xfId="48638"/>
    <cellStyle name="Currency 17 4 2 2 3" xfId="12996"/>
    <cellStyle name="Currency 17 4 2 2 3 2" xfId="42054"/>
    <cellStyle name="Currency 17 4 2 2 4" xfId="35470"/>
    <cellStyle name="Currency 17 4 2 3" xfId="16514"/>
    <cellStyle name="Currency 17 4 2 3 2" xfId="24468"/>
    <cellStyle name="Currency 17 4 2 3 2 2" xfId="53427"/>
    <cellStyle name="Currency 17 4 2 3 3" xfId="45486"/>
    <cellStyle name="Currency 17 4 2 4" xfId="9704"/>
    <cellStyle name="Currency 17 4 2 4 2" xfId="38762"/>
    <cellStyle name="Currency 17 4 2 5" xfId="32178"/>
    <cellStyle name="Currency 17 4 3" xfId="4224"/>
    <cellStyle name="Currency 17 4 3 2" xfId="17518"/>
    <cellStyle name="Currency 17 4 3 2 2" xfId="25472"/>
    <cellStyle name="Currency 17 4 3 2 2 2" xfId="54431"/>
    <cellStyle name="Currency 17 4 3 2 3" xfId="46490"/>
    <cellStyle name="Currency 17 4 3 3" xfId="10848"/>
    <cellStyle name="Currency 17 4 3 3 2" xfId="39906"/>
    <cellStyle name="Currency 17 4 3 4" xfId="33322"/>
    <cellStyle name="Currency 17 4 4" xfId="5380"/>
    <cellStyle name="Currency 17 4 4 2" xfId="18662"/>
    <cellStyle name="Currency 17 4 4 2 2" xfId="26616"/>
    <cellStyle name="Currency 17 4 4 2 2 2" xfId="55575"/>
    <cellStyle name="Currency 17 4 4 2 3" xfId="47634"/>
    <cellStyle name="Currency 17 4 4 3" xfId="11992"/>
    <cellStyle name="Currency 17 4 4 3 2" xfId="41050"/>
    <cellStyle name="Currency 17 4 4 4" xfId="34466"/>
    <cellStyle name="Currency 17 4 5" xfId="7549"/>
    <cellStyle name="Currency 17 4 5 2" xfId="20810"/>
    <cellStyle name="Currency 17 4 5 2 2" xfId="28764"/>
    <cellStyle name="Currency 17 4 5 2 2 2" xfId="57723"/>
    <cellStyle name="Currency 17 4 5 2 3" xfId="49782"/>
    <cellStyle name="Currency 17 4 5 3" xfId="14140"/>
    <cellStyle name="Currency 17 4 5 3 2" xfId="43198"/>
    <cellStyle name="Currency 17 4 5 4" xfId="36614"/>
    <cellStyle name="Currency 17 4 6" xfId="15419"/>
    <cellStyle name="Currency 17 4 6 2" xfId="23409"/>
    <cellStyle name="Currency 17 4 6 2 2" xfId="52368"/>
    <cellStyle name="Currency 17 4 6 3" xfId="44427"/>
    <cellStyle name="Currency 17 4 7" xfId="21960"/>
    <cellStyle name="Currency 17 4 7 2" xfId="29908"/>
    <cellStyle name="Currency 17 4 7 2 2" xfId="58867"/>
    <cellStyle name="Currency 17 4 7 3" xfId="50926"/>
    <cellStyle name="Currency 17 4 8" xfId="8700"/>
    <cellStyle name="Currency 17 4 8 2" xfId="37758"/>
    <cellStyle name="Currency 17 4 9" xfId="31174"/>
    <cellStyle name="Currency 17 5" xfId="1834"/>
    <cellStyle name="Currency 17 5 2" xfId="2846"/>
    <cellStyle name="Currency 17 5 2 2" xfId="6204"/>
    <cellStyle name="Currency 17 5 2 2 2" xfId="19486"/>
    <cellStyle name="Currency 17 5 2 2 2 2" xfId="27440"/>
    <cellStyle name="Currency 17 5 2 2 2 2 2" xfId="56399"/>
    <cellStyle name="Currency 17 5 2 2 2 3" xfId="48458"/>
    <cellStyle name="Currency 17 5 2 2 3" xfId="12816"/>
    <cellStyle name="Currency 17 5 2 2 3 2" xfId="41874"/>
    <cellStyle name="Currency 17 5 2 2 4" xfId="35290"/>
    <cellStyle name="Currency 17 5 2 3" xfId="16334"/>
    <cellStyle name="Currency 17 5 2 3 2" xfId="24288"/>
    <cellStyle name="Currency 17 5 2 3 2 2" xfId="53247"/>
    <cellStyle name="Currency 17 5 2 3 3" xfId="45306"/>
    <cellStyle name="Currency 17 5 2 4" xfId="9524"/>
    <cellStyle name="Currency 17 5 2 4 2" xfId="38582"/>
    <cellStyle name="Currency 17 5 2 5" xfId="31998"/>
    <cellStyle name="Currency 17 5 3" xfId="4044"/>
    <cellStyle name="Currency 17 5 3 2" xfId="17338"/>
    <cellStyle name="Currency 17 5 3 2 2" xfId="25292"/>
    <cellStyle name="Currency 17 5 3 2 2 2" xfId="54251"/>
    <cellStyle name="Currency 17 5 3 2 3" xfId="46310"/>
    <cellStyle name="Currency 17 5 3 3" xfId="10668"/>
    <cellStyle name="Currency 17 5 3 3 2" xfId="39726"/>
    <cellStyle name="Currency 17 5 3 4" xfId="33142"/>
    <cellStyle name="Currency 17 5 4" xfId="5200"/>
    <cellStyle name="Currency 17 5 4 2" xfId="18482"/>
    <cellStyle name="Currency 17 5 4 2 2" xfId="26436"/>
    <cellStyle name="Currency 17 5 4 2 2 2" xfId="55395"/>
    <cellStyle name="Currency 17 5 4 2 3" xfId="47454"/>
    <cellStyle name="Currency 17 5 4 3" xfId="11812"/>
    <cellStyle name="Currency 17 5 4 3 2" xfId="40870"/>
    <cellStyle name="Currency 17 5 4 4" xfId="34286"/>
    <cellStyle name="Currency 17 5 5" xfId="7369"/>
    <cellStyle name="Currency 17 5 5 2" xfId="20630"/>
    <cellStyle name="Currency 17 5 5 2 2" xfId="28584"/>
    <cellStyle name="Currency 17 5 5 2 2 2" xfId="57543"/>
    <cellStyle name="Currency 17 5 5 2 3" xfId="49602"/>
    <cellStyle name="Currency 17 5 5 3" xfId="13960"/>
    <cellStyle name="Currency 17 5 5 3 2" xfId="43018"/>
    <cellStyle name="Currency 17 5 5 4" xfId="36434"/>
    <cellStyle name="Currency 17 5 6" xfId="15239"/>
    <cellStyle name="Currency 17 5 6 2" xfId="23229"/>
    <cellStyle name="Currency 17 5 6 2 2" xfId="52188"/>
    <cellStyle name="Currency 17 5 6 3" xfId="44247"/>
    <cellStyle name="Currency 17 5 7" xfId="21780"/>
    <cellStyle name="Currency 17 5 7 2" xfId="29728"/>
    <cellStyle name="Currency 17 5 7 2 2" xfId="58687"/>
    <cellStyle name="Currency 17 5 7 3" xfId="50746"/>
    <cellStyle name="Currency 17 5 8" xfId="8520"/>
    <cellStyle name="Currency 17 5 8 2" xfId="37578"/>
    <cellStyle name="Currency 17 5 9" xfId="30994"/>
    <cellStyle name="Currency 17 6" xfId="2433"/>
    <cellStyle name="Currency 17 6 2" xfId="5792"/>
    <cellStyle name="Currency 17 6 2 2" xfId="19074"/>
    <cellStyle name="Currency 17 6 2 2 2" xfId="27028"/>
    <cellStyle name="Currency 17 6 2 2 2 2" xfId="55987"/>
    <cellStyle name="Currency 17 6 2 2 3" xfId="48046"/>
    <cellStyle name="Currency 17 6 2 3" xfId="12404"/>
    <cellStyle name="Currency 17 6 2 3 2" xfId="41462"/>
    <cellStyle name="Currency 17 6 2 4" xfId="34878"/>
    <cellStyle name="Currency 17 6 3" xfId="15914"/>
    <cellStyle name="Currency 17 6 3 2" xfId="23903"/>
    <cellStyle name="Currency 17 6 3 2 2" xfId="52862"/>
    <cellStyle name="Currency 17 6 3 3" xfId="44921"/>
    <cellStyle name="Currency 17 6 4" xfId="9112"/>
    <cellStyle name="Currency 17 6 4 2" xfId="38170"/>
    <cellStyle name="Currency 17 6 5" xfId="31586"/>
    <cellStyle name="Currency 17 7" xfId="3632"/>
    <cellStyle name="Currency 17 7 2" xfId="16926"/>
    <cellStyle name="Currency 17 7 2 2" xfId="24880"/>
    <cellStyle name="Currency 17 7 2 2 2" xfId="53839"/>
    <cellStyle name="Currency 17 7 2 3" xfId="45898"/>
    <cellStyle name="Currency 17 7 3" xfId="10256"/>
    <cellStyle name="Currency 17 7 3 2" xfId="39314"/>
    <cellStyle name="Currency 17 7 4" xfId="32730"/>
    <cellStyle name="Currency 17 8" xfId="4786"/>
    <cellStyle name="Currency 17 8 2" xfId="18070"/>
    <cellStyle name="Currency 17 8 2 2" xfId="26024"/>
    <cellStyle name="Currency 17 8 2 2 2" xfId="54983"/>
    <cellStyle name="Currency 17 8 2 3" xfId="47042"/>
    <cellStyle name="Currency 17 8 3" xfId="11400"/>
    <cellStyle name="Currency 17 8 3 2" xfId="40458"/>
    <cellStyle name="Currency 17 8 4" xfId="33874"/>
    <cellStyle name="Currency 17 9" xfId="6947"/>
    <cellStyle name="Currency 17 9 2" xfId="20218"/>
    <cellStyle name="Currency 17 9 2 2" xfId="28172"/>
    <cellStyle name="Currency 17 9 2 2 2" xfId="57131"/>
    <cellStyle name="Currency 17 9 2 3" xfId="49190"/>
    <cellStyle name="Currency 17 9 3" xfId="13548"/>
    <cellStyle name="Currency 17 9 3 2" xfId="42606"/>
    <cellStyle name="Currency 17 9 4" xfId="36022"/>
    <cellStyle name="Currency 18" xfId="1384"/>
    <cellStyle name="Currency 18 10" xfId="14828"/>
    <cellStyle name="Currency 18 10 2" xfId="22819"/>
    <cellStyle name="Currency 18 10 2 2" xfId="51778"/>
    <cellStyle name="Currency 18 10 3" xfId="43837"/>
    <cellStyle name="Currency 18 11" xfId="21371"/>
    <cellStyle name="Currency 18 11 2" xfId="29319"/>
    <cellStyle name="Currency 18 11 2 2" xfId="58278"/>
    <cellStyle name="Currency 18 11 3" xfId="50337"/>
    <cellStyle name="Currency 18 12" xfId="8111"/>
    <cellStyle name="Currency 18 12 2" xfId="37169"/>
    <cellStyle name="Currency 18 13" xfId="30585"/>
    <cellStyle name="Currency 18 2" xfId="1479"/>
    <cellStyle name="Currency 18 2 10" xfId="21461"/>
    <cellStyle name="Currency 18 2 10 2" xfId="29409"/>
    <cellStyle name="Currency 18 2 10 2 2" xfId="58368"/>
    <cellStyle name="Currency 18 2 10 3" xfId="50427"/>
    <cellStyle name="Currency 18 2 11" xfId="8201"/>
    <cellStyle name="Currency 18 2 11 2" xfId="37259"/>
    <cellStyle name="Currency 18 2 12" xfId="30675"/>
    <cellStyle name="Currency 18 2 2" xfId="1699"/>
    <cellStyle name="Currency 18 2 2 10" xfId="30888"/>
    <cellStyle name="Currency 18 2 2 2" xfId="2324"/>
    <cellStyle name="Currency 18 2 2 2 2" xfId="3332"/>
    <cellStyle name="Currency 18 2 2 2 2 2" xfId="6690"/>
    <cellStyle name="Currency 18 2 2 2 2 2 2" xfId="19972"/>
    <cellStyle name="Currency 18 2 2 2 2 2 2 2" xfId="27926"/>
    <cellStyle name="Currency 18 2 2 2 2 2 2 2 2" xfId="56885"/>
    <cellStyle name="Currency 18 2 2 2 2 2 2 3" xfId="48944"/>
    <cellStyle name="Currency 18 2 2 2 2 2 3" xfId="13302"/>
    <cellStyle name="Currency 18 2 2 2 2 2 3 2" xfId="42360"/>
    <cellStyle name="Currency 18 2 2 2 2 2 4" xfId="35776"/>
    <cellStyle name="Currency 18 2 2 2 2 3" xfId="16820"/>
    <cellStyle name="Currency 18 2 2 2 2 3 2" xfId="24774"/>
    <cellStyle name="Currency 18 2 2 2 2 3 2 2" xfId="53733"/>
    <cellStyle name="Currency 18 2 2 2 2 3 3" xfId="45792"/>
    <cellStyle name="Currency 18 2 2 2 2 4" xfId="10010"/>
    <cellStyle name="Currency 18 2 2 2 2 4 2" xfId="39068"/>
    <cellStyle name="Currency 18 2 2 2 2 5" xfId="32484"/>
    <cellStyle name="Currency 18 2 2 2 3" xfId="4530"/>
    <cellStyle name="Currency 18 2 2 2 3 2" xfId="17824"/>
    <cellStyle name="Currency 18 2 2 2 3 2 2" xfId="25778"/>
    <cellStyle name="Currency 18 2 2 2 3 2 2 2" xfId="54737"/>
    <cellStyle name="Currency 18 2 2 2 3 2 3" xfId="46796"/>
    <cellStyle name="Currency 18 2 2 2 3 3" xfId="11154"/>
    <cellStyle name="Currency 18 2 2 2 3 3 2" xfId="40212"/>
    <cellStyle name="Currency 18 2 2 2 3 4" xfId="33628"/>
    <cellStyle name="Currency 18 2 2 2 4" xfId="5686"/>
    <cellStyle name="Currency 18 2 2 2 4 2" xfId="18968"/>
    <cellStyle name="Currency 18 2 2 2 4 2 2" xfId="26922"/>
    <cellStyle name="Currency 18 2 2 2 4 2 2 2" xfId="55881"/>
    <cellStyle name="Currency 18 2 2 2 4 2 3" xfId="47940"/>
    <cellStyle name="Currency 18 2 2 2 4 3" xfId="12298"/>
    <cellStyle name="Currency 18 2 2 2 4 3 2" xfId="41356"/>
    <cellStyle name="Currency 18 2 2 2 4 4" xfId="34772"/>
    <cellStyle name="Currency 18 2 2 2 5" xfId="7855"/>
    <cellStyle name="Currency 18 2 2 2 5 2" xfId="21116"/>
    <cellStyle name="Currency 18 2 2 2 5 2 2" xfId="29070"/>
    <cellStyle name="Currency 18 2 2 2 5 2 2 2" xfId="58029"/>
    <cellStyle name="Currency 18 2 2 2 5 2 3" xfId="50088"/>
    <cellStyle name="Currency 18 2 2 2 5 3" xfId="14446"/>
    <cellStyle name="Currency 18 2 2 2 5 3 2" xfId="43504"/>
    <cellStyle name="Currency 18 2 2 2 5 4" xfId="36920"/>
    <cellStyle name="Currency 18 2 2 2 6" xfId="15725"/>
    <cellStyle name="Currency 18 2 2 2 6 2" xfId="23715"/>
    <cellStyle name="Currency 18 2 2 2 6 2 2" xfId="52674"/>
    <cellStyle name="Currency 18 2 2 2 6 3" xfId="44733"/>
    <cellStyle name="Currency 18 2 2 2 7" xfId="22266"/>
    <cellStyle name="Currency 18 2 2 2 7 2" xfId="30214"/>
    <cellStyle name="Currency 18 2 2 2 7 2 2" xfId="59173"/>
    <cellStyle name="Currency 18 2 2 2 7 3" xfId="51232"/>
    <cellStyle name="Currency 18 2 2 2 8" xfId="9006"/>
    <cellStyle name="Currency 18 2 2 2 8 2" xfId="38064"/>
    <cellStyle name="Currency 18 2 2 2 9" xfId="31480"/>
    <cellStyle name="Currency 18 2 2 3" xfId="2740"/>
    <cellStyle name="Currency 18 2 2 3 2" xfId="6098"/>
    <cellStyle name="Currency 18 2 2 3 2 2" xfId="19380"/>
    <cellStyle name="Currency 18 2 2 3 2 2 2" xfId="27334"/>
    <cellStyle name="Currency 18 2 2 3 2 2 2 2" xfId="56293"/>
    <cellStyle name="Currency 18 2 2 3 2 2 3" xfId="48352"/>
    <cellStyle name="Currency 18 2 2 3 2 3" xfId="12710"/>
    <cellStyle name="Currency 18 2 2 3 2 3 2" xfId="41768"/>
    <cellStyle name="Currency 18 2 2 3 2 4" xfId="35184"/>
    <cellStyle name="Currency 18 2 2 3 3" xfId="16228"/>
    <cellStyle name="Currency 18 2 2 3 3 2" xfId="24182"/>
    <cellStyle name="Currency 18 2 2 3 3 2 2" xfId="53141"/>
    <cellStyle name="Currency 18 2 2 3 3 3" xfId="45200"/>
    <cellStyle name="Currency 18 2 2 3 4" xfId="9418"/>
    <cellStyle name="Currency 18 2 2 3 4 2" xfId="38476"/>
    <cellStyle name="Currency 18 2 2 3 5" xfId="31892"/>
    <cellStyle name="Currency 18 2 2 4" xfId="3938"/>
    <cellStyle name="Currency 18 2 2 4 2" xfId="17232"/>
    <cellStyle name="Currency 18 2 2 4 2 2" xfId="25186"/>
    <cellStyle name="Currency 18 2 2 4 2 2 2" xfId="54145"/>
    <cellStyle name="Currency 18 2 2 4 2 3" xfId="46204"/>
    <cellStyle name="Currency 18 2 2 4 3" xfId="10562"/>
    <cellStyle name="Currency 18 2 2 4 3 2" xfId="39620"/>
    <cellStyle name="Currency 18 2 2 4 4" xfId="33036"/>
    <cellStyle name="Currency 18 2 2 5" xfId="5094"/>
    <cellStyle name="Currency 18 2 2 5 2" xfId="18376"/>
    <cellStyle name="Currency 18 2 2 5 2 2" xfId="26330"/>
    <cellStyle name="Currency 18 2 2 5 2 2 2" xfId="55289"/>
    <cellStyle name="Currency 18 2 2 5 2 3" xfId="47348"/>
    <cellStyle name="Currency 18 2 2 5 3" xfId="11706"/>
    <cellStyle name="Currency 18 2 2 5 3 2" xfId="40764"/>
    <cellStyle name="Currency 18 2 2 5 4" xfId="34180"/>
    <cellStyle name="Currency 18 2 2 6" xfId="7263"/>
    <cellStyle name="Currency 18 2 2 6 2" xfId="20524"/>
    <cellStyle name="Currency 18 2 2 6 2 2" xfId="28478"/>
    <cellStyle name="Currency 18 2 2 6 2 2 2" xfId="57437"/>
    <cellStyle name="Currency 18 2 2 6 2 3" xfId="49496"/>
    <cellStyle name="Currency 18 2 2 6 3" xfId="13854"/>
    <cellStyle name="Currency 18 2 2 6 3 2" xfId="42912"/>
    <cellStyle name="Currency 18 2 2 6 4" xfId="36328"/>
    <cellStyle name="Currency 18 2 2 7" xfId="15132"/>
    <cellStyle name="Currency 18 2 2 7 2" xfId="23122"/>
    <cellStyle name="Currency 18 2 2 7 2 2" xfId="52081"/>
    <cellStyle name="Currency 18 2 2 7 3" xfId="44140"/>
    <cellStyle name="Currency 18 2 2 8" xfId="21674"/>
    <cellStyle name="Currency 18 2 2 8 2" xfId="29622"/>
    <cellStyle name="Currency 18 2 2 8 2 2" xfId="58581"/>
    <cellStyle name="Currency 18 2 2 8 3" xfId="50640"/>
    <cellStyle name="Currency 18 2 2 9" xfId="8414"/>
    <cellStyle name="Currency 18 2 2 9 2" xfId="37472"/>
    <cellStyle name="Currency 18 2 3" xfId="2111"/>
    <cellStyle name="Currency 18 2 3 2" xfId="3119"/>
    <cellStyle name="Currency 18 2 3 2 2" xfId="6477"/>
    <cellStyle name="Currency 18 2 3 2 2 2" xfId="19759"/>
    <cellStyle name="Currency 18 2 3 2 2 2 2" xfId="27713"/>
    <cellStyle name="Currency 18 2 3 2 2 2 2 2" xfId="56672"/>
    <cellStyle name="Currency 18 2 3 2 2 2 3" xfId="48731"/>
    <cellStyle name="Currency 18 2 3 2 2 3" xfId="13089"/>
    <cellStyle name="Currency 18 2 3 2 2 3 2" xfId="42147"/>
    <cellStyle name="Currency 18 2 3 2 2 4" xfId="35563"/>
    <cellStyle name="Currency 18 2 3 2 3" xfId="16607"/>
    <cellStyle name="Currency 18 2 3 2 3 2" xfId="24561"/>
    <cellStyle name="Currency 18 2 3 2 3 2 2" xfId="53520"/>
    <cellStyle name="Currency 18 2 3 2 3 3" xfId="45579"/>
    <cellStyle name="Currency 18 2 3 2 4" xfId="9797"/>
    <cellStyle name="Currency 18 2 3 2 4 2" xfId="38855"/>
    <cellStyle name="Currency 18 2 3 2 5" xfId="32271"/>
    <cellStyle name="Currency 18 2 3 3" xfId="4317"/>
    <cellStyle name="Currency 18 2 3 3 2" xfId="17611"/>
    <cellStyle name="Currency 18 2 3 3 2 2" xfId="25565"/>
    <cellStyle name="Currency 18 2 3 3 2 2 2" xfId="54524"/>
    <cellStyle name="Currency 18 2 3 3 2 3" xfId="46583"/>
    <cellStyle name="Currency 18 2 3 3 3" xfId="10941"/>
    <cellStyle name="Currency 18 2 3 3 3 2" xfId="39999"/>
    <cellStyle name="Currency 18 2 3 3 4" xfId="33415"/>
    <cellStyle name="Currency 18 2 3 4" xfId="5473"/>
    <cellStyle name="Currency 18 2 3 4 2" xfId="18755"/>
    <cellStyle name="Currency 18 2 3 4 2 2" xfId="26709"/>
    <cellStyle name="Currency 18 2 3 4 2 2 2" xfId="55668"/>
    <cellStyle name="Currency 18 2 3 4 2 3" xfId="47727"/>
    <cellStyle name="Currency 18 2 3 4 3" xfId="12085"/>
    <cellStyle name="Currency 18 2 3 4 3 2" xfId="41143"/>
    <cellStyle name="Currency 18 2 3 4 4" xfId="34559"/>
    <cellStyle name="Currency 18 2 3 5" xfId="7642"/>
    <cellStyle name="Currency 18 2 3 5 2" xfId="20903"/>
    <cellStyle name="Currency 18 2 3 5 2 2" xfId="28857"/>
    <cellStyle name="Currency 18 2 3 5 2 2 2" xfId="57816"/>
    <cellStyle name="Currency 18 2 3 5 2 3" xfId="49875"/>
    <cellStyle name="Currency 18 2 3 5 3" xfId="14233"/>
    <cellStyle name="Currency 18 2 3 5 3 2" xfId="43291"/>
    <cellStyle name="Currency 18 2 3 5 4" xfId="36707"/>
    <cellStyle name="Currency 18 2 3 6" xfId="15512"/>
    <cellStyle name="Currency 18 2 3 6 2" xfId="23502"/>
    <cellStyle name="Currency 18 2 3 6 2 2" xfId="52461"/>
    <cellStyle name="Currency 18 2 3 6 3" xfId="44520"/>
    <cellStyle name="Currency 18 2 3 7" xfId="22053"/>
    <cellStyle name="Currency 18 2 3 7 2" xfId="30001"/>
    <cellStyle name="Currency 18 2 3 7 2 2" xfId="58960"/>
    <cellStyle name="Currency 18 2 3 7 3" xfId="51019"/>
    <cellStyle name="Currency 18 2 3 8" xfId="8793"/>
    <cellStyle name="Currency 18 2 3 8 2" xfId="37851"/>
    <cellStyle name="Currency 18 2 3 9" xfId="31267"/>
    <cellStyle name="Currency 18 2 4" xfId="1929"/>
    <cellStyle name="Currency 18 2 4 2" xfId="2939"/>
    <cellStyle name="Currency 18 2 4 2 2" xfId="6297"/>
    <cellStyle name="Currency 18 2 4 2 2 2" xfId="19579"/>
    <cellStyle name="Currency 18 2 4 2 2 2 2" xfId="27533"/>
    <cellStyle name="Currency 18 2 4 2 2 2 2 2" xfId="56492"/>
    <cellStyle name="Currency 18 2 4 2 2 2 3" xfId="48551"/>
    <cellStyle name="Currency 18 2 4 2 2 3" xfId="12909"/>
    <cellStyle name="Currency 18 2 4 2 2 3 2" xfId="41967"/>
    <cellStyle name="Currency 18 2 4 2 2 4" xfId="35383"/>
    <cellStyle name="Currency 18 2 4 2 3" xfId="16427"/>
    <cellStyle name="Currency 18 2 4 2 3 2" xfId="24381"/>
    <cellStyle name="Currency 18 2 4 2 3 2 2" xfId="53340"/>
    <cellStyle name="Currency 18 2 4 2 3 3" xfId="45399"/>
    <cellStyle name="Currency 18 2 4 2 4" xfId="9617"/>
    <cellStyle name="Currency 18 2 4 2 4 2" xfId="38675"/>
    <cellStyle name="Currency 18 2 4 2 5" xfId="32091"/>
    <cellStyle name="Currency 18 2 4 3" xfId="4137"/>
    <cellStyle name="Currency 18 2 4 3 2" xfId="17431"/>
    <cellStyle name="Currency 18 2 4 3 2 2" xfId="25385"/>
    <cellStyle name="Currency 18 2 4 3 2 2 2" xfId="54344"/>
    <cellStyle name="Currency 18 2 4 3 2 3" xfId="46403"/>
    <cellStyle name="Currency 18 2 4 3 3" xfId="10761"/>
    <cellStyle name="Currency 18 2 4 3 3 2" xfId="39819"/>
    <cellStyle name="Currency 18 2 4 3 4" xfId="33235"/>
    <cellStyle name="Currency 18 2 4 4" xfId="5293"/>
    <cellStyle name="Currency 18 2 4 4 2" xfId="18575"/>
    <cellStyle name="Currency 18 2 4 4 2 2" xfId="26529"/>
    <cellStyle name="Currency 18 2 4 4 2 2 2" xfId="55488"/>
    <cellStyle name="Currency 18 2 4 4 2 3" xfId="47547"/>
    <cellStyle name="Currency 18 2 4 4 3" xfId="11905"/>
    <cellStyle name="Currency 18 2 4 4 3 2" xfId="40963"/>
    <cellStyle name="Currency 18 2 4 4 4" xfId="34379"/>
    <cellStyle name="Currency 18 2 4 5" xfId="7462"/>
    <cellStyle name="Currency 18 2 4 5 2" xfId="20723"/>
    <cellStyle name="Currency 18 2 4 5 2 2" xfId="28677"/>
    <cellStyle name="Currency 18 2 4 5 2 2 2" xfId="57636"/>
    <cellStyle name="Currency 18 2 4 5 2 3" xfId="49695"/>
    <cellStyle name="Currency 18 2 4 5 3" xfId="14053"/>
    <cellStyle name="Currency 18 2 4 5 3 2" xfId="43111"/>
    <cellStyle name="Currency 18 2 4 5 4" xfId="36527"/>
    <cellStyle name="Currency 18 2 4 6" xfId="15332"/>
    <cellStyle name="Currency 18 2 4 6 2" xfId="23322"/>
    <cellStyle name="Currency 18 2 4 6 2 2" xfId="52281"/>
    <cellStyle name="Currency 18 2 4 6 3" xfId="44340"/>
    <cellStyle name="Currency 18 2 4 7" xfId="21873"/>
    <cellStyle name="Currency 18 2 4 7 2" xfId="29821"/>
    <cellStyle name="Currency 18 2 4 7 2 2" xfId="58780"/>
    <cellStyle name="Currency 18 2 4 7 3" xfId="50839"/>
    <cellStyle name="Currency 18 2 4 8" xfId="8613"/>
    <cellStyle name="Currency 18 2 4 8 2" xfId="37671"/>
    <cellStyle name="Currency 18 2 4 9" xfId="31087"/>
    <cellStyle name="Currency 18 2 5" xfId="2527"/>
    <cellStyle name="Currency 18 2 5 2" xfId="5885"/>
    <cellStyle name="Currency 18 2 5 2 2" xfId="19167"/>
    <cellStyle name="Currency 18 2 5 2 2 2" xfId="27121"/>
    <cellStyle name="Currency 18 2 5 2 2 2 2" xfId="56080"/>
    <cellStyle name="Currency 18 2 5 2 2 3" xfId="48139"/>
    <cellStyle name="Currency 18 2 5 2 3" xfId="12497"/>
    <cellStyle name="Currency 18 2 5 2 3 2" xfId="41555"/>
    <cellStyle name="Currency 18 2 5 2 4" xfId="34971"/>
    <cellStyle name="Currency 18 2 5 3" xfId="15986"/>
    <cellStyle name="Currency 18 2 5 3 2" xfId="23950"/>
    <cellStyle name="Currency 18 2 5 3 2 2" xfId="52909"/>
    <cellStyle name="Currency 18 2 5 3 3" xfId="44968"/>
    <cellStyle name="Currency 18 2 5 4" xfId="9205"/>
    <cellStyle name="Currency 18 2 5 4 2" xfId="38263"/>
    <cellStyle name="Currency 18 2 5 5" xfId="31679"/>
    <cellStyle name="Currency 18 2 6" xfId="3725"/>
    <cellStyle name="Currency 18 2 6 2" xfId="17019"/>
    <cellStyle name="Currency 18 2 6 2 2" xfId="24973"/>
    <cellStyle name="Currency 18 2 6 2 2 2" xfId="53932"/>
    <cellStyle name="Currency 18 2 6 2 3" xfId="45991"/>
    <cellStyle name="Currency 18 2 6 3" xfId="10349"/>
    <cellStyle name="Currency 18 2 6 3 2" xfId="39407"/>
    <cellStyle name="Currency 18 2 6 4" xfId="32823"/>
    <cellStyle name="Currency 18 2 7" xfId="4881"/>
    <cellStyle name="Currency 18 2 7 2" xfId="18163"/>
    <cellStyle name="Currency 18 2 7 2 2" xfId="26117"/>
    <cellStyle name="Currency 18 2 7 2 2 2" xfId="55076"/>
    <cellStyle name="Currency 18 2 7 2 3" xfId="47135"/>
    <cellStyle name="Currency 18 2 7 3" xfId="11493"/>
    <cellStyle name="Currency 18 2 7 3 2" xfId="40551"/>
    <cellStyle name="Currency 18 2 7 4" xfId="33967"/>
    <cellStyle name="Currency 18 2 8" xfId="7050"/>
    <cellStyle name="Currency 18 2 8 2" xfId="20311"/>
    <cellStyle name="Currency 18 2 8 2 2" xfId="28265"/>
    <cellStyle name="Currency 18 2 8 2 2 2" xfId="57224"/>
    <cellStyle name="Currency 18 2 8 2 3" xfId="49283"/>
    <cellStyle name="Currency 18 2 8 3" xfId="13641"/>
    <cellStyle name="Currency 18 2 8 3 2" xfId="42699"/>
    <cellStyle name="Currency 18 2 8 4" xfId="36115"/>
    <cellStyle name="Currency 18 2 9" xfId="14919"/>
    <cellStyle name="Currency 18 2 9 2" xfId="22909"/>
    <cellStyle name="Currency 18 2 9 2 2" xfId="51868"/>
    <cellStyle name="Currency 18 2 9 3" xfId="43927"/>
    <cellStyle name="Currency 18 3" xfId="1609"/>
    <cellStyle name="Currency 18 3 10" xfId="30798"/>
    <cellStyle name="Currency 18 3 2" xfId="2234"/>
    <cellStyle name="Currency 18 3 2 2" xfId="3242"/>
    <cellStyle name="Currency 18 3 2 2 2" xfId="6600"/>
    <cellStyle name="Currency 18 3 2 2 2 2" xfId="19882"/>
    <cellStyle name="Currency 18 3 2 2 2 2 2" xfId="27836"/>
    <cellStyle name="Currency 18 3 2 2 2 2 2 2" xfId="56795"/>
    <cellStyle name="Currency 18 3 2 2 2 2 3" xfId="48854"/>
    <cellStyle name="Currency 18 3 2 2 2 3" xfId="13212"/>
    <cellStyle name="Currency 18 3 2 2 2 3 2" xfId="42270"/>
    <cellStyle name="Currency 18 3 2 2 2 4" xfId="35686"/>
    <cellStyle name="Currency 18 3 2 2 3" xfId="16730"/>
    <cellStyle name="Currency 18 3 2 2 3 2" xfId="24684"/>
    <cellStyle name="Currency 18 3 2 2 3 2 2" xfId="53643"/>
    <cellStyle name="Currency 18 3 2 2 3 3" xfId="45702"/>
    <cellStyle name="Currency 18 3 2 2 4" xfId="9920"/>
    <cellStyle name="Currency 18 3 2 2 4 2" xfId="38978"/>
    <cellStyle name="Currency 18 3 2 2 5" xfId="32394"/>
    <cellStyle name="Currency 18 3 2 3" xfId="4440"/>
    <cellStyle name="Currency 18 3 2 3 2" xfId="17734"/>
    <cellStyle name="Currency 18 3 2 3 2 2" xfId="25688"/>
    <cellStyle name="Currency 18 3 2 3 2 2 2" xfId="54647"/>
    <cellStyle name="Currency 18 3 2 3 2 3" xfId="46706"/>
    <cellStyle name="Currency 18 3 2 3 3" xfId="11064"/>
    <cellStyle name="Currency 18 3 2 3 3 2" xfId="40122"/>
    <cellStyle name="Currency 18 3 2 3 4" xfId="33538"/>
    <cellStyle name="Currency 18 3 2 4" xfId="5596"/>
    <cellStyle name="Currency 18 3 2 4 2" xfId="18878"/>
    <cellStyle name="Currency 18 3 2 4 2 2" xfId="26832"/>
    <cellStyle name="Currency 18 3 2 4 2 2 2" xfId="55791"/>
    <cellStyle name="Currency 18 3 2 4 2 3" xfId="47850"/>
    <cellStyle name="Currency 18 3 2 4 3" xfId="12208"/>
    <cellStyle name="Currency 18 3 2 4 3 2" xfId="41266"/>
    <cellStyle name="Currency 18 3 2 4 4" xfId="34682"/>
    <cellStyle name="Currency 18 3 2 5" xfId="7765"/>
    <cellStyle name="Currency 18 3 2 5 2" xfId="21026"/>
    <cellStyle name="Currency 18 3 2 5 2 2" xfId="28980"/>
    <cellStyle name="Currency 18 3 2 5 2 2 2" xfId="57939"/>
    <cellStyle name="Currency 18 3 2 5 2 3" xfId="49998"/>
    <cellStyle name="Currency 18 3 2 5 3" xfId="14356"/>
    <cellStyle name="Currency 18 3 2 5 3 2" xfId="43414"/>
    <cellStyle name="Currency 18 3 2 5 4" xfId="36830"/>
    <cellStyle name="Currency 18 3 2 6" xfId="15635"/>
    <cellStyle name="Currency 18 3 2 6 2" xfId="23625"/>
    <cellStyle name="Currency 18 3 2 6 2 2" xfId="52584"/>
    <cellStyle name="Currency 18 3 2 6 3" xfId="44643"/>
    <cellStyle name="Currency 18 3 2 7" xfId="22176"/>
    <cellStyle name="Currency 18 3 2 7 2" xfId="30124"/>
    <cellStyle name="Currency 18 3 2 7 2 2" xfId="59083"/>
    <cellStyle name="Currency 18 3 2 7 3" xfId="51142"/>
    <cellStyle name="Currency 18 3 2 8" xfId="8916"/>
    <cellStyle name="Currency 18 3 2 8 2" xfId="37974"/>
    <cellStyle name="Currency 18 3 2 9" xfId="31390"/>
    <cellStyle name="Currency 18 3 3" xfId="2650"/>
    <cellStyle name="Currency 18 3 3 2" xfId="6008"/>
    <cellStyle name="Currency 18 3 3 2 2" xfId="19290"/>
    <cellStyle name="Currency 18 3 3 2 2 2" xfId="27244"/>
    <cellStyle name="Currency 18 3 3 2 2 2 2" xfId="56203"/>
    <cellStyle name="Currency 18 3 3 2 2 3" xfId="48262"/>
    <cellStyle name="Currency 18 3 3 2 3" xfId="12620"/>
    <cellStyle name="Currency 18 3 3 2 3 2" xfId="41678"/>
    <cellStyle name="Currency 18 3 3 2 4" xfId="35094"/>
    <cellStyle name="Currency 18 3 3 3" xfId="16138"/>
    <cellStyle name="Currency 18 3 3 3 2" xfId="24092"/>
    <cellStyle name="Currency 18 3 3 3 2 2" xfId="53051"/>
    <cellStyle name="Currency 18 3 3 3 3" xfId="45110"/>
    <cellStyle name="Currency 18 3 3 4" xfId="9328"/>
    <cellStyle name="Currency 18 3 3 4 2" xfId="38386"/>
    <cellStyle name="Currency 18 3 3 5" xfId="31802"/>
    <cellStyle name="Currency 18 3 4" xfId="3848"/>
    <cellStyle name="Currency 18 3 4 2" xfId="17142"/>
    <cellStyle name="Currency 18 3 4 2 2" xfId="25096"/>
    <cellStyle name="Currency 18 3 4 2 2 2" xfId="54055"/>
    <cellStyle name="Currency 18 3 4 2 3" xfId="46114"/>
    <cellStyle name="Currency 18 3 4 3" xfId="10472"/>
    <cellStyle name="Currency 18 3 4 3 2" xfId="39530"/>
    <cellStyle name="Currency 18 3 4 4" xfId="32946"/>
    <cellStyle name="Currency 18 3 5" xfId="5004"/>
    <cellStyle name="Currency 18 3 5 2" xfId="18286"/>
    <cellStyle name="Currency 18 3 5 2 2" xfId="26240"/>
    <cellStyle name="Currency 18 3 5 2 2 2" xfId="55199"/>
    <cellStyle name="Currency 18 3 5 2 3" xfId="47258"/>
    <cellStyle name="Currency 18 3 5 3" xfId="11616"/>
    <cellStyle name="Currency 18 3 5 3 2" xfId="40674"/>
    <cellStyle name="Currency 18 3 5 4" xfId="34090"/>
    <cellStyle name="Currency 18 3 6" xfId="7173"/>
    <cellStyle name="Currency 18 3 6 2" xfId="20434"/>
    <cellStyle name="Currency 18 3 6 2 2" xfId="28388"/>
    <cellStyle name="Currency 18 3 6 2 2 2" xfId="57347"/>
    <cellStyle name="Currency 18 3 6 2 3" xfId="49406"/>
    <cellStyle name="Currency 18 3 6 3" xfId="13764"/>
    <cellStyle name="Currency 18 3 6 3 2" xfId="42822"/>
    <cellStyle name="Currency 18 3 6 4" xfId="36238"/>
    <cellStyle name="Currency 18 3 7" xfId="15042"/>
    <cellStyle name="Currency 18 3 7 2" xfId="23032"/>
    <cellStyle name="Currency 18 3 7 2 2" xfId="51991"/>
    <cellStyle name="Currency 18 3 7 3" xfId="44050"/>
    <cellStyle name="Currency 18 3 8" xfId="21584"/>
    <cellStyle name="Currency 18 3 8 2" xfId="29532"/>
    <cellStyle name="Currency 18 3 8 2 2" xfId="58491"/>
    <cellStyle name="Currency 18 3 8 3" xfId="50550"/>
    <cellStyle name="Currency 18 3 9" xfId="8324"/>
    <cellStyle name="Currency 18 3 9 2" xfId="37382"/>
    <cellStyle name="Currency 18 4" xfId="2021"/>
    <cellStyle name="Currency 18 4 2" xfId="3029"/>
    <cellStyle name="Currency 18 4 2 2" xfId="6387"/>
    <cellStyle name="Currency 18 4 2 2 2" xfId="19669"/>
    <cellStyle name="Currency 18 4 2 2 2 2" xfId="27623"/>
    <cellStyle name="Currency 18 4 2 2 2 2 2" xfId="56582"/>
    <cellStyle name="Currency 18 4 2 2 2 3" xfId="48641"/>
    <cellStyle name="Currency 18 4 2 2 3" xfId="12999"/>
    <cellStyle name="Currency 18 4 2 2 3 2" xfId="42057"/>
    <cellStyle name="Currency 18 4 2 2 4" xfId="35473"/>
    <cellStyle name="Currency 18 4 2 3" xfId="16517"/>
    <cellStyle name="Currency 18 4 2 3 2" xfId="24471"/>
    <cellStyle name="Currency 18 4 2 3 2 2" xfId="53430"/>
    <cellStyle name="Currency 18 4 2 3 3" xfId="45489"/>
    <cellStyle name="Currency 18 4 2 4" xfId="9707"/>
    <cellStyle name="Currency 18 4 2 4 2" xfId="38765"/>
    <cellStyle name="Currency 18 4 2 5" xfId="32181"/>
    <cellStyle name="Currency 18 4 3" xfId="4227"/>
    <cellStyle name="Currency 18 4 3 2" xfId="17521"/>
    <cellStyle name="Currency 18 4 3 2 2" xfId="25475"/>
    <cellStyle name="Currency 18 4 3 2 2 2" xfId="54434"/>
    <cellStyle name="Currency 18 4 3 2 3" xfId="46493"/>
    <cellStyle name="Currency 18 4 3 3" xfId="10851"/>
    <cellStyle name="Currency 18 4 3 3 2" xfId="39909"/>
    <cellStyle name="Currency 18 4 3 4" xfId="33325"/>
    <cellStyle name="Currency 18 4 4" xfId="5383"/>
    <cellStyle name="Currency 18 4 4 2" xfId="18665"/>
    <cellStyle name="Currency 18 4 4 2 2" xfId="26619"/>
    <cellStyle name="Currency 18 4 4 2 2 2" xfId="55578"/>
    <cellStyle name="Currency 18 4 4 2 3" xfId="47637"/>
    <cellStyle name="Currency 18 4 4 3" xfId="11995"/>
    <cellStyle name="Currency 18 4 4 3 2" xfId="41053"/>
    <cellStyle name="Currency 18 4 4 4" xfId="34469"/>
    <cellStyle name="Currency 18 4 5" xfId="7552"/>
    <cellStyle name="Currency 18 4 5 2" xfId="20813"/>
    <cellStyle name="Currency 18 4 5 2 2" xfId="28767"/>
    <cellStyle name="Currency 18 4 5 2 2 2" xfId="57726"/>
    <cellStyle name="Currency 18 4 5 2 3" xfId="49785"/>
    <cellStyle name="Currency 18 4 5 3" xfId="14143"/>
    <cellStyle name="Currency 18 4 5 3 2" xfId="43201"/>
    <cellStyle name="Currency 18 4 5 4" xfId="36617"/>
    <cellStyle name="Currency 18 4 6" xfId="15422"/>
    <cellStyle name="Currency 18 4 6 2" xfId="23412"/>
    <cellStyle name="Currency 18 4 6 2 2" xfId="52371"/>
    <cellStyle name="Currency 18 4 6 3" xfId="44430"/>
    <cellStyle name="Currency 18 4 7" xfId="21963"/>
    <cellStyle name="Currency 18 4 7 2" xfId="29911"/>
    <cellStyle name="Currency 18 4 7 2 2" xfId="58870"/>
    <cellStyle name="Currency 18 4 7 3" xfId="50929"/>
    <cellStyle name="Currency 18 4 8" xfId="8703"/>
    <cellStyle name="Currency 18 4 8 2" xfId="37761"/>
    <cellStyle name="Currency 18 4 9" xfId="31177"/>
    <cellStyle name="Currency 18 5" xfId="1839"/>
    <cellStyle name="Currency 18 5 2" xfId="2849"/>
    <cellStyle name="Currency 18 5 2 2" xfId="6207"/>
    <cellStyle name="Currency 18 5 2 2 2" xfId="19489"/>
    <cellStyle name="Currency 18 5 2 2 2 2" xfId="27443"/>
    <cellStyle name="Currency 18 5 2 2 2 2 2" xfId="56402"/>
    <cellStyle name="Currency 18 5 2 2 2 3" xfId="48461"/>
    <cellStyle name="Currency 18 5 2 2 3" xfId="12819"/>
    <cellStyle name="Currency 18 5 2 2 3 2" xfId="41877"/>
    <cellStyle name="Currency 18 5 2 2 4" xfId="35293"/>
    <cellStyle name="Currency 18 5 2 3" xfId="16337"/>
    <cellStyle name="Currency 18 5 2 3 2" xfId="24291"/>
    <cellStyle name="Currency 18 5 2 3 2 2" xfId="53250"/>
    <cellStyle name="Currency 18 5 2 3 3" xfId="45309"/>
    <cellStyle name="Currency 18 5 2 4" xfId="9527"/>
    <cellStyle name="Currency 18 5 2 4 2" xfId="38585"/>
    <cellStyle name="Currency 18 5 2 5" xfId="32001"/>
    <cellStyle name="Currency 18 5 3" xfId="4047"/>
    <cellStyle name="Currency 18 5 3 2" xfId="17341"/>
    <cellStyle name="Currency 18 5 3 2 2" xfId="25295"/>
    <cellStyle name="Currency 18 5 3 2 2 2" xfId="54254"/>
    <cellStyle name="Currency 18 5 3 2 3" xfId="46313"/>
    <cellStyle name="Currency 18 5 3 3" xfId="10671"/>
    <cellStyle name="Currency 18 5 3 3 2" xfId="39729"/>
    <cellStyle name="Currency 18 5 3 4" xfId="33145"/>
    <cellStyle name="Currency 18 5 4" xfId="5203"/>
    <cellStyle name="Currency 18 5 4 2" xfId="18485"/>
    <cellStyle name="Currency 18 5 4 2 2" xfId="26439"/>
    <cellStyle name="Currency 18 5 4 2 2 2" xfId="55398"/>
    <cellStyle name="Currency 18 5 4 2 3" xfId="47457"/>
    <cellStyle name="Currency 18 5 4 3" xfId="11815"/>
    <cellStyle name="Currency 18 5 4 3 2" xfId="40873"/>
    <cellStyle name="Currency 18 5 4 4" xfId="34289"/>
    <cellStyle name="Currency 18 5 5" xfId="7372"/>
    <cellStyle name="Currency 18 5 5 2" xfId="20633"/>
    <cellStyle name="Currency 18 5 5 2 2" xfId="28587"/>
    <cellStyle name="Currency 18 5 5 2 2 2" xfId="57546"/>
    <cellStyle name="Currency 18 5 5 2 3" xfId="49605"/>
    <cellStyle name="Currency 18 5 5 3" xfId="13963"/>
    <cellStyle name="Currency 18 5 5 3 2" xfId="43021"/>
    <cellStyle name="Currency 18 5 5 4" xfId="36437"/>
    <cellStyle name="Currency 18 5 6" xfId="15242"/>
    <cellStyle name="Currency 18 5 6 2" xfId="23232"/>
    <cellStyle name="Currency 18 5 6 2 2" xfId="52191"/>
    <cellStyle name="Currency 18 5 6 3" xfId="44250"/>
    <cellStyle name="Currency 18 5 7" xfId="21783"/>
    <cellStyle name="Currency 18 5 7 2" xfId="29731"/>
    <cellStyle name="Currency 18 5 7 2 2" xfId="58690"/>
    <cellStyle name="Currency 18 5 7 3" xfId="50749"/>
    <cellStyle name="Currency 18 5 8" xfId="8523"/>
    <cellStyle name="Currency 18 5 8 2" xfId="37581"/>
    <cellStyle name="Currency 18 5 9" xfId="30997"/>
    <cellStyle name="Currency 18 6" xfId="2437"/>
    <cellStyle name="Currency 18 6 2" xfId="5795"/>
    <cellStyle name="Currency 18 6 2 2" xfId="19077"/>
    <cellStyle name="Currency 18 6 2 2 2" xfId="27031"/>
    <cellStyle name="Currency 18 6 2 2 2 2" xfId="55990"/>
    <cellStyle name="Currency 18 6 2 2 3" xfId="48049"/>
    <cellStyle name="Currency 18 6 2 3" xfId="12407"/>
    <cellStyle name="Currency 18 6 2 3 2" xfId="41465"/>
    <cellStyle name="Currency 18 6 2 4" xfId="34881"/>
    <cellStyle name="Currency 18 6 3" xfId="16017"/>
    <cellStyle name="Currency 18 6 3 2" xfId="23971"/>
    <cellStyle name="Currency 18 6 3 2 2" xfId="52930"/>
    <cellStyle name="Currency 18 6 3 3" xfId="44989"/>
    <cellStyle name="Currency 18 6 4" xfId="9115"/>
    <cellStyle name="Currency 18 6 4 2" xfId="38173"/>
    <cellStyle name="Currency 18 6 5" xfId="31589"/>
    <cellStyle name="Currency 18 7" xfId="3635"/>
    <cellStyle name="Currency 18 7 2" xfId="16929"/>
    <cellStyle name="Currency 18 7 2 2" xfId="24883"/>
    <cellStyle name="Currency 18 7 2 2 2" xfId="53842"/>
    <cellStyle name="Currency 18 7 2 3" xfId="45901"/>
    <cellStyle name="Currency 18 7 3" xfId="10259"/>
    <cellStyle name="Currency 18 7 3 2" xfId="39317"/>
    <cellStyle name="Currency 18 7 4" xfId="32733"/>
    <cellStyle name="Currency 18 8" xfId="4791"/>
    <cellStyle name="Currency 18 8 2" xfId="18073"/>
    <cellStyle name="Currency 18 8 2 2" xfId="26027"/>
    <cellStyle name="Currency 18 8 2 2 2" xfId="54986"/>
    <cellStyle name="Currency 18 8 2 3" xfId="47045"/>
    <cellStyle name="Currency 18 8 3" xfId="11403"/>
    <cellStyle name="Currency 18 8 3 2" xfId="40461"/>
    <cellStyle name="Currency 18 8 4" xfId="33877"/>
    <cellStyle name="Currency 18 9" xfId="6960"/>
    <cellStyle name="Currency 18 9 2" xfId="20221"/>
    <cellStyle name="Currency 18 9 2 2" xfId="28175"/>
    <cellStyle name="Currency 18 9 2 2 2" xfId="57134"/>
    <cellStyle name="Currency 18 9 2 3" xfId="49193"/>
    <cellStyle name="Currency 18 9 3" xfId="13551"/>
    <cellStyle name="Currency 18 9 3 2" xfId="42609"/>
    <cellStyle name="Currency 18 9 4" xfId="36025"/>
    <cellStyle name="Currency 19" xfId="1388"/>
    <cellStyle name="Currency 19 10" xfId="14832"/>
    <cellStyle name="Currency 19 10 2" xfId="22823"/>
    <cellStyle name="Currency 19 10 2 2" xfId="51782"/>
    <cellStyle name="Currency 19 10 3" xfId="43841"/>
    <cellStyle name="Currency 19 11" xfId="21375"/>
    <cellStyle name="Currency 19 11 2" xfId="29323"/>
    <cellStyle name="Currency 19 11 2 2" xfId="58282"/>
    <cellStyle name="Currency 19 11 3" xfId="50341"/>
    <cellStyle name="Currency 19 12" xfId="8115"/>
    <cellStyle name="Currency 19 12 2" xfId="37173"/>
    <cellStyle name="Currency 19 13" xfId="30589"/>
    <cellStyle name="Currency 19 2" xfId="1483"/>
    <cellStyle name="Currency 19 2 10" xfId="21465"/>
    <cellStyle name="Currency 19 2 10 2" xfId="29413"/>
    <cellStyle name="Currency 19 2 10 2 2" xfId="58372"/>
    <cellStyle name="Currency 19 2 10 3" xfId="50431"/>
    <cellStyle name="Currency 19 2 11" xfId="8205"/>
    <cellStyle name="Currency 19 2 11 2" xfId="37263"/>
    <cellStyle name="Currency 19 2 12" xfId="30679"/>
    <cellStyle name="Currency 19 2 2" xfId="1703"/>
    <cellStyle name="Currency 19 2 2 10" xfId="30892"/>
    <cellStyle name="Currency 19 2 2 2" xfId="2328"/>
    <cellStyle name="Currency 19 2 2 2 2" xfId="3336"/>
    <cellStyle name="Currency 19 2 2 2 2 2" xfId="6694"/>
    <cellStyle name="Currency 19 2 2 2 2 2 2" xfId="19976"/>
    <cellStyle name="Currency 19 2 2 2 2 2 2 2" xfId="27930"/>
    <cellStyle name="Currency 19 2 2 2 2 2 2 2 2" xfId="56889"/>
    <cellStyle name="Currency 19 2 2 2 2 2 2 3" xfId="48948"/>
    <cellStyle name="Currency 19 2 2 2 2 2 3" xfId="13306"/>
    <cellStyle name="Currency 19 2 2 2 2 2 3 2" xfId="42364"/>
    <cellStyle name="Currency 19 2 2 2 2 2 4" xfId="35780"/>
    <cellStyle name="Currency 19 2 2 2 2 3" xfId="16824"/>
    <cellStyle name="Currency 19 2 2 2 2 3 2" xfId="24778"/>
    <cellStyle name="Currency 19 2 2 2 2 3 2 2" xfId="53737"/>
    <cellStyle name="Currency 19 2 2 2 2 3 3" xfId="45796"/>
    <cellStyle name="Currency 19 2 2 2 2 4" xfId="10014"/>
    <cellStyle name="Currency 19 2 2 2 2 4 2" xfId="39072"/>
    <cellStyle name="Currency 19 2 2 2 2 5" xfId="32488"/>
    <cellStyle name="Currency 19 2 2 2 3" xfId="4534"/>
    <cellStyle name="Currency 19 2 2 2 3 2" xfId="17828"/>
    <cellStyle name="Currency 19 2 2 2 3 2 2" xfId="25782"/>
    <cellStyle name="Currency 19 2 2 2 3 2 2 2" xfId="54741"/>
    <cellStyle name="Currency 19 2 2 2 3 2 3" xfId="46800"/>
    <cellStyle name="Currency 19 2 2 2 3 3" xfId="11158"/>
    <cellStyle name="Currency 19 2 2 2 3 3 2" xfId="40216"/>
    <cellStyle name="Currency 19 2 2 2 3 4" xfId="33632"/>
    <cellStyle name="Currency 19 2 2 2 4" xfId="5690"/>
    <cellStyle name="Currency 19 2 2 2 4 2" xfId="18972"/>
    <cellStyle name="Currency 19 2 2 2 4 2 2" xfId="26926"/>
    <cellStyle name="Currency 19 2 2 2 4 2 2 2" xfId="55885"/>
    <cellStyle name="Currency 19 2 2 2 4 2 3" xfId="47944"/>
    <cellStyle name="Currency 19 2 2 2 4 3" xfId="12302"/>
    <cellStyle name="Currency 19 2 2 2 4 3 2" xfId="41360"/>
    <cellStyle name="Currency 19 2 2 2 4 4" xfId="34776"/>
    <cellStyle name="Currency 19 2 2 2 5" xfId="7859"/>
    <cellStyle name="Currency 19 2 2 2 5 2" xfId="21120"/>
    <cellStyle name="Currency 19 2 2 2 5 2 2" xfId="29074"/>
    <cellStyle name="Currency 19 2 2 2 5 2 2 2" xfId="58033"/>
    <cellStyle name="Currency 19 2 2 2 5 2 3" xfId="50092"/>
    <cellStyle name="Currency 19 2 2 2 5 3" xfId="14450"/>
    <cellStyle name="Currency 19 2 2 2 5 3 2" xfId="43508"/>
    <cellStyle name="Currency 19 2 2 2 5 4" xfId="36924"/>
    <cellStyle name="Currency 19 2 2 2 6" xfId="15729"/>
    <cellStyle name="Currency 19 2 2 2 6 2" xfId="23719"/>
    <cellStyle name="Currency 19 2 2 2 6 2 2" xfId="52678"/>
    <cellStyle name="Currency 19 2 2 2 6 3" xfId="44737"/>
    <cellStyle name="Currency 19 2 2 2 7" xfId="22270"/>
    <cellStyle name="Currency 19 2 2 2 7 2" xfId="30218"/>
    <cellStyle name="Currency 19 2 2 2 7 2 2" xfId="59177"/>
    <cellStyle name="Currency 19 2 2 2 7 3" xfId="51236"/>
    <cellStyle name="Currency 19 2 2 2 8" xfId="9010"/>
    <cellStyle name="Currency 19 2 2 2 8 2" xfId="38068"/>
    <cellStyle name="Currency 19 2 2 2 9" xfId="31484"/>
    <cellStyle name="Currency 19 2 2 3" xfId="2744"/>
    <cellStyle name="Currency 19 2 2 3 2" xfId="6102"/>
    <cellStyle name="Currency 19 2 2 3 2 2" xfId="19384"/>
    <cellStyle name="Currency 19 2 2 3 2 2 2" xfId="27338"/>
    <cellStyle name="Currency 19 2 2 3 2 2 2 2" xfId="56297"/>
    <cellStyle name="Currency 19 2 2 3 2 2 3" xfId="48356"/>
    <cellStyle name="Currency 19 2 2 3 2 3" xfId="12714"/>
    <cellStyle name="Currency 19 2 2 3 2 3 2" xfId="41772"/>
    <cellStyle name="Currency 19 2 2 3 2 4" xfId="35188"/>
    <cellStyle name="Currency 19 2 2 3 3" xfId="16232"/>
    <cellStyle name="Currency 19 2 2 3 3 2" xfId="24186"/>
    <cellStyle name="Currency 19 2 2 3 3 2 2" xfId="53145"/>
    <cellStyle name="Currency 19 2 2 3 3 3" xfId="45204"/>
    <cellStyle name="Currency 19 2 2 3 4" xfId="9422"/>
    <cellStyle name="Currency 19 2 2 3 4 2" xfId="38480"/>
    <cellStyle name="Currency 19 2 2 3 5" xfId="31896"/>
    <cellStyle name="Currency 19 2 2 4" xfId="3942"/>
    <cellStyle name="Currency 19 2 2 4 2" xfId="17236"/>
    <cellStyle name="Currency 19 2 2 4 2 2" xfId="25190"/>
    <cellStyle name="Currency 19 2 2 4 2 2 2" xfId="54149"/>
    <cellStyle name="Currency 19 2 2 4 2 3" xfId="46208"/>
    <cellStyle name="Currency 19 2 2 4 3" xfId="10566"/>
    <cellStyle name="Currency 19 2 2 4 3 2" xfId="39624"/>
    <cellStyle name="Currency 19 2 2 4 4" xfId="33040"/>
    <cellStyle name="Currency 19 2 2 5" xfId="5098"/>
    <cellStyle name="Currency 19 2 2 5 2" xfId="18380"/>
    <cellStyle name="Currency 19 2 2 5 2 2" xfId="26334"/>
    <cellStyle name="Currency 19 2 2 5 2 2 2" xfId="55293"/>
    <cellStyle name="Currency 19 2 2 5 2 3" xfId="47352"/>
    <cellStyle name="Currency 19 2 2 5 3" xfId="11710"/>
    <cellStyle name="Currency 19 2 2 5 3 2" xfId="40768"/>
    <cellStyle name="Currency 19 2 2 5 4" xfId="34184"/>
    <cellStyle name="Currency 19 2 2 6" xfId="7267"/>
    <cellStyle name="Currency 19 2 2 6 2" xfId="20528"/>
    <cellStyle name="Currency 19 2 2 6 2 2" xfId="28482"/>
    <cellStyle name="Currency 19 2 2 6 2 2 2" xfId="57441"/>
    <cellStyle name="Currency 19 2 2 6 2 3" xfId="49500"/>
    <cellStyle name="Currency 19 2 2 6 3" xfId="13858"/>
    <cellStyle name="Currency 19 2 2 6 3 2" xfId="42916"/>
    <cellStyle name="Currency 19 2 2 6 4" xfId="36332"/>
    <cellStyle name="Currency 19 2 2 7" xfId="15136"/>
    <cellStyle name="Currency 19 2 2 7 2" xfId="23126"/>
    <cellStyle name="Currency 19 2 2 7 2 2" xfId="52085"/>
    <cellStyle name="Currency 19 2 2 7 3" xfId="44144"/>
    <cellStyle name="Currency 19 2 2 8" xfId="21678"/>
    <cellStyle name="Currency 19 2 2 8 2" xfId="29626"/>
    <cellStyle name="Currency 19 2 2 8 2 2" xfId="58585"/>
    <cellStyle name="Currency 19 2 2 8 3" xfId="50644"/>
    <cellStyle name="Currency 19 2 2 9" xfId="8418"/>
    <cellStyle name="Currency 19 2 2 9 2" xfId="37476"/>
    <cellStyle name="Currency 19 2 3" xfId="2115"/>
    <cellStyle name="Currency 19 2 3 2" xfId="3123"/>
    <cellStyle name="Currency 19 2 3 2 2" xfId="6481"/>
    <cellStyle name="Currency 19 2 3 2 2 2" xfId="19763"/>
    <cellStyle name="Currency 19 2 3 2 2 2 2" xfId="27717"/>
    <cellStyle name="Currency 19 2 3 2 2 2 2 2" xfId="56676"/>
    <cellStyle name="Currency 19 2 3 2 2 2 3" xfId="48735"/>
    <cellStyle name="Currency 19 2 3 2 2 3" xfId="13093"/>
    <cellStyle name="Currency 19 2 3 2 2 3 2" xfId="42151"/>
    <cellStyle name="Currency 19 2 3 2 2 4" xfId="35567"/>
    <cellStyle name="Currency 19 2 3 2 3" xfId="16611"/>
    <cellStyle name="Currency 19 2 3 2 3 2" xfId="24565"/>
    <cellStyle name="Currency 19 2 3 2 3 2 2" xfId="53524"/>
    <cellStyle name="Currency 19 2 3 2 3 3" xfId="45583"/>
    <cellStyle name="Currency 19 2 3 2 4" xfId="9801"/>
    <cellStyle name="Currency 19 2 3 2 4 2" xfId="38859"/>
    <cellStyle name="Currency 19 2 3 2 5" xfId="32275"/>
    <cellStyle name="Currency 19 2 3 3" xfId="4321"/>
    <cellStyle name="Currency 19 2 3 3 2" xfId="17615"/>
    <cellStyle name="Currency 19 2 3 3 2 2" xfId="25569"/>
    <cellStyle name="Currency 19 2 3 3 2 2 2" xfId="54528"/>
    <cellStyle name="Currency 19 2 3 3 2 3" xfId="46587"/>
    <cellStyle name="Currency 19 2 3 3 3" xfId="10945"/>
    <cellStyle name="Currency 19 2 3 3 3 2" xfId="40003"/>
    <cellStyle name="Currency 19 2 3 3 4" xfId="33419"/>
    <cellStyle name="Currency 19 2 3 4" xfId="5477"/>
    <cellStyle name="Currency 19 2 3 4 2" xfId="18759"/>
    <cellStyle name="Currency 19 2 3 4 2 2" xfId="26713"/>
    <cellStyle name="Currency 19 2 3 4 2 2 2" xfId="55672"/>
    <cellStyle name="Currency 19 2 3 4 2 3" xfId="47731"/>
    <cellStyle name="Currency 19 2 3 4 3" xfId="12089"/>
    <cellStyle name="Currency 19 2 3 4 3 2" xfId="41147"/>
    <cellStyle name="Currency 19 2 3 4 4" xfId="34563"/>
    <cellStyle name="Currency 19 2 3 5" xfId="7646"/>
    <cellStyle name="Currency 19 2 3 5 2" xfId="20907"/>
    <cellStyle name="Currency 19 2 3 5 2 2" xfId="28861"/>
    <cellStyle name="Currency 19 2 3 5 2 2 2" xfId="57820"/>
    <cellStyle name="Currency 19 2 3 5 2 3" xfId="49879"/>
    <cellStyle name="Currency 19 2 3 5 3" xfId="14237"/>
    <cellStyle name="Currency 19 2 3 5 3 2" xfId="43295"/>
    <cellStyle name="Currency 19 2 3 5 4" xfId="36711"/>
    <cellStyle name="Currency 19 2 3 6" xfId="15516"/>
    <cellStyle name="Currency 19 2 3 6 2" xfId="23506"/>
    <cellStyle name="Currency 19 2 3 6 2 2" xfId="52465"/>
    <cellStyle name="Currency 19 2 3 6 3" xfId="44524"/>
    <cellStyle name="Currency 19 2 3 7" xfId="22057"/>
    <cellStyle name="Currency 19 2 3 7 2" xfId="30005"/>
    <cellStyle name="Currency 19 2 3 7 2 2" xfId="58964"/>
    <cellStyle name="Currency 19 2 3 7 3" xfId="51023"/>
    <cellStyle name="Currency 19 2 3 8" xfId="8797"/>
    <cellStyle name="Currency 19 2 3 8 2" xfId="37855"/>
    <cellStyle name="Currency 19 2 3 9" xfId="31271"/>
    <cellStyle name="Currency 19 2 4" xfId="1933"/>
    <cellStyle name="Currency 19 2 4 2" xfId="2943"/>
    <cellStyle name="Currency 19 2 4 2 2" xfId="6301"/>
    <cellStyle name="Currency 19 2 4 2 2 2" xfId="19583"/>
    <cellStyle name="Currency 19 2 4 2 2 2 2" xfId="27537"/>
    <cellStyle name="Currency 19 2 4 2 2 2 2 2" xfId="56496"/>
    <cellStyle name="Currency 19 2 4 2 2 2 3" xfId="48555"/>
    <cellStyle name="Currency 19 2 4 2 2 3" xfId="12913"/>
    <cellStyle name="Currency 19 2 4 2 2 3 2" xfId="41971"/>
    <cellStyle name="Currency 19 2 4 2 2 4" xfId="35387"/>
    <cellStyle name="Currency 19 2 4 2 3" xfId="16431"/>
    <cellStyle name="Currency 19 2 4 2 3 2" xfId="24385"/>
    <cellStyle name="Currency 19 2 4 2 3 2 2" xfId="53344"/>
    <cellStyle name="Currency 19 2 4 2 3 3" xfId="45403"/>
    <cellStyle name="Currency 19 2 4 2 4" xfId="9621"/>
    <cellStyle name="Currency 19 2 4 2 4 2" xfId="38679"/>
    <cellStyle name="Currency 19 2 4 2 5" xfId="32095"/>
    <cellStyle name="Currency 19 2 4 3" xfId="4141"/>
    <cellStyle name="Currency 19 2 4 3 2" xfId="17435"/>
    <cellStyle name="Currency 19 2 4 3 2 2" xfId="25389"/>
    <cellStyle name="Currency 19 2 4 3 2 2 2" xfId="54348"/>
    <cellStyle name="Currency 19 2 4 3 2 3" xfId="46407"/>
    <cellStyle name="Currency 19 2 4 3 3" xfId="10765"/>
    <cellStyle name="Currency 19 2 4 3 3 2" xfId="39823"/>
    <cellStyle name="Currency 19 2 4 3 4" xfId="33239"/>
    <cellStyle name="Currency 19 2 4 4" xfId="5297"/>
    <cellStyle name="Currency 19 2 4 4 2" xfId="18579"/>
    <cellStyle name="Currency 19 2 4 4 2 2" xfId="26533"/>
    <cellStyle name="Currency 19 2 4 4 2 2 2" xfId="55492"/>
    <cellStyle name="Currency 19 2 4 4 2 3" xfId="47551"/>
    <cellStyle name="Currency 19 2 4 4 3" xfId="11909"/>
    <cellStyle name="Currency 19 2 4 4 3 2" xfId="40967"/>
    <cellStyle name="Currency 19 2 4 4 4" xfId="34383"/>
    <cellStyle name="Currency 19 2 4 5" xfId="7466"/>
    <cellStyle name="Currency 19 2 4 5 2" xfId="20727"/>
    <cellStyle name="Currency 19 2 4 5 2 2" xfId="28681"/>
    <cellStyle name="Currency 19 2 4 5 2 2 2" xfId="57640"/>
    <cellStyle name="Currency 19 2 4 5 2 3" xfId="49699"/>
    <cellStyle name="Currency 19 2 4 5 3" xfId="14057"/>
    <cellStyle name="Currency 19 2 4 5 3 2" xfId="43115"/>
    <cellStyle name="Currency 19 2 4 5 4" xfId="36531"/>
    <cellStyle name="Currency 19 2 4 6" xfId="15336"/>
    <cellStyle name="Currency 19 2 4 6 2" xfId="23326"/>
    <cellStyle name="Currency 19 2 4 6 2 2" xfId="52285"/>
    <cellStyle name="Currency 19 2 4 6 3" xfId="44344"/>
    <cellStyle name="Currency 19 2 4 7" xfId="21877"/>
    <cellStyle name="Currency 19 2 4 7 2" xfId="29825"/>
    <cellStyle name="Currency 19 2 4 7 2 2" xfId="58784"/>
    <cellStyle name="Currency 19 2 4 7 3" xfId="50843"/>
    <cellStyle name="Currency 19 2 4 8" xfId="8617"/>
    <cellStyle name="Currency 19 2 4 8 2" xfId="37675"/>
    <cellStyle name="Currency 19 2 4 9" xfId="31091"/>
    <cellStyle name="Currency 19 2 5" xfId="2531"/>
    <cellStyle name="Currency 19 2 5 2" xfId="5889"/>
    <cellStyle name="Currency 19 2 5 2 2" xfId="19171"/>
    <cellStyle name="Currency 19 2 5 2 2 2" xfId="27125"/>
    <cellStyle name="Currency 19 2 5 2 2 2 2" xfId="56084"/>
    <cellStyle name="Currency 19 2 5 2 2 3" xfId="48143"/>
    <cellStyle name="Currency 19 2 5 2 3" xfId="12501"/>
    <cellStyle name="Currency 19 2 5 2 3 2" xfId="41559"/>
    <cellStyle name="Currency 19 2 5 2 4" xfId="34975"/>
    <cellStyle name="Currency 19 2 5 3" xfId="14769"/>
    <cellStyle name="Currency 19 2 5 3 2" xfId="22778"/>
    <cellStyle name="Currency 19 2 5 3 2 2" xfId="51737"/>
    <cellStyle name="Currency 19 2 5 3 3" xfId="43796"/>
    <cellStyle name="Currency 19 2 5 4" xfId="9209"/>
    <cellStyle name="Currency 19 2 5 4 2" xfId="38267"/>
    <cellStyle name="Currency 19 2 5 5" xfId="31683"/>
    <cellStyle name="Currency 19 2 6" xfId="3729"/>
    <cellStyle name="Currency 19 2 6 2" xfId="17023"/>
    <cellStyle name="Currency 19 2 6 2 2" xfId="24977"/>
    <cellStyle name="Currency 19 2 6 2 2 2" xfId="53936"/>
    <cellStyle name="Currency 19 2 6 2 3" xfId="45995"/>
    <cellStyle name="Currency 19 2 6 3" xfId="10353"/>
    <cellStyle name="Currency 19 2 6 3 2" xfId="39411"/>
    <cellStyle name="Currency 19 2 6 4" xfId="32827"/>
    <cellStyle name="Currency 19 2 7" xfId="4885"/>
    <cellStyle name="Currency 19 2 7 2" xfId="18167"/>
    <cellStyle name="Currency 19 2 7 2 2" xfId="26121"/>
    <cellStyle name="Currency 19 2 7 2 2 2" xfId="55080"/>
    <cellStyle name="Currency 19 2 7 2 3" xfId="47139"/>
    <cellStyle name="Currency 19 2 7 3" xfId="11497"/>
    <cellStyle name="Currency 19 2 7 3 2" xfId="40555"/>
    <cellStyle name="Currency 19 2 7 4" xfId="33971"/>
    <cellStyle name="Currency 19 2 8" xfId="7054"/>
    <cellStyle name="Currency 19 2 8 2" xfId="20315"/>
    <cellStyle name="Currency 19 2 8 2 2" xfId="28269"/>
    <cellStyle name="Currency 19 2 8 2 2 2" xfId="57228"/>
    <cellStyle name="Currency 19 2 8 2 3" xfId="49287"/>
    <cellStyle name="Currency 19 2 8 3" xfId="13645"/>
    <cellStyle name="Currency 19 2 8 3 2" xfId="42703"/>
    <cellStyle name="Currency 19 2 8 4" xfId="36119"/>
    <cellStyle name="Currency 19 2 9" xfId="14923"/>
    <cellStyle name="Currency 19 2 9 2" xfId="22913"/>
    <cellStyle name="Currency 19 2 9 2 2" xfId="51872"/>
    <cellStyle name="Currency 19 2 9 3" xfId="43931"/>
    <cellStyle name="Currency 19 3" xfId="1613"/>
    <cellStyle name="Currency 19 3 10" xfId="30802"/>
    <cellStyle name="Currency 19 3 2" xfId="2238"/>
    <cellStyle name="Currency 19 3 2 2" xfId="3246"/>
    <cellStyle name="Currency 19 3 2 2 2" xfId="6604"/>
    <cellStyle name="Currency 19 3 2 2 2 2" xfId="19886"/>
    <cellStyle name="Currency 19 3 2 2 2 2 2" xfId="27840"/>
    <cellStyle name="Currency 19 3 2 2 2 2 2 2" xfId="56799"/>
    <cellStyle name="Currency 19 3 2 2 2 2 3" xfId="48858"/>
    <cellStyle name="Currency 19 3 2 2 2 3" xfId="13216"/>
    <cellStyle name="Currency 19 3 2 2 2 3 2" xfId="42274"/>
    <cellStyle name="Currency 19 3 2 2 2 4" xfId="35690"/>
    <cellStyle name="Currency 19 3 2 2 3" xfId="16734"/>
    <cellStyle name="Currency 19 3 2 2 3 2" xfId="24688"/>
    <cellStyle name="Currency 19 3 2 2 3 2 2" xfId="53647"/>
    <cellStyle name="Currency 19 3 2 2 3 3" xfId="45706"/>
    <cellStyle name="Currency 19 3 2 2 4" xfId="9924"/>
    <cellStyle name="Currency 19 3 2 2 4 2" xfId="38982"/>
    <cellStyle name="Currency 19 3 2 2 5" xfId="32398"/>
    <cellStyle name="Currency 19 3 2 3" xfId="4444"/>
    <cellStyle name="Currency 19 3 2 3 2" xfId="17738"/>
    <cellStyle name="Currency 19 3 2 3 2 2" xfId="25692"/>
    <cellStyle name="Currency 19 3 2 3 2 2 2" xfId="54651"/>
    <cellStyle name="Currency 19 3 2 3 2 3" xfId="46710"/>
    <cellStyle name="Currency 19 3 2 3 3" xfId="11068"/>
    <cellStyle name="Currency 19 3 2 3 3 2" xfId="40126"/>
    <cellStyle name="Currency 19 3 2 3 4" xfId="33542"/>
    <cellStyle name="Currency 19 3 2 4" xfId="5600"/>
    <cellStyle name="Currency 19 3 2 4 2" xfId="18882"/>
    <cellStyle name="Currency 19 3 2 4 2 2" xfId="26836"/>
    <cellStyle name="Currency 19 3 2 4 2 2 2" xfId="55795"/>
    <cellStyle name="Currency 19 3 2 4 2 3" xfId="47854"/>
    <cellStyle name="Currency 19 3 2 4 3" xfId="12212"/>
    <cellStyle name="Currency 19 3 2 4 3 2" xfId="41270"/>
    <cellStyle name="Currency 19 3 2 4 4" xfId="34686"/>
    <cellStyle name="Currency 19 3 2 5" xfId="7769"/>
    <cellStyle name="Currency 19 3 2 5 2" xfId="21030"/>
    <cellStyle name="Currency 19 3 2 5 2 2" xfId="28984"/>
    <cellStyle name="Currency 19 3 2 5 2 2 2" xfId="57943"/>
    <cellStyle name="Currency 19 3 2 5 2 3" xfId="50002"/>
    <cellStyle name="Currency 19 3 2 5 3" xfId="14360"/>
    <cellStyle name="Currency 19 3 2 5 3 2" xfId="43418"/>
    <cellStyle name="Currency 19 3 2 5 4" xfId="36834"/>
    <cellStyle name="Currency 19 3 2 6" xfId="15639"/>
    <cellStyle name="Currency 19 3 2 6 2" xfId="23629"/>
    <cellStyle name="Currency 19 3 2 6 2 2" xfId="52588"/>
    <cellStyle name="Currency 19 3 2 6 3" xfId="44647"/>
    <cellStyle name="Currency 19 3 2 7" xfId="22180"/>
    <cellStyle name="Currency 19 3 2 7 2" xfId="30128"/>
    <cellStyle name="Currency 19 3 2 7 2 2" xfId="59087"/>
    <cellStyle name="Currency 19 3 2 7 3" xfId="51146"/>
    <cellStyle name="Currency 19 3 2 8" xfId="8920"/>
    <cellStyle name="Currency 19 3 2 8 2" xfId="37978"/>
    <cellStyle name="Currency 19 3 2 9" xfId="31394"/>
    <cellStyle name="Currency 19 3 3" xfId="2654"/>
    <cellStyle name="Currency 19 3 3 2" xfId="6012"/>
    <cellStyle name="Currency 19 3 3 2 2" xfId="19294"/>
    <cellStyle name="Currency 19 3 3 2 2 2" xfId="27248"/>
    <cellStyle name="Currency 19 3 3 2 2 2 2" xfId="56207"/>
    <cellStyle name="Currency 19 3 3 2 2 3" xfId="48266"/>
    <cellStyle name="Currency 19 3 3 2 3" xfId="12624"/>
    <cellStyle name="Currency 19 3 3 2 3 2" xfId="41682"/>
    <cellStyle name="Currency 19 3 3 2 4" xfId="35098"/>
    <cellStyle name="Currency 19 3 3 3" xfId="16142"/>
    <cellStyle name="Currency 19 3 3 3 2" xfId="24096"/>
    <cellStyle name="Currency 19 3 3 3 2 2" xfId="53055"/>
    <cellStyle name="Currency 19 3 3 3 3" xfId="45114"/>
    <cellStyle name="Currency 19 3 3 4" xfId="9332"/>
    <cellStyle name="Currency 19 3 3 4 2" xfId="38390"/>
    <cellStyle name="Currency 19 3 3 5" xfId="31806"/>
    <cellStyle name="Currency 19 3 4" xfId="3852"/>
    <cellStyle name="Currency 19 3 4 2" xfId="17146"/>
    <cellStyle name="Currency 19 3 4 2 2" xfId="25100"/>
    <cellStyle name="Currency 19 3 4 2 2 2" xfId="54059"/>
    <cellStyle name="Currency 19 3 4 2 3" xfId="46118"/>
    <cellStyle name="Currency 19 3 4 3" xfId="10476"/>
    <cellStyle name="Currency 19 3 4 3 2" xfId="39534"/>
    <cellStyle name="Currency 19 3 4 4" xfId="32950"/>
    <cellStyle name="Currency 19 3 5" xfId="5008"/>
    <cellStyle name="Currency 19 3 5 2" xfId="18290"/>
    <cellStyle name="Currency 19 3 5 2 2" xfId="26244"/>
    <cellStyle name="Currency 19 3 5 2 2 2" xfId="55203"/>
    <cellStyle name="Currency 19 3 5 2 3" xfId="47262"/>
    <cellStyle name="Currency 19 3 5 3" xfId="11620"/>
    <cellStyle name="Currency 19 3 5 3 2" xfId="40678"/>
    <cellStyle name="Currency 19 3 5 4" xfId="34094"/>
    <cellStyle name="Currency 19 3 6" xfId="7177"/>
    <cellStyle name="Currency 19 3 6 2" xfId="20438"/>
    <cellStyle name="Currency 19 3 6 2 2" xfId="28392"/>
    <cellStyle name="Currency 19 3 6 2 2 2" xfId="57351"/>
    <cellStyle name="Currency 19 3 6 2 3" xfId="49410"/>
    <cellStyle name="Currency 19 3 6 3" xfId="13768"/>
    <cellStyle name="Currency 19 3 6 3 2" xfId="42826"/>
    <cellStyle name="Currency 19 3 6 4" xfId="36242"/>
    <cellStyle name="Currency 19 3 7" xfId="15046"/>
    <cellStyle name="Currency 19 3 7 2" xfId="23036"/>
    <cellStyle name="Currency 19 3 7 2 2" xfId="51995"/>
    <cellStyle name="Currency 19 3 7 3" xfId="44054"/>
    <cellStyle name="Currency 19 3 8" xfId="21588"/>
    <cellStyle name="Currency 19 3 8 2" xfId="29536"/>
    <cellStyle name="Currency 19 3 8 2 2" xfId="58495"/>
    <cellStyle name="Currency 19 3 8 3" xfId="50554"/>
    <cellStyle name="Currency 19 3 9" xfId="8328"/>
    <cellStyle name="Currency 19 3 9 2" xfId="37386"/>
    <cellStyle name="Currency 19 4" xfId="2025"/>
    <cellStyle name="Currency 19 4 2" xfId="3033"/>
    <cellStyle name="Currency 19 4 2 2" xfId="6391"/>
    <cellStyle name="Currency 19 4 2 2 2" xfId="19673"/>
    <cellStyle name="Currency 19 4 2 2 2 2" xfId="27627"/>
    <cellStyle name="Currency 19 4 2 2 2 2 2" xfId="56586"/>
    <cellStyle name="Currency 19 4 2 2 2 3" xfId="48645"/>
    <cellStyle name="Currency 19 4 2 2 3" xfId="13003"/>
    <cellStyle name="Currency 19 4 2 2 3 2" xfId="42061"/>
    <cellStyle name="Currency 19 4 2 2 4" xfId="35477"/>
    <cellStyle name="Currency 19 4 2 3" xfId="16521"/>
    <cellStyle name="Currency 19 4 2 3 2" xfId="24475"/>
    <cellStyle name="Currency 19 4 2 3 2 2" xfId="53434"/>
    <cellStyle name="Currency 19 4 2 3 3" xfId="45493"/>
    <cellStyle name="Currency 19 4 2 4" xfId="9711"/>
    <cellStyle name="Currency 19 4 2 4 2" xfId="38769"/>
    <cellStyle name="Currency 19 4 2 5" xfId="32185"/>
    <cellStyle name="Currency 19 4 3" xfId="4231"/>
    <cellStyle name="Currency 19 4 3 2" xfId="17525"/>
    <cellStyle name="Currency 19 4 3 2 2" xfId="25479"/>
    <cellStyle name="Currency 19 4 3 2 2 2" xfId="54438"/>
    <cellStyle name="Currency 19 4 3 2 3" xfId="46497"/>
    <cellStyle name="Currency 19 4 3 3" xfId="10855"/>
    <cellStyle name="Currency 19 4 3 3 2" xfId="39913"/>
    <cellStyle name="Currency 19 4 3 4" xfId="33329"/>
    <cellStyle name="Currency 19 4 4" xfId="5387"/>
    <cellStyle name="Currency 19 4 4 2" xfId="18669"/>
    <cellStyle name="Currency 19 4 4 2 2" xfId="26623"/>
    <cellStyle name="Currency 19 4 4 2 2 2" xfId="55582"/>
    <cellStyle name="Currency 19 4 4 2 3" xfId="47641"/>
    <cellStyle name="Currency 19 4 4 3" xfId="11999"/>
    <cellStyle name="Currency 19 4 4 3 2" xfId="41057"/>
    <cellStyle name="Currency 19 4 4 4" xfId="34473"/>
    <cellStyle name="Currency 19 4 5" xfId="7556"/>
    <cellStyle name="Currency 19 4 5 2" xfId="20817"/>
    <cellStyle name="Currency 19 4 5 2 2" xfId="28771"/>
    <cellStyle name="Currency 19 4 5 2 2 2" xfId="57730"/>
    <cellStyle name="Currency 19 4 5 2 3" xfId="49789"/>
    <cellStyle name="Currency 19 4 5 3" xfId="14147"/>
    <cellStyle name="Currency 19 4 5 3 2" xfId="43205"/>
    <cellStyle name="Currency 19 4 5 4" xfId="36621"/>
    <cellStyle name="Currency 19 4 6" xfId="15426"/>
    <cellStyle name="Currency 19 4 6 2" xfId="23416"/>
    <cellStyle name="Currency 19 4 6 2 2" xfId="52375"/>
    <cellStyle name="Currency 19 4 6 3" xfId="44434"/>
    <cellStyle name="Currency 19 4 7" xfId="21967"/>
    <cellStyle name="Currency 19 4 7 2" xfId="29915"/>
    <cellStyle name="Currency 19 4 7 2 2" xfId="58874"/>
    <cellStyle name="Currency 19 4 7 3" xfId="50933"/>
    <cellStyle name="Currency 19 4 8" xfId="8707"/>
    <cellStyle name="Currency 19 4 8 2" xfId="37765"/>
    <cellStyle name="Currency 19 4 9" xfId="31181"/>
    <cellStyle name="Currency 19 5" xfId="1843"/>
    <cellStyle name="Currency 19 5 2" xfId="2853"/>
    <cellStyle name="Currency 19 5 2 2" xfId="6211"/>
    <cellStyle name="Currency 19 5 2 2 2" xfId="19493"/>
    <cellStyle name="Currency 19 5 2 2 2 2" xfId="27447"/>
    <cellStyle name="Currency 19 5 2 2 2 2 2" xfId="56406"/>
    <cellStyle name="Currency 19 5 2 2 2 3" xfId="48465"/>
    <cellStyle name="Currency 19 5 2 2 3" xfId="12823"/>
    <cellStyle name="Currency 19 5 2 2 3 2" xfId="41881"/>
    <cellStyle name="Currency 19 5 2 2 4" xfId="35297"/>
    <cellStyle name="Currency 19 5 2 3" xfId="16341"/>
    <cellStyle name="Currency 19 5 2 3 2" xfId="24295"/>
    <cellStyle name="Currency 19 5 2 3 2 2" xfId="53254"/>
    <cellStyle name="Currency 19 5 2 3 3" xfId="45313"/>
    <cellStyle name="Currency 19 5 2 4" xfId="9531"/>
    <cellStyle name="Currency 19 5 2 4 2" xfId="38589"/>
    <cellStyle name="Currency 19 5 2 5" xfId="32005"/>
    <cellStyle name="Currency 19 5 3" xfId="4051"/>
    <cellStyle name="Currency 19 5 3 2" xfId="17345"/>
    <cellStyle name="Currency 19 5 3 2 2" xfId="25299"/>
    <cellStyle name="Currency 19 5 3 2 2 2" xfId="54258"/>
    <cellStyle name="Currency 19 5 3 2 3" xfId="46317"/>
    <cellStyle name="Currency 19 5 3 3" xfId="10675"/>
    <cellStyle name="Currency 19 5 3 3 2" xfId="39733"/>
    <cellStyle name="Currency 19 5 3 4" xfId="33149"/>
    <cellStyle name="Currency 19 5 4" xfId="5207"/>
    <cellStyle name="Currency 19 5 4 2" xfId="18489"/>
    <cellStyle name="Currency 19 5 4 2 2" xfId="26443"/>
    <cellStyle name="Currency 19 5 4 2 2 2" xfId="55402"/>
    <cellStyle name="Currency 19 5 4 2 3" xfId="47461"/>
    <cellStyle name="Currency 19 5 4 3" xfId="11819"/>
    <cellStyle name="Currency 19 5 4 3 2" xfId="40877"/>
    <cellStyle name="Currency 19 5 4 4" xfId="34293"/>
    <cellStyle name="Currency 19 5 5" xfId="7376"/>
    <cellStyle name="Currency 19 5 5 2" xfId="20637"/>
    <cellStyle name="Currency 19 5 5 2 2" xfId="28591"/>
    <cellStyle name="Currency 19 5 5 2 2 2" xfId="57550"/>
    <cellStyle name="Currency 19 5 5 2 3" xfId="49609"/>
    <cellStyle name="Currency 19 5 5 3" xfId="13967"/>
    <cellStyle name="Currency 19 5 5 3 2" xfId="43025"/>
    <cellStyle name="Currency 19 5 5 4" xfId="36441"/>
    <cellStyle name="Currency 19 5 6" xfId="15246"/>
    <cellStyle name="Currency 19 5 6 2" xfId="23236"/>
    <cellStyle name="Currency 19 5 6 2 2" xfId="52195"/>
    <cellStyle name="Currency 19 5 6 3" xfId="44254"/>
    <cellStyle name="Currency 19 5 7" xfId="21787"/>
    <cellStyle name="Currency 19 5 7 2" xfId="29735"/>
    <cellStyle name="Currency 19 5 7 2 2" xfId="58694"/>
    <cellStyle name="Currency 19 5 7 3" xfId="50753"/>
    <cellStyle name="Currency 19 5 8" xfId="8527"/>
    <cellStyle name="Currency 19 5 8 2" xfId="37585"/>
    <cellStyle name="Currency 19 5 9" xfId="31001"/>
    <cellStyle name="Currency 19 6" xfId="2441"/>
    <cellStyle name="Currency 19 6 2" xfId="5799"/>
    <cellStyle name="Currency 19 6 2 2" xfId="19081"/>
    <cellStyle name="Currency 19 6 2 2 2" xfId="27035"/>
    <cellStyle name="Currency 19 6 2 2 2 2" xfId="55994"/>
    <cellStyle name="Currency 19 6 2 2 3" xfId="48053"/>
    <cellStyle name="Currency 19 6 2 3" xfId="12411"/>
    <cellStyle name="Currency 19 6 2 3 2" xfId="41469"/>
    <cellStyle name="Currency 19 6 2 4" xfId="34885"/>
    <cellStyle name="Currency 19 6 3" xfId="15995"/>
    <cellStyle name="Currency 19 6 3 2" xfId="23955"/>
    <cellStyle name="Currency 19 6 3 2 2" xfId="52914"/>
    <cellStyle name="Currency 19 6 3 3" xfId="44973"/>
    <cellStyle name="Currency 19 6 4" xfId="9119"/>
    <cellStyle name="Currency 19 6 4 2" xfId="38177"/>
    <cellStyle name="Currency 19 6 5" xfId="31593"/>
    <cellStyle name="Currency 19 7" xfId="3639"/>
    <cellStyle name="Currency 19 7 2" xfId="16933"/>
    <cellStyle name="Currency 19 7 2 2" xfId="24887"/>
    <cellStyle name="Currency 19 7 2 2 2" xfId="53846"/>
    <cellStyle name="Currency 19 7 2 3" xfId="45905"/>
    <cellStyle name="Currency 19 7 3" xfId="10263"/>
    <cellStyle name="Currency 19 7 3 2" xfId="39321"/>
    <cellStyle name="Currency 19 7 4" xfId="32737"/>
    <cellStyle name="Currency 19 8" xfId="4795"/>
    <cellStyle name="Currency 19 8 2" xfId="18077"/>
    <cellStyle name="Currency 19 8 2 2" xfId="26031"/>
    <cellStyle name="Currency 19 8 2 2 2" xfId="54990"/>
    <cellStyle name="Currency 19 8 2 3" xfId="47049"/>
    <cellStyle name="Currency 19 8 3" xfId="11407"/>
    <cellStyle name="Currency 19 8 3 2" xfId="40465"/>
    <cellStyle name="Currency 19 8 4" xfId="33881"/>
    <cellStyle name="Currency 19 9" xfId="6964"/>
    <cellStyle name="Currency 19 9 2" xfId="20225"/>
    <cellStyle name="Currency 19 9 2 2" xfId="28179"/>
    <cellStyle name="Currency 19 9 2 2 2" xfId="57138"/>
    <cellStyle name="Currency 19 9 2 3" xfId="49197"/>
    <cellStyle name="Currency 19 9 3" xfId="13555"/>
    <cellStyle name="Currency 19 9 3 2" xfId="42613"/>
    <cellStyle name="Currency 19 9 4" xfId="36029"/>
    <cellStyle name="Currency 2" xfId="4"/>
    <cellStyle name="Currency 2 2" xfId="70"/>
    <cellStyle name="Currency 2 2 2" xfId="932"/>
    <cellStyle name="Currency 2 3" xfId="931"/>
    <cellStyle name="Currency 2 3 2" xfId="3527"/>
    <cellStyle name="Currency 20" xfId="1387"/>
    <cellStyle name="Currency 20 10" xfId="14831"/>
    <cellStyle name="Currency 20 10 2" xfId="22822"/>
    <cellStyle name="Currency 20 10 2 2" xfId="51781"/>
    <cellStyle name="Currency 20 10 3" xfId="43840"/>
    <cellStyle name="Currency 20 11" xfId="21374"/>
    <cellStyle name="Currency 20 11 2" xfId="29322"/>
    <cellStyle name="Currency 20 11 2 2" xfId="58281"/>
    <cellStyle name="Currency 20 11 3" xfId="50340"/>
    <cellStyle name="Currency 20 12" xfId="8114"/>
    <cellStyle name="Currency 20 12 2" xfId="37172"/>
    <cellStyle name="Currency 20 13" xfId="30588"/>
    <cellStyle name="Currency 20 2" xfId="1482"/>
    <cellStyle name="Currency 20 2 10" xfId="21464"/>
    <cellStyle name="Currency 20 2 10 2" xfId="29412"/>
    <cellStyle name="Currency 20 2 10 2 2" xfId="58371"/>
    <cellStyle name="Currency 20 2 10 3" xfId="50430"/>
    <cellStyle name="Currency 20 2 11" xfId="8204"/>
    <cellStyle name="Currency 20 2 11 2" xfId="37262"/>
    <cellStyle name="Currency 20 2 12" xfId="30678"/>
    <cellStyle name="Currency 20 2 2" xfId="1702"/>
    <cellStyle name="Currency 20 2 2 10" xfId="30891"/>
    <cellStyle name="Currency 20 2 2 2" xfId="2327"/>
    <cellStyle name="Currency 20 2 2 2 2" xfId="3335"/>
    <cellStyle name="Currency 20 2 2 2 2 2" xfId="6693"/>
    <cellStyle name="Currency 20 2 2 2 2 2 2" xfId="19975"/>
    <cellStyle name="Currency 20 2 2 2 2 2 2 2" xfId="27929"/>
    <cellStyle name="Currency 20 2 2 2 2 2 2 2 2" xfId="56888"/>
    <cellStyle name="Currency 20 2 2 2 2 2 2 3" xfId="48947"/>
    <cellStyle name="Currency 20 2 2 2 2 2 3" xfId="13305"/>
    <cellStyle name="Currency 20 2 2 2 2 2 3 2" xfId="42363"/>
    <cellStyle name="Currency 20 2 2 2 2 2 4" xfId="35779"/>
    <cellStyle name="Currency 20 2 2 2 2 3" xfId="16823"/>
    <cellStyle name="Currency 20 2 2 2 2 3 2" xfId="24777"/>
    <cellStyle name="Currency 20 2 2 2 2 3 2 2" xfId="53736"/>
    <cellStyle name="Currency 20 2 2 2 2 3 3" xfId="45795"/>
    <cellStyle name="Currency 20 2 2 2 2 4" xfId="10013"/>
    <cellStyle name="Currency 20 2 2 2 2 4 2" xfId="39071"/>
    <cellStyle name="Currency 20 2 2 2 2 5" xfId="32487"/>
    <cellStyle name="Currency 20 2 2 2 3" xfId="4533"/>
    <cellStyle name="Currency 20 2 2 2 3 2" xfId="17827"/>
    <cellStyle name="Currency 20 2 2 2 3 2 2" xfId="25781"/>
    <cellStyle name="Currency 20 2 2 2 3 2 2 2" xfId="54740"/>
    <cellStyle name="Currency 20 2 2 2 3 2 3" xfId="46799"/>
    <cellStyle name="Currency 20 2 2 2 3 3" xfId="11157"/>
    <cellStyle name="Currency 20 2 2 2 3 3 2" xfId="40215"/>
    <cellStyle name="Currency 20 2 2 2 3 4" xfId="33631"/>
    <cellStyle name="Currency 20 2 2 2 4" xfId="5689"/>
    <cellStyle name="Currency 20 2 2 2 4 2" xfId="18971"/>
    <cellStyle name="Currency 20 2 2 2 4 2 2" xfId="26925"/>
    <cellStyle name="Currency 20 2 2 2 4 2 2 2" xfId="55884"/>
    <cellStyle name="Currency 20 2 2 2 4 2 3" xfId="47943"/>
    <cellStyle name="Currency 20 2 2 2 4 3" xfId="12301"/>
    <cellStyle name="Currency 20 2 2 2 4 3 2" xfId="41359"/>
    <cellStyle name="Currency 20 2 2 2 4 4" xfId="34775"/>
    <cellStyle name="Currency 20 2 2 2 5" xfId="7858"/>
    <cellStyle name="Currency 20 2 2 2 5 2" xfId="21119"/>
    <cellStyle name="Currency 20 2 2 2 5 2 2" xfId="29073"/>
    <cellStyle name="Currency 20 2 2 2 5 2 2 2" xfId="58032"/>
    <cellStyle name="Currency 20 2 2 2 5 2 3" xfId="50091"/>
    <cellStyle name="Currency 20 2 2 2 5 3" xfId="14449"/>
    <cellStyle name="Currency 20 2 2 2 5 3 2" xfId="43507"/>
    <cellStyle name="Currency 20 2 2 2 5 4" xfId="36923"/>
    <cellStyle name="Currency 20 2 2 2 6" xfId="15728"/>
    <cellStyle name="Currency 20 2 2 2 6 2" xfId="23718"/>
    <cellStyle name="Currency 20 2 2 2 6 2 2" xfId="52677"/>
    <cellStyle name="Currency 20 2 2 2 6 3" xfId="44736"/>
    <cellStyle name="Currency 20 2 2 2 7" xfId="22269"/>
    <cellStyle name="Currency 20 2 2 2 7 2" xfId="30217"/>
    <cellStyle name="Currency 20 2 2 2 7 2 2" xfId="59176"/>
    <cellStyle name="Currency 20 2 2 2 7 3" xfId="51235"/>
    <cellStyle name="Currency 20 2 2 2 8" xfId="9009"/>
    <cellStyle name="Currency 20 2 2 2 8 2" xfId="38067"/>
    <cellStyle name="Currency 20 2 2 2 9" xfId="31483"/>
    <cellStyle name="Currency 20 2 2 3" xfId="2743"/>
    <cellStyle name="Currency 20 2 2 3 2" xfId="6101"/>
    <cellStyle name="Currency 20 2 2 3 2 2" xfId="19383"/>
    <cellStyle name="Currency 20 2 2 3 2 2 2" xfId="27337"/>
    <cellStyle name="Currency 20 2 2 3 2 2 2 2" xfId="56296"/>
    <cellStyle name="Currency 20 2 2 3 2 2 3" xfId="48355"/>
    <cellStyle name="Currency 20 2 2 3 2 3" xfId="12713"/>
    <cellStyle name="Currency 20 2 2 3 2 3 2" xfId="41771"/>
    <cellStyle name="Currency 20 2 2 3 2 4" xfId="35187"/>
    <cellStyle name="Currency 20 2 2 3 3" xfId="16231"/>
    <cellStyle name="Currency 20 2 2 3 3 2" xfId="24185"/>
    <cellStyle name="Currency 20 2 2 3 3 2 2" xfId="53144"/>
    <cellStyle name="Currency 20 2 2 3 3 3" xfId="45203"/>
    <cellStyle name="Currency 20 2 2 3 4" xfId="9421"/>
    <cellStyle name="Currency 20 2 2 3 4 2" xfId="38479"/>
    <cellStyle name="Currency 20 2 2 3 5" xfId="31895"/>
    <cellStyle name="Currency 20 2 2 4" xfId="3941"/>
    <cellStyle name="Currency 20 2 2 4 2" xfId="17235"/>
    <cellStyle name="Currency 20 2 2 4 2 2" xfId="25189"/>
    <cellStyle name="Currency 20 2 2 4 2 2 2" xfId="54148"/>
    <cellStyle name="Currency 20 2 2 4 2 3" xfId="46207"/>
    <cellStyle name="Currency 20 2 2 4 3" xfId="10565"/>
    <cellStyle name="Currency 20 2 2 4 3 2" xfId="39623"/>
    <cellStyle name="Currency 20 2 2 4 4" xfId="33039"/>
    <cellStyle name="Currency 20 2 2 5" xfId="5097"/>
    <cellStyle name="Currency 20 2 2 5 2" xfId="18379"/>
    <cellStyle name="Currency 20 2 2 5 2 2" xfId="26333"/>
    <cellStyle name="Currency 20 2 2 5 2 2 2" xfId="55292"/>
    <cellStyle name="Currency 20 2 2 5 2 3" xfId="47351"/>
    <cellStyle name="Currency 20 2 2 5 3" xfId="11709"/>
    <cellStyle name="Currency 20 2 2 5 3 2" xfId="40767"/>
    <cellStyle name="Currency 20 2 2 5 4" xfId="34183"/>
    <cellStyle name="Currency 20 2 2 6" xfId="7266"/>
    <cellStyle name="Currency 20 2 2 6 2" xfId="20527"/>
    <cellStyle name="Currency 20 2 2 6 2 2" xfId="28481"/>
    <cellStyle name="Currency 20 2 2 6 2 2 2" xfId="57440"/>
    <cellStyle name="Currency 20 2 2 6 2 3" xfId="49499"/>
    <cellStyle name="Currency 20 2 2 6 3" xfId="13857"/>
    <cellStyle name="Currency 20 2 2 6 3 2" xfId="42915"/>
    <cellStyle name="Currency 20 2 2 6 4" xfId="36331"/>
    <cellStyle name="Currency 20 2 2 7" xfId="15135"/>
    <cellStyle name="Currency 20 2 2 7 2" xfId="23125"/>
    <cellStyle name="Currency 20 2 2 7 2 2" xfId="52084"/>
    <cellStyle name="Currency 20 2 2 7 3" xfId="44143"/>
    <cellStyle name="Currency 20 2 2 8" xfId="21677"/>
    <cellStyle name="Currency 20 2 2 8 2" xfId="29625"/>
    <cellStyle name="Currency 20 2 2 8 2 2" xfId="58584"/>
    <cellStyle name="Currency 20 2 2 8 3" xfId="50643"/>
    <cellStyle name="Currency 20 2 2 9" xfId="8417"/>
    <cellStyle name="Currency 20 2 2 9 2" xfId="37475"/>
    <cellStyle name="Currency 20 2 3" xfId="2114"/>
    <cellStyle name="Currency 20 2 3 2" xfId="3122"/>
    <cellStyle name="Currency 20 2 3 2 2" xfId="6480"/>
    <cellStyle name="Currency 20 2 3 2 2 2" xfId="19762"/>
    <cellStyle name="Currency 20 2 3 2 2 2 2" xfId="27716"/>
    <cellStyle name="Currency 20 2 3 2 2 2 2 2" xfId="56675"/>
    <cellStyle name="Currency 20 2 3 2 2 2 3" xfId="48734"/>
    <cellStyle name="Currency 20 2 3 2 2 3" xfId="13092"/>
    <cellStyle name="Currency 20 2 3 2 2 3 2" xfId="42150"/>
    <cellStyle name="Currency 20 2 3 2 2 4" xfId="35566"/>
    <cellStyle name="Currency 20 2 3 2 3" xfId="16610"/>
    <cellStyle name="Currency 20 2 3 2 3 2" xfId="24564"/>
    <cellStyle name="Currency 20 2 3 2 3 2 2" xfId="53523"/>
    <cellStyle name="Currency 20 2 3 2 3 3" xfId="45582"/>
    <cellStyle name="Currency 20 2 3 2 4" xfId="9800"/>
    <cellStyle name="Currency 20 2 3 2 4 2" xfId="38858"/>
    <cellStyle name="Currency 20 2 3 2 5" xfId="32274"/>
    <cellStyle name="Currency 20 2 3 3" xfId="4320"/>
    <cellStyle name="Currency 20 2 3 3 2" xfId="17614"/>
    <cellStyle name="Currency 20 2 3 3 2 2" xfId="25568"/>
    <cellStyle name="Currency 20 2 3 3 2 2 2" xfId="54527"/>
    <cellStyle name="Currency 20 2 3 3 2 3" xfId="46586"/>
    <cellStyle name="Currency 20 2 3 3 3" xfId="10944"/>
    <cellStyle name="Currency 20 2 3 3 3 2" xfId="40002"/>
    <cellStyle name="Currency 20 2 3 3 4" xfId="33418"/>
    <cellStyle name="Currency 20 2 3 4" xfId="5476"/>
    <cellStyle name="Currency 20 2 3 4 2" xfId="18758"/>
    <cellStyle name="Currency 20 2 3 4 2 2" xfId="26712"/>
    <cellStyle name="Currency 20 2 3 4 2 2 2" xfId="55671"/>
    <cellStyle name="Currency 20 2 3 4 2 3" xfId="47730"/>
    <cellStyle name="Currency 20 2 3 4 3" xfId="12088"/>
    <cellStyle name="Currency 20 2 3 4 3 2" xfId="41146"/>
    <cellStyle name="Currency 20 2 3 4 4" xfId="34562"/>
    <cellStyle name="Currency 20 2 3 5" xfId="7645"/>
    <cellStyle name="Currency 20 2 3 5 2" xfId="20906"/>
    <cellStyle name="Currency 20 2 3 5 2 2" xfId="28860"/>
    <cellStyle name="Currency 20 2 3 5 2 2 2" xfId="57819"/>
    <cellStyle name="Currency 20 2 3 5 2 3" xfId="49878"/>
    <cellStyle name="Currency 20 2 3 5 3" xfId="14236"/>
    <cellStyle name="Currency 20 2 3 5 3 2" xfId="43294"/>
    <cellStyle name="Currency 20 2 3 5 4" xfId="36710"/>
    <cellStyle name="Currency 20 2 3 6" xfId="15515"/>
    <cellStyle name="Currency 20 2 3 6 2" xfId="23505"/>
    <cellStyle name="Currency 20 2 3 6 2 2" xfId="52464"/>
    <cellStyle name="Currency 20 2 3 6 3" xfId="44523"/>
    <cellStyle name="Currency 20 2 3 7" xfId="22056"/>
    <cellStyle name="Currency 20 2 3 7 2" xfId="30004"/>
    <cellStyle name="Currency 20 2 3 7 2 2" xfId="58963"/>
    <cellStyle name="Currency 20 2 3 7 3" xfId="51022"/>
    <cellStyle name="Currency 20 2 3 8" xfId="8796"/>
    <cellStyle name="Currency 20 2 3 8 2" xfId="37854"/>
    <cellStyle name="Currency 20 2 3 9" xfId="31270"/>
    <cellStyle name="Currency 20 2 4" xfId="1932"/>
    <cellStyle name="Currency 20 2 4 2" xfId="2942"/>
    <cellStyle name="Currency 20 2 4 2 2" xfId="6300"/>
    <cellStyle name="Currency 20 2 4 2 2 2" xfId="19582"/>
    <cellStyle name="Currency 20 2 4 2 2 2 2" xfId="27536"/>
    <cellStyle name="Currency 20 2 4 2 2 2 2 2" xfId="56495"/>
    <cellStyle name="Currency 20 2 4 2 2 2 3" xfId="48554"/>
    <cellStyle name="Currency 20 2 4 2 2 3" xfId="12912"/>
    <cellStyle name="Currency 20 2 4 2 2 3 2" xfId="41970"/>
    <cellStyle name="Currency 20 2 4 2 2 4" xfId="35386"/>
    <cellStyle name="Currency 20 2 4 2 3" xfId="16430"/>
    <cellStyle name="Currency 20 2 4 2 3 2" xfId="24384"/>
    <cellStyle name="Currency 20 2 4 2 3 2 2" xfId="53343"/>
    <cellStyle name="Currency 20 2 4 2 3 3" xfId="45402"/>
    <cellStyle name="Currency 20 2 4 2 4" xfId="9620"/>
    <cellStyle name="Currency 20 2 4 2 4 2" xfId="38678"/>
    <cellStyle name="Currency 20 2 4 2 5" xfId="32094"/>
    <cellStyle name="Currency 20 2 4 3" xfId="4140"/>
    <cellStyle name="Currency 20 2 4 3 2" xfId="17434"/>
    <cellStyle name="Currency 20 2 4 3 2 2" xfId="25388"/>
    <cellStyle name="Currency 20 2 4 3 2 2 2" xfId="54347"/>
    <cellStyle name="Currency 20 2 4 3 2 3" xfId="46406"/>
    <cellStyle name="Currency 20 2 4 3 3" xfId="10764"/>
    <cellStyle name="Currency 20 2 4 3 3 2" xfId="39822"/>
    <cellStyle name="Currency 20 2 4 3 4" xfId="33238"/>
    <cellStyle name="Currency 20 2 4 4" xfId="5296"/>
    <cellStyle name="Currency 20 2 4 4 2" xfId="18578"/>
    <cellStyle name="Currency 20 2 4 4 2 2" xfId="26532"/>
    <cellStyle name="Currency 20 2 4 4 2 2 2" xfId="55491"/>
    <cellStyle name="Currency 20 2 4 4 2 3" xfId="47550"/>
    <cellStyle name="Currency 20 2 4 4 3" xfId="11908"/>
    <cellStyle name="Currency 20 2 4 4 3 2" xfId="40966"/>
    <cellStyle name="Currency 20 2 4 4 4" xfId="34382"/>
    <cellStyle name="Currency 20 2 4 5" xfId="7465"/>
    <cellStyle name="Currency 20 2 4 5 2" xfId="20726"/>
    <cellStyle name="Currency 20 2 4 5 2 2" xfId="28680"/>
    <cellStyle name="Currency 20 2 4 5 2 2 2" xfId="57639"/>
    <cellStyle name="Currency 20 2 4 5 2 3" xfId="49698"/>
    <cellStyle name="Currency 20 2 4 5 3" xfId="14056"/>
    <cellStyle name="Currency 20 2 4 5 3 2" xfId="43114"/>
    <cellStyle name="Currency 20 2 4 5 4" xfId="36530"/>
    <cellStyle name="Currency 20 2 4 6" xfId="15335"/>
    <cellStyle name="Currency 20 2 4 6 2" xfId="23325"/>
    <cellStyle name="Currency 20 2 4 6 2 2" xfId="52284"/>
    <cellStyle name="Currency 20 2 4 6 3" xfId="44343"/>
    <cellStyle name="Currency 20 2 4 7" xfId="21876"/>
    <cellStyle name="Currency 20 2 4 7 2" xfId="29824"/>
    <cellStyle name="Currency 20 2 4 7 2 2" xfId="58783"/>
    <cellStyle name="Currency 20 2 4 7 3" xfId="50842"/>
    <cellStyle name="Currency 20 2 4 8" xfId="8616"/>
    <cellStyle name="Currency 20 2 4 8 2" xfId="37674"/>
    <cellStyle name="Currency 20 2 4 9" xfId="31090"/>
    <cellStyle name="Currency 20 2 5" xfId="2530"/>
    <cellStyle name="Currency 20 2 5 2" xfId="5888"/>
    <cellStyle name="Currency 20 2 5 2 2" xfId="19170"/>
    <cellStyle name="Currency 20 2 5 2 2 2" xfId="27124"/>
    <cellStyle name="Currency 20 2 5 2 2 2 2" xfId="56083"/>
    <cellStyle name="Currency 20 2 5 2 2 3" xfId="48142"/>
    <cellStyle name="Currency 20 2 5 2 3" xfId="12500"/>
    <cellStyle name="Currency 20 2 5 2 3 2" xfId="41558"/>
    <cellStyle name="Currency 20 2 5 2 4" xfId="34974"/>
    <cellStyle name="Currency 20 2 5 3" xfId="14819"/>
    <cellStyle name="Currency 20 2 5 3 2" xfId="22813"/>
    <cellStyle name="Currency 20 2 5 3 2 2" xfId="51772"/>
    <cellStyle name="Currency 20 2 5 3 3" xfId="43831"/>
    <cellStyle name="Currency 20 2 5 4" xfId="9208"/>
    <cellStyle name="Currency 20 2 5 4 2" xfId="38266"/>
    <cellStyle name="Currency 20 2 5 5" xfId="31682"/>
    <cellStyle name="Currency 20 2 6" xfId="3728"/>
    <cellStyle name="Currency 20 2 6 2" xfId="17022"/>
    <cellStyle name="Currency 20 2 6 2 2" xfId="24976"/>
    <cellStyle name="Currency 20 2 6 2 2 2" xfId="53935"/>
    <cellStyle name="Currency 20 2 6 2 3" xfId="45994"/>
    <cellStyle name="Currency 20 2 6 3" xfId="10352"/>
    <cellStyle name="Currency 20 2 6 3 2" xfId="39410"/>
    <cellStyle name="Currency 20 2 6 4" xfId="32826"/>
    <cellStyle name="Currency 20 2 7" xfId="4884"/>
    <cellStyle name="Currency 20 2 7 2" xfId="18166"/>
    <cellStyle name="Currency 20 2 7 2 2" xfId="26120"/>
    <cellStyle name="Currency 20 2 7 2 2 2" xfId="55079"/>
    <cellStyle name="Currency 20 2 7 2 3" xfId="47138"/>
    <cellStyle name="Currency 20 2 7 3" xfId="11496"/>
    <cellStyle name="Currency 20 2 7 3 2" xfId="40554"/>
    <cellStyle name="Currency 20 2 7 4" xfId="33970"/>
    <cellStyle name="Currency 20 2 8" xfId="7053"/>
    <cellStyle name="Currency 20 2 8 2" xfId="20314"/>
    <cellStyle name="Currency 20 2 8 2 2" xfId="28268"/>
    <cellStyle name="Currency 20 2 8 2 2 2" xfId="57227"/>
    <cellStyle name="Currency 20 2 8 2 3" xfId="49286"/>
    <cellStyle name="Currency 20 2 8 3" xfId="13644"/>
    <cellStyle name="Currency 20 2 8 3 2" xfId="42702"/>
    <cellStyle name="Currency 20 2 8 4" xfId="36118"/>
    <cellStyle name="Currency 20 2 9" xfId="14922"/>
    <cellStyle name="Currency 20 2 9 2" xfId="22912"/>
    <cellStyle name="Currency 20 2 9 2 2" xfId="51871"/>
    <cellStyle name="Currency 20 2 9 3" xfId="43930"/>
    <cellStyle name="Currency 20 3" xfId="1612"/>
    <cellStyle name="Currency 20 3 10" xfId="30801"/>
    <cellStyle name="Currency 20 3 2" xfId="2237"/>
    <cellStyle name="Currency 20 3 2 2" xfId="3245"/>
    <cellStyle name="Currency 20 3 2 2 2" xfId="6603"/>
    <cellStyle name="Currency 20 3 2 2 2 2" xfId="19885"/>
    <cellStyle name="Currency 20 3 2 2 2 2 2" xfId="27839"/>
    <cellStyle name="Currency 20 3 2 2 2 2 2 2" xfId="56798"/>
    <cellStyle name="Currency 20 3 2 2 2 2 3" xfId="48857"/>
    <cellStyle name="Currency 20 3 2 2 2 3" xfId="13215"/>
    <cellStyle name="Currency 20 3 2 2 2 3 2" xfId="42273"/>
    <cellStyle name="Currency 20 3 2 2 2 4" xfId="35689"/>
    <cellStyle name="Currency 20 3 2 2 3" xfId="16733"/>
    <cellStyle name="Currency 20 3 2 2 3 2" xfId="24687"/>
    <cellStyle name="Currency 20 3 2 2 3 2 2" xfId="53646"/>
    <cellStyle name="Currency 20 3 2 2 3 3" xfId="45705"/>
    <cellStyle name="Currency 20 3 2 2 4" xfId="9923"/>
    <cellStyle name="Currency 20 3 2 2 4 2" xfId="38981"/>
    <cellStyle name="Currency 20 3 2 2 5" xfId="32397"/>
    <cellStyle name="Currency 20 3 2 3" xfId="4443"/>
    <cellStyle name="Currency 20 3 2 3 2" xfId="17737"/>
    <cellStyle name="Currency 20 3 2 3 2 2" xfId="25691"/>
    <cellStyle name="Currency 20 3 2 3 2 2 2" xfId="54650"/>
    <cellStyle name="Currency 20 3 2 3 2 3" xfId="46709"/>
    <cellStyle name="Currency 20 3 2 3 3" xfId="11067"/>
    <cellStyle name="Currency 20 3 2 3 3 2" xfId="40125"/>
    <cellStyle name="Currency 20 3 2 3 4" xfId="33541"/>
    <cellStyle name="Currency 20 3 2 4" xfId="5599"/>
    <cellStyle name="Currency 20 3 2 4 2" xfId="18881"/>
    <cellStyle name="Currency 20 3 2 4 2 2" xfId="26835"/>
    <cellStyle name="Currency 20 3 2 4 2 2 2" xfId="55794"/>
    <cellStyle name="Currency 20 3 2 4 2 3" xfId="47853"/>
    <cellStyle name="Currency 20 3 2 4 3" xfId="12211"/>
    <cellStyle name="Currency 20 3 2 4 3 2" xfId="41269"/>
    <cellStyle name="Currency 20 3 2 4 4" xfId="34685"/>
    <cellStyle name="Currency 20 3 2 5" xfId="7768"/>
    <cellStyle name="Currency 20 3 2 5 2" xfId="21029"/>
    <cellStyle name="Currency 20 3 2 5 2 2" xfId="28983"/>
    <cellStyle name="Currency 20 3 2 5 2 2 2" xfId="57942"/>
    <cellStyle name="Currency 20 3 2 5 2 3" xfId="50001"/>
    <cellStyle name="Currency 20 3 2 5 3" xfId="14359"/>
    <cellStyle name="Currency 20 3 2 5 3 2" xfId="43417"/>
    <cellStyle name="Currency 20 3 2 5 4" xfId="36833"/>
    <cellStyle name="Currency 20 3 2 6" xfId="15638"/>
    <cellStyle name="Currency 20 3 2 6 2" xfId="23628"/>
    <cellStyle name="Currency 20 3 2 6 2 2" xfId="52587"/>
    <cellStyle name="Currency 20 3 2 6 3" xfId="44646"/>
    <cellStyle name="Currency 20 3 2 7" xfId="22179"/>
    <cellStyle name="Currency 20 3 2 7 2" xfId="30127"/>
    <cellStyle name="Currency 20 3 2 7 2 2" xfId="59086"/>
    <cellStyle name="Currency 20 3 2 7 3" xfId="51145"/>
    <cellStyle name="Currency 20 3 2 8" xfId="8919"/>
    <cellStyle name="Currency 20 3 2 8 2" xfId="37977"/>
    <cellStyle name="Currency 20 3 2 9" xfId="31393"/>
    <cellStyle name="Currency 20 3 3" xfId="2653"/>
    <cellStyle name="Currency 20 3 3 2" xfId="6011"/>
    <cellStyle name="Currency 20 3 3 2 2" xfId="19293"/>
    <cellStyle name="Currency 20 3 3 2 2 2" xfId="27247"/>
    <cellStyle name="Currency 20 3 3 2 2 2 2" xfId="56206"/>
    <cellStyle name="Currency 20 3 3 2 2 3" xfId="48265"/>
    <cellStyle name="Currency 20 3 3 2 3" xfId="12623"/>
    <cellStyle name="Currency 20 3 3 2 3 2" xfId="41681"/>
    <cellStyle name="Currency 20 3 3 2 4" xfId="35097"/>
    <cellStyle name="Currency 20 3 3 3" xfId="16141"/>
    <cellStyle name="Currency 20 3 3 3 2" xfId="24095"/>
    <cellStyle name="Currency 20 3 3 3 2 2" xfId="53054"/>
    <cellStyle name="Currency 20 3 3 3 3" xfId="45113"/>
    <cellStyle name="Currency 20 3 3 4" xfId="9331"/>
    <cellStyle name="Currency 20 3 3 4 2" xfId="38389"/>
    <cellStyle name="Currency 20 3 3 5" xfId="31805"/>
    <cellStyle name="Currency 20 3 4" xfId="3851"/>
    <cellStyle name="Currency 20 3 4 2" xfId="17145"/>
    <cellStyle name="Currency 20 3 4 2 2" xfId="25099"/>
    <cellStyle name="Currency 20 3 4 2 2 2" xfId="54058"/>
    <cellStyle name="Currency 20 3 4 2 3" xfId="46117"/>
    <cellStyle name="Currency 20 3 4 3" xfId="10475"/>
    <cellStyle name="Currency 20 3 4 3 2" xfId="39533"/>
    <cellStyle name="Currency 20 3 4 4" xfId="32949"/>
    <cellStyle name="Currency 20 3 5" xfId="5007"/>
    <cellStyle name="Currency 20 3 5 2" xfId="18289"/>
    <cellStyle name="Currency 20 3 5 2 2" xfId="26243"/>
    <cellStyle name="Currency 20 3 5 2 2 2" xfId="55202"/>
    <cellStyle name="Currency 20 3 5 2 3" xfId="47261"/>
    <cellStyle name="Currency 20 3 5 3" xfId="11619"/>
    <cellStyle name="Currency 20 3 5 3 2" xfId="40677"/>
    <cellStyle name="Currency 20 3 5 4" xfId="34093"/>
    <cellStyle name="Currency 20 3 6" xfId="7176"/>
    <cellStyle name="Currency 20 3 6 2" xfId="20437"/>
    <cellStyle name="Currency 20 3 6 2 2" xfId="28391"/>
    <cellStyle name="Currency 20 3 6 2 2 2" xfId="57350"/>
    <cellStyle name="Currency 20 3 6 2 3" xfId="49409"/>
    <cellStyle name="Currency 20 3 6 3" xfId="13767"/>
    <cellStyle name="Currency 20 3 6 3 2" xfId="42825"/>
    <cellStyle name="Currency 20 3 6 4" xfId="36241"/>
    <cellStyle name="Currency 20 3 7" xfId="15045"/>
    <cellStyle name="Currency 20 3 7 2" xfId="23035"/>
    <cellStyle name="Currency 20 3 7 2 2" xfId="51994"/>
    <cellStyle name="Currency 20 3 7 3" xfId="44053"/>
    <cellStyle name="Currency 20 3 8" xfId="21587"/>
    <cellStyle name="Currency 20 3 8 2" xfId="29535"/>
    <cellStyle name="Currency 20 3 8 2 2" xfId="58494"/>
    <cellStyle name="Currency 20 3 8 3" xfId="50553"/>
    <cellStyle name="Currency 20 3 9" xfId="8327"/>
    <cellStyle name="Currency 20 3 9 2" xfId="37385"/>
    <cellStyle name="Currency 20 4" xfId="2024"/>
    <cellStyle name="Currency 20 4 2" xfId="3032"/>
    <cellStyle name="Currency 20 4 2 2" xfId="6390"/>
    <cellStyle name="Currency 20 4 2 2 2" xfId="19672"/>
    <cellStyle name="Currency 20 4 2 2 2 2" xfId="27626"/>
    <cellStyle name="Currency 20 4 2 2 2 2 2" xfId="56585"/>
    <cellStyle name="Currency 20 4 2 2 2 3" xfId="48644"/>
    <cellStyle name="Currency 20 4 2 2 3" xfId="13002"/>
    <cellStyle name="Currency 20 4 2 2 3 2" xfId="42060"/>
    <cellStyle name="Currency 20 4 2 2 4" xfId="35476"/>
    <cellStyle name="Currency 20 4 2 3" xfId="16520"/>
    <cellStyle name="Currency 20 4 2 3 2" xfId="24474"/>
    <cellStyle name="Currency 20 4 2 3 2 2" xfId="53433"/>
    <cellStyle name="Currency 20 4 2 3 3" xfId="45492"/>
    <cellStyle name="Currency 20 4 2 4" xfId="9710"/>
    <cellStyle name="Currency 20 4 2 4 2" xfId="38768"/>
    <cellStyle name="Currency 20 4 2 5" xfId="32184"/>
    <cellStyle name="Currency 20 4 3" xfId="4230"/>
    <cellStyle name="Currency 20 4 3 2" xfId="17524"/>
    <cellStyle name="Currency 20 4 3 2 2" xfId="25478"/>
    <cellStyle name="Currency 20 4 3 2 2 2" xfId="54437"/>
    <cellStyle name="Currency 20 4 3 2 3" xfId="46496"/>
    <cellStyle name="Currency 20 4 3 3" xfId="10854"/>
    <cellStyle name="Currency 20 4 3 3 2" xfId="39912"/>
    <cellStyle name="Currency 20 4 3 4" xfId="33328"/>
    <cellStyle name="Currency 20 4 4" xfId="5386"/>
    <cellStyle name="Currency 20 4 4 2" xfId="18668"/>
    <cellStyle name="Currency 20 4 4 2 2" xfId="26622"/>
    <cellStyle name="Currency 20 4 4 2 2 2" xfId="55581"/>
    <cellStyle name="Currency 20 4 4 2 3" xfId="47640"/>
    <cellStyle name="Currency 20 4 4 3" xfId="11998"/>
    <cellStyle name="Currency 20 4 4 3 2" xfId="41056"/>
    <cellStyle name="Currency 20 4 4 4" xfId="34472"/>
    <cellStyle name="Currency 20 4 5" xfId="7555"/>
    <cellStyle name="Currency 20 4 5 2" xfId="20816"/>
    <cellStyle name="Currency 20 4 5 2 2" xfId="28770"/>
    <cellStyle name="Currency 20 4 5 2 2 2" xfId="57729"/>
    <cellStyle name="Currency 20 4 5 2 3" xfId="49788"/>
    <cellStyle name="Currency 20 4 5 3" xfId="14146"/>
    <cellStyle name="Currency 20 4 5 3 2" xfId="43204"/>
    <cellStyle name="Currency 20 4 5 4" xfId="36620"/>
    <cellStyle name="Currency 20 4 6" xfId="15425"/>
    <cellStyle name="Currency 20 4 6 2" xfId="23415"/>
    <cellStyle name="Currency 20 4 6 2 2" xfId="52374"/>
    <cellStyle name="Currency 20 4 6 3" xfId="44433"/>
    <cellStyle name="Currency 20 4 7" xfId="21966"/>
    <cellStyle name="Currency 20 4 7 2" xfId="29914"/>
    <cellStyle name="Currency 20 4 7 2 2" xfId="58873"/>
    <cellStyle name="Currency 20 4 7 3" xfId="50932"/>
    <cellStyle name="Currency 20 4 8" xfId="8706"/>
    <cellStyle name="Currency 20 4 8 2" xfId="37764"/>
    <cellStyle name="Currency 20 4 9" xfId="31180"/>
    <cellStyle name="Currency 20 5" xfId="1842"/>
    <cellStyle name="Currency 20 5 2" xfId="2852"/>
    <cellStyle name="Currency 20 5 2 2" xfId="6210"/>
    <cellStyle name="Currency 20 5 2 2 2" xfId="19492"/>
    <cellStyle name="Currency 20 5 2 2 2 2" xfId="27446"/>
    <cellStyle name="Currency 20 5 2 2 2 2 2" xfId="56405"/>
    <cellStyle name="Currency 20 5 2 2 2 3" xfId="48464"/>
    <cellStyle name="Currency 20 5 2 2 3" xfId="12822"/>
    <cellStyle name="Currency 20 5 2 2 3 2" xfId="41880"/>
    <cellStyle name="Currency 20 5 2 2 4" xfId="35296"/>
    <cellStyle name="Currency 20 5 2 3" xfId="16340"/>
    <cellStyle name="Currency 20 5 2 3 2" xfId="24294"/>
    <cellStyle name="Currency 20 5 2 3 2 2" xfId="53253"/>
    <cellStyle name="Currency 20 5 2 3 3" xfId="45312"/>
    <cellStyle name="Currency 20 5 2 4" xfId="9530"/>
    <cellStyle name="Currency 20 5 2 4 2" xfId="38588"/>
    <cellStyle name="Currency 20 5 2 5" xfId="32004"/>
    <cellStyle name="Currency 20 5 3" xfId="4050"/>
    <cellStyle name="Currency 20 5 3 2" xfId="17344"/>
    <cellStyle name="Currency 20 5 3 2 2" xfId="25298"/>
    <cellStyle name="Currency 20 5 3 2 2 2" xfId="54257"/>
    <cellStyle name="Currency 20 5 3 2 3" xfId="46316"/>
    <cellStyle name="Currency 20 5 3 3" xfId="10674"/>
    <cellStyle name="Currency 20 5 3 3 2" xfId="39732"/>
    <cellStyle name="Currency 20 5 3 4" xfId="33148"/>
    <cellStyle name="Currency 20 5 4" xfId="5206"/>
    <cellStyle name="Currency 20 5 4 2" xfId="18488"/>
    <cellStyle name="Currency 20 5 4 2 2" xfId="26442"/>
    <cellStyle name="Currency 20 5 4 2 2 2" xfId="55401"/>
    <cellStyle name="Currency 20 5 4 2 3" xfId="47460"/>
    <cellStyle name="Currency 20 5 4 3" xfId="11818"/>
    <cellStyle name="Currency 20 5 4 3 2" xfId="40876"/>
    <cellStyle name="Currency 20 5 4 4" xfId="34292"/>
    <cellStyle name="Currency 20 5 5" xfId="7375"/>
    <cellStyle name="Currency 20 5 5 2" xfId="20636"/>
    <cellStyle name="Currency 20 5 5 2 2" xfId="28590"/>
    <cellStyle name="Currency 20 5 5 2 2 2" xfId="57549"/>
    <cellStyle name="Currency 20 5 5 2 3" xfId="49608"/>
    <cellStyle name="Currency 20 5 5 3" xfId="13966"/>
    <cellStyle name="Currency 20 5 5 3 2" xfId="43024"/>
    <cellStyle name="Currency 20 5 5 4" xfId="36440"/>
    <cellStyle name="Currency 20 5 6" xfId="15245"/>
    <cellStyle name="Currency 20 5 6 2" xfId="23235"/>
    <cellStyle name="Currency 20 5 6 2 2" xfId="52194"/>
    <cellStyle name="Currency 20 5 6 3" xfId="44253"/>
    <cellStyle name="Currency 20 5 7" xfId="21786"/>
    <cellStyle name="Currency 20 5 7 2" xfId="29734"/>
    <cellStyle name="Currency 20 5 7 2 2" xfId="58693"/>
    <cellStyle name="Currency 20 5 7 3" xfId="50752"/>
    <cellStyle name="Currency 20 5 8" xfId="8526"/>
    <cellStyle name="Currency 20 5 8 2" xfId="37584"/>
    <cellStyle name="Currency 20 5 9" xfId="31000"/>
    <cellStyle name="Currency 20 6" xfId="2440"/>
    <cellStyle name="Currency 20 6 2" xfId="5798"/>
    <cellStyle name="Currency 20 6 2 2" xfId="19080"/>
    <cellStyle name="Currency 20 6 2 2 2" xfId="27034"/>
    <cellStyle name="Currency 20 6 2 2 2 2" xfId="55993"/>
    <cellStyle name="Currency 20 6 2 2 3" xfId="48052"/>
    <cellStyle name="Currency 20 6 2 3" xfId="12410"/>
    <cellStyle name="Currency 20 6 2 3 2" xfId="41468"/>
    <cellStyle name="Currency 20 6 2 4" xfId="34884"/>
    <cellStyle name="Currency 20 6 3" xfId="14790"/>
    <cellStyle name="Currency 20 6 3 2" xfId="22793"/>
    <cellStyle name="Currency 20 6 3 2 2" xfId="51752"/>
    <cellStyle name="Currency 20 6 3 3" xfId="43811"/>
    <cellStyle name="Currency 20 6 4" xfId="9118"/>
    <cellStyle name="Currency 20 6 4 2" xfId="38176"/>
    <cellStyle name="Currency 20 6 5" xfId="31592"/>
    <cellStyle name="Currency 20 7" xfId="3638"/>
    <cellStyle name="Currency 20 7 2" xfId="16932"/>
    <cellStyle name="Currency 20 7 2 2" xfId="24886"/>
    <cellStyle name="Currency 20 7 2 2 2" xfId="53845"/>
    <cellStyle name="Currency 20 7 2 3" xfId="45904"/>
    <cellStyle name="Currency 20 7 3" xfId="10262"/>
    <cellStyle name="Currency 20 7 3 2" xfId="39320"/>
    <cellStyle name="Currency 20 7 4" xfId="32736"/>
    <cellStyle name="Currency 20 8" xfId="4794"/>
    <cellStyle name="Currency 20 8 2" xfId="18076"/>
    <cellStyle name="Currency 20 8 2 2" xfId="26030"/>
    <cellStyle name="Currency 20 8 2 2 2" xfId="54989"/>
    <cellStyle name="Currency 20 8 2 3" xfId="47048"/>
    <cellStyle name="Currency 20 8 3" xfId="11406"/>
    <cellStyle name="Currency 20 8 3 2" xfId="40464"/>
    <cellStyle name="Currency 20 8 4" xfId="33880"/>
    <cellStyle name="Currency 20 9" xfId="6963"/>
    <cellStyle name="Currency 20 9 2" xfId="20224"/>
    <cellStyle name="Currency 20 9 2 2" xfId="28178"/>
    <cellStyle name="Currency 20 9 2 2 2" xfId="57137"/>
    <cellStyle name="Currency 20 9 2 3" xfId="49196"/>
    <cellStyle name="Currency 20 9 3" xfId="13554"/>
    <cellStyle name="Currency 20 9 3 2" xfId="42612"/>
    <cellStyle name="Currency 20 9 4" xfId="36028"/>
    <cellStyle name="Currency 21" xfId="1518"/>
    <cellStyle name="Currency 22" xfId="1529"/>
    <cellStyle name="Currency 23" xfId="1743"/>
    <cellStyle name="Currency 24" xfId="1728"/>
    <cellStyle name="Currency 25" xfId="1740"/>
    <cellStyle name="Currency 26" xfId="1724"/>
    <cellStyle name="Currency 27" xfId="1737"/>
    <cellStyle name="Currency 28" xfId="1736"/>
    <cellStyle name="Currency 29" xfId="1734"/>
    <cellStyle name="Currency 3" xfId="15"/>
    <cellStyle name="Currency 3 10" xfId="2371"/>
    <cellStyle name="Currency 3 10 2" xfId="5731"/>
    <cellStyle name="Currency 3 10 2 2" xfId="19013"/>
    <cellStyle name="Currency 3 10 2 2 2" xfId="26967"/>
    <cellStyle name="Currency 3 10 2 2 2 2" xfId="55926"/>
    <cellStyle name="Currency 3 10 2 2 3" xfId="47985"/>
    <cellStyle name="Currency 3 10 2 3" xfId="12343"/>
    <cellStyle name="Currency 3 10 2 3 2" xfId="41401"/>
    <cellStyle name="Currency 3 10 2 4" xfId="34817"/>
    <cellStyle name="Currency 3 10 3" xfId="14758"/>
    <cellStyle name="Currency 3 10 3 2" xfId="22772"/>
    <cellStyle name="Currency 3 10 3 2 2" xfId="51731"/>
    <cellStyle name="Currency 3 10 3 3" xfId="43790"/>
    <cellStyle name="Currency 3 10 4" xfId="9051"/>
    <cellStyle name="Currency 3 10 4 2" xfId="38109"/>
    <cellStyle name="Currency 3 10 5" xfId="31525"/>
    <cellStyle name="Currency 3 11" xfId="3571"/>
    <cellStyle name="Currency 3 11 2" xfId="16865"/>
    <cellStyle name="Currency 3 11 2 2" xfId="24819"/>
    <cellStyle name="Currency 3 11 2 2 2" xfId="53778"/>
    <cellStyle name="Currency 3 11 2 3" xfId="45837"/>
    <cellStyle name="Currency 3 11 3" xfId="10195"/>
    <cellStyle name="Currency 3 11 3 2" xfId="39253"/>
    <cellStyle name="Currency 3 11 4" xfId="32669"/>
    <cellStyle name="Currency 3 12" xfId="4725"/>
    <cellStyle name="Currency 3 12 2" xfId="18009"/>
    <cellStyle name="Currency 3 12 2 2" xfId="25963"/>
    <cellStyle name="Currency 3 12 2 2 2" xfId="54922"/>
    <cellStyle name="Currency 3 12 2 3" xfId="46981"/>
    <cellStyle name="Currency 3 12 3" xfId="11339"/>
    <cellStyle name="Currency 3 12 3 2" xfId="40397"/>
    <cellStyle name="Currency 3 12 4" xfId="33813"/>
    <cellStyle name="Currency 3 13" xfId="6886"/>
    <cellStyle name="Currency 3 13 2" xfId="20157"/>
    <cellStyle name="Currency 3 13 2 2" xfId="28111"/>
    <cellStyle name="Currency 3 13 2 2 2" xfId="57070"/>
    <cellStyle name="Currency 3 13 2 3" xfId="49129"/>
    <cellStyle name="Currency 3 13 3" xfId="13487"/>
    <cellStyle name="Currency 3 13 3 2" xfId="42545"/>
    <cellStyle name="Currency 3 13 4" xfId="35961"/>
    <cellStyle name="Currency 3 14" xfId="14634"/>
    <cellStyle name="Currency 3 14 2" xfId="22672"/>
    <cellStyle name="Currency 3 14 2 2" xfId="51631"/>
    <cellStyle name="Currency 3 14 3" xfId="43690"/>
    <cellStyle name="Currency 3 15" xfId="21303"/>
    <cellStyle name="Currency 3 15 2" xfId="29255"/>
    <cellStyle name="Currency 3 15 2 2" xfId="58214"/>
    <cellStyle name="Currency 3 15 3" xfId="50273"/>
    <cellStyle name="Currency 3 16" xfId="22508"/>
    <cellStyle name="Currency 3 16 2" xfId="30452"/>
    <cellStyle name="Currency 3 16 2 2" xfId="59411"/>
    <cellStyle name="Currency 3 16 3" xfId="51470"/>
    <cellStyle name="Currency 3 17" xfId="22614"/>
    <cellStyle name="Currency 3 17 2" xfId="51576"/>
    <cellStyle name="Currency 3 18" xfId="8045"/>
    <cellStyle name="Currency 3 18 2" xfId="37105"/>
    <cellStyle name="Currency 3 19" xfId="30533"/>
    <cellStyle name="Currency 3 2" xfId="75"/>
    <cellStyle name="Currency 3 2 10" xfId="4746"/>
    <cellStyle name="Currency 3 2 10 2" xfId="18030"/>
    <cellStyle name="Currency 3 2 10 2 2" xfId="25984"/>
    <cellStyle name="Currency 3 2 10 2 2 2" xfId="54943"/>
    <cellStyle name="Currency 3 2 10 2 3" xfId="47002"/>
    <cellStyle name="Currency 3 2 10 3" xfId="11360"/>
    <cellStyle name="Currency 3 2 10 3 2" xfId="40418"/>
    <cellStyle name="Currency 3 2 10 4" xfId="33834"/>
    <cellStyle name="Currency 3 2 11" xfId="6907"/>
    <cellStyle name="Currency 3 2 11 2" xfId="20178"/>
    <cellStyle name="Currency 3 2 11 2 2" xfId="28132"/>
    <cellStyle name="Currency 3 2 11 2 2 2" xfId="57091"/>
    <cellStyle name="Currency 3 2 11 2 3" xfId="49150"/>
    <cellStyle name="Currency 3 2 11 3" xfId="13508"/>
    <cellStyle name="Currency 3 2 11 3 2" xfId="42566"/>
    <cellStyle name="Currency 3 2 11 4" xfId="35982"/>
    <cellStyle name="Currency 3 2 12" xfId="14660"/>
    <cellStyle name="Currency 3 2 12 2" xfId="22695"/>
    <cellStyle name="Currency 3 2 12 2 2" xfId="51654"/>
    <cellStyle name="Currency 3 2 12 3" xfId="43713"/>
    <cellStyle name="Currency 3 2 13" xfId="21324"/>
    <cellStyle name="Currency 3 2 13 2" xfId="29276"/>
    <cellStyle name="Currency 3 2 13 2 2" xfId="58235"/>
    <cellStyle name="Currency 3 2 13 3" xfId="50294"/>
    <cellStyle name="Currency 3 2 14" xfId="22509"/>
    <cellStyle name="Currency 3 2 14 2" xfId="30453"/>
    <cellStyle name="Currency 3 2 14 2 2" xfId="59412"/>
    <cellStyle name="Currency 3 2 14 3" xfId="51471"/>
    <cellStyle name="Currency 3 2 15" xfId="22615"/>
    <cellStyle name="Currency 3 2 15 2" xfId="51577"/>
    <cellStyle name="Currency 3 2 16" xfId="8066"/>
    <cellStyle name="Currency 3 2 16 2" xfId="37126"/>
    <cellStyle name="Currency 3 2 17" xfId="30542"/>
    <cellStyle name="Currency 3 2 2" xfId="114"/>
    <cellStyle name="Currency 3 2 2 10" xfId="14695"/>
    <cellStyle name="Currency 3 2 2 10 2" xfId="22730"/>
    <cellStyle name="Currency 3 2 2 10 2 2" xfId="51689"/>
    <cellStyle name="Currency 3 2 2 10 3" xfId="43748"/>
    <cellStyle name="Currency 3 2 2 11" xfId="21357"/>
    <cellStyle name="Currency 3 2 2 11 2" xfId="29309"/>
    <cellStyle name="Currency 3 2 2 11 2 2" xfId="58268"/>
    <cellStyle name="Currency 3 2 2 11 3" xfId="50327"/>
    <cellStyle name="Currency 3 2 2 12" xfId="8099"/>
    <cellStyle name="Currency 3 2 2 12 2" xfId="37159"/>
    <cellStyle name="Currency 3 2 2 13" xfId="30575"/>
    <cellStyle name="Currency 3 2 2 2" xfId="1469"/>
    <cellStyle name="Currency 3 2 2 2 10" xfId="21451"/>
    <cellStyle name="Currency 3 2 2 2 10 2" xfId="29399"/>
    <cellStyle name="Currency 3 2 2 2 10 2 2" xfId="58358"/>
    <cellStyle name="Currency 3 2 2 2 10 3" xfId="50417"/>
    <cellStyle name="Currency 3 2 2 2 11" xfId="8191"/>
    <cellStyle name="Currency 3 2 2 2 11 2" xfId="37249"/>
    <cellStyle name="Currency 3 2 2 2 12" xfId="30665"/>
    <cellStyle name="Currency 3 2 2 2 2" xfId="1689"/>
    <cellStyle name="Currency 3 2 2 2 2 10" xfId="30878"/>
    <cellStyle name="Currency 3 2 2 2 2 2" xfId="2314"/>
    <cellStyle name="Currency 3 2 2 2 2 2 2" xfId="3322"/>
    <cellStyle name="Currency 3 2 2 2 2 2 2 2" xfId="6680"/>
    <cellStyle name="Currency 3 2 2 2 2 2 2 2 2" xfId="19962"/>
    <cellStyle name="Currency 3 2 2 2 2 2 2 2 2 2" xfId="27916"/>
    <cellStyle name="Currency 3 2 2 2 2 2 2 2 2 2 2" xfId="56875"/>
    <cellStyle name="Currency 3 2 2 2 2 2 2 2 2 3" xfId="48934"/>
    <cellStyle name="Currency 3 2 2 2 2 2 2 2 3" xfId="13292"/>
    <cellStyle name="Currency 3 2 2 2 2 2 2 2 3 2" xfId="42350"/>
    <cellStyle name="Currency 3 2 2 2 2 2 2 2 4" xfId="35766"/>
    <cellStyle name="Currency 3 2 2 2 2 2 2 3" xfId="16810"/>
    <cellStyle name="Currency 3 2 2 2 2 2 2 3 2" xfId="24764"/>
    <cellStyle name="Currency 3 2 2 2 2 2 2 3 2 2" xfId="53723"/>
    <cellStyle name="Currency 3 2 2 2 2 2 2 3 3" xfId="45782"/>
    <cellStyle name="Currency 3 2 2 2 2 2 2 4" xfId="10000"/>
    <cellStyle name="Currency 3 2 2 2 2 2 2 4 2" xfId="39058"/>
    <cellStyle name="Currency 3 2 2 2 2 2 2 5" xfId="32474"/>
    <cellStyle name="Currency 3 2 2 2 2 2 3" xfId="4520"/>
    <cellStyle name="Currency 3 2 2 2 2 2 3 2" xfId="17814"/>
    <cellStyle name="Currency 3 2 2 2 2 2 3 2 2" xfId="25768"/>
    <cellStyle name="Currency 3 2 2 2 2 2 3 2 2 2" xfId="54727"/>
    <cellStyle name="Currency 3 2 2 2 2 2 3 2 3" xfId="46786"/>
    <cellStyle name="Currency 3 2 2 2 2 2 3 3" xfId="11144"/>
    <cellStyle name="Currency 3 2 2 2 2 2 3 3 2" xfId="40202"/>
    <cellStyle name="Currency 3 2 2 2 2 2 3 4" xfId="33618"/>
    <cellStyle name="Currency 3 2 2 2 2 2 4" xfId="5676"/>
    <cellStyle name="Currency 3 2 2 2 2 2 4 2" xfId="18958"/>
    <cellStyle name="Currency 3 2 2 2 2 2 4 2 2" xfId="26912"/>
    <cellStyle name="Currency 3 2 2 2 2 2 4 2 2 2" xfId="55871"/>
    <cellStyle name="Currency 3 2 2 2 2 2 4 2 3" xfId="47930"/>
    <cellStyle name="Currency 3 2 2 2 2 2 4 3" xfId="12288"/>
    <cellStyle name="Currency 3 2 2 2 2 2 4 3 2" xfId="41346"/>
    <cellStyle name="Currency 3 2 2 2 2 2 4 4" xfId="34762"/>
    <cellStyle name="Currency 3 2 2 2 2 2 5" xfId="7845"/>
    <cellStyle name="Currency 3 2 2 2 2 2 5 2" xfId="21106"/>
    <cellStyle name="Currency 3 2 2 2 2 2 5 2 2" xfId="29060"/>
    <cellStyle name="Currency 3 2 2 2 2 2 5 2 2 2" xfId="58019"/>
    <cellStyle name="Currency 3 2 2 2 2 2 5 2 3" xfId="50078"/>
    <cellStyle name="Currency 3 2 2 2 2 2 5 3" xfId="14436"/>
    <cellStyle name="Currency 3 2 2 2 2 2 5 3 2" xfId="43494"/>
    <cellStyle name="Currency 3 2 2 2 2 2 5 4" xfId="36910"/>
    <cellStyle name="Currency 3 2 2 2 2 2 6" xfId="15715"/>
    <cellStyle name="Currency 3 2 2 2 2 2 6 2" xfId="23705"/>
    <cellStyle name="Currency 3 2 2 2 2 2 6 2 2" xfId="52664"/>
    <cellStyle name="Currency 3 2 2 2 2 2 6 3" xfId="44723"/>
    <cellStyle name="Currency 3 2 2 2 2 2 7" xfId="22256"/>
    <cellStyle name="Currency 3 2 2 2 2 2 7 2" xfId="30204"/>
    <cellStyle name="Currency 3 2 2 2 2 2 7 2 2" xfId="59163"/>
    <cellStyle name="Currency 3 2 2 2 2 2 7 3" xfId="51222"/>
    <cellStyle name="Currency 3 2 2 2 2 2 8" xfId="8996"/>
    <cellStyle name="Currency 3 2 2 2 2 2 8 2" xfId="38054"/>
    <cellStyle name="Currency 3 2 2 2 2 2 9" xfId="31470"/>
    <cellStyle name="Currency 3 2 2 2 2 3" xfId="2730"/>
    <cellStyle name="Currency 3 2 2 2 2 3 2" xfId="6088"/>
    <cellStyle name="Currency 3 2 2 2 2 3 2 2" xfId="19370"/>
    <cellStyle name="Currency 3 2 2 2 2 3 2 2 2" xfId="27324"/>
    <cellStyle name="Currency 3 2 2 2 2 3 2 2 2 2" xfId="56283"/>
    <cellStyle name="Currency 3 2 2 2 2 3 2 2 3" xfId="48342"/>
    <cellStyle name="Currency 3 2 2 2 2 3 2 3" xfId="12700"/>
    <cellStyle name="Currency 3 2 2 2 2 3 2 3 2" xfId="41758"/>
    <cellStyle name="Currency 3 2 2 2 2 3 2 4" xfId="35174"/>
    <cellStyle name="Currency 3 2 2 2 2 3 3" xfId="16218"/>
    <cellStyle name="Currency 3 2 2 2 2 3 3 2" xfId="24172"/>
    <cellStyle name="Currency 3 2 2 2 2 3 3 2 2" xfId="53131"/>
    <cellStyle name="Currency 3 2 2 2 2 3 3 3" xfId="45190"/>
    <cellStyle name="Currency 3 2 2 2 2 3 4" xfId="9408"/>
    <cellStyle name="Currency 3 2 2 2 2 3 4 2" xfId="38466"/>
    <cellStyle name="Currency 3 2 2 2 2 3 5" xfId="31882"/>
    <cellStyle name="Currency 3 2 2 2 2 4" xfId="3928"/>
    <cellStyle name="Currency 3 2 2 2 2 4 2" xfId="17222"/>
    <cellStyle name="Currency 3 2 2 2 2 4 2 2" xfId="25176"/>
    <cellStyle name="Currency 3 2 2 2 2 4 2 2 2" xfId="54135"/>
    <cellStyle name="Currency 3 2 2 2 2 4 2 3" xfId="46194"/>
    <cellStyle name="Currency 3 2 2 2 2 4 3" xfId="10552"/>
    <cellStyle name="Currency 3 2 2 2 2 4 3 2" xfId="39610"/>
    <cellStyle name="Currency 3 2 2 2 2 4 4" xfId="33026"/>
    <cellStyle name="Currency 3 2 2 2 2 5" xfId="5084"/>
    <cellStyle name="Currency 3 2 2 2 2 5 2" xfId="18366"/>
    <cellStyle name="Currency 3 2 2 2 2 5 2 2" xfId="26320"/>
    <cellStyle name="Currency 3 2 2 2 2 5 2 2 2" xfId="55279"/>
    <cellStyle name="Currency 3 2 2 2 2 5 2 3" xfId="47338"/>
    <cellStyle name="Currency 3 2 2 2 2 5 3" xfId="11696"/>
    <cellStyle name="Currency 3 2 2 2 2 5 3 2" xfId="40754"/>
    <cellStyle name="Currency 3 2 2 2 2 5 4" xfId="34170"/>
    <cellStyle name="Currency 3 2 2 2 2 6" xfId="7253"/>
    <cellStyle name="Currency 3 2 2 2 2 6 2" xfId="20514"/>
    <cellStyle name="Currency 3 2 2 2 2 6 2 2" xfId="28468"/>
    <cellStyle name="Currency 3 2 2 2 2 6 2 2 2" xfId="57427"/>
    <cellStyle name="Currency 3 2 2 2 2 6 2 3" xfId="49486"/>
    <cellStyle name="Currency 3 2 2 2 2 6 3" xfId="13844"/>
    <cellStyle name="Currency 3 2 2 2 2 6 3 2" xfId="42902"/>
    <cellStyle name="Currency 3 2 2 2 2 6 4" xfId="36318"/>
    <cellStyle name="Currency 3 2 2 2 2 7" xfId="15122"/>
    <cellStyle name="Currency 3 2 2 2 2 7 2" xfId="23112"/>
    <cellStyle name="Currency 3 2 2 2 2 7 2 2" xfId="52071"/>
    <cellStyle name="Currency 3 2 2 2 2 7 3" xfId="44130"/>
    <cellStyle name="Currency 3 2 2 2 2 8" xfId="21664"/>
    <cellStyle name="Currency 3 2 2 2 2 8 2" xfId="29612"/>
    <cellStyle name="Currency 3 2 2 2 2 8 2 2" xfId="58571"/>
    <cellStyle name="Currency 3 2 2 2 2 8 3" xfId="50630"/>
    <cellStyle name="Currency 3 2 2 2 2 9" xfId="8404"/>
    <cellStyle name="Currency 3 2 2 2 2 9 2" xfId="37462"/>
    <cellStyle name="Currency 3 2 2 2 3" xfId="2101"/>
    <cellStyle name="Currency 3 2 2 2 3 2" xfId="3109"/>
    <cellStyle name="Currency 3 2 2 2 3 2 2" xfId="6467"/>
    <cellStyle name="Currency 3 2 2 2 3 2 2 2" xfId="19749"/>
    <cellStyle name="Currency 3 2 2 2 3 2 2 2 2" xfId="27703"/>
    <cellStyle name="Currency 3 2 2 2 3 2 2 2 2 2" xfId="56662"/>
    <cellStyle name="Currency 3 2 2 2 3 2 2 2 3" xfId="48721"/>
    <cellStyle name="Currency 3 2 2 2 3 2 2 3" xfId="13079"/>
    <cellStyle name="Currency 3 2 2 2 3 2 2 3 2" xfId="42137"/>
    <cellStyle name="Currency 3 2 2 2 3 2 2 4" xfId="35553"/>
    <cellStyle name="Currency 3 2 2 2 3 2 3" xfId="16597"/>
    <cellStyle name="Currency 3 2 2 2 3 2 3 2" xfId="24551"/>
    <cellStyle name="Currency 3 2 2 2 3 2 3 2 2" xfId="53510"/>
    <cellStyle name="Currency 3 2 2 2 3 2 3 3" xfId="45569"/>
    <cellStyle name="Currency 3 2 2 2 3 2 4" xfId="9787"/>
    <cellStyle name="Currency 3 2 2 2 3 2 4 2" xfId="38845"/>
    <cellStyle name="Currency 3 2 2 2 3 2 5" xfId="32261"/>
    <cellStyle name="Currency 3 2 2 2 3 3" xfId="4307"/>
    <cellStyle name="Currency 3 2 2 2 3 3 2" xfId="17601"/>
    <cellStyle name="Currency 3 2 2 2 3 3 2 2" xfId="25555"/>
    <cellStyle name="Currency 3 2 2 2 3 3 2 2 2" xfId="54514"/>
    <cellStyle name="Currency 3 2 2 2 3 3 2 3" xfId="46573"/>
    <cellStyle name="Currency 3 2 2 2 3 3 3" xfId="10931"/>
    <cellStyle name="Currency 3 2 2 2 3 3 3 2" xfId="39989"/>
    <cellStyle name="Currency 3 2 2 2 3 3 4" xfId="33405"/>
    <cellStyle name="Currency 3 2 2 2 3 4" xfId="5463"/>
    <cellStyle name="Currency 3 2 2 2 3 4 2" xfId="18745"/>
    <cellStyle name="Currency 3 2 2 2 3 4 2 2" xfId="26699"/>
    <cellStyle name="Currency 3 2 2 2 3 4 2 2 2" xfId="55658"/>
    <cellStyle name="Currency 3 2 2 2 3 4 2 3" xfId="47717"/>
    <cellStyle name="Currency 3 2 2 2 3 4 3" xfId="12075"/>
    <cellStyle name="Currency 3 2 2 2 3 4 3 2" xfId="41133"/>
    <cellStyle name="Currency 3 2 2 2 3 4 4" xfId="34549"/>
    <cellStyle name="Currency 3 2 2 2 3 5" xfId="7632"/>
    <cellStyle name="Currency 3 2 2 2 3 5 2" xfId="20893"/>
    <cellStyle name="Currency 3 2 2 2 3 5 2 2" xfId="28847"/>
    <cellStyle name="Currency 3 2 2 2 3 5 2 2 2" xfId="57806"/>
    <cellStyle name="Currency 3 2 2 2 3 5 2 3" xfId="49865"/>
    <cellStyle name="Currency 3 2 2 2 3 5 3" xfId="14223"/>
    <cellStyle name="Currency 3 2 2 2 3 5 3 2" xfId="43281"/>
    <cellStyle name="Currency 3 2 2 2 3 5 4" xfId="36697"/>
    <cellStyle name="Currency 3 2 2 2 3 6" xfId="15502"/>
    <cellStyle name="Currency 3 2 2 2 3 6 2" xfId="23492"/>
    <cellStyle name="Currency 3 2 2 2 3 6 2 2" xfId="52451"/>
    <cellStyle name="Currency 3 2 2 2 3 6 3" xfId="44510"/>
    <cellStyle name="Currency 3 2 2 2 3 7" xfId="22043"/>
    <cellStyle name="Currency 3 2 2 2 3 7 2" xfId="29991"/>
    <cellStyle name="Currency 3 2 2 2 3 7 2 2" xfId="58950"/>
    <cellStyle name="Currency 3 2 2 2 3 7 3" xfId="51009"/>
    <cellStyle name="Currency 3 2 2 2 3 8" xfId="8783"/>
    <cellStyle name="Currency 3 2 2 2 3 8 2" xfId="37841"/>
    <cellStyle name="Currency 3 2 2 2 3 9" xfId="31257"/>
    <cellStyle name="Currency 3 2 2 2 4" xfId="1919"/>
    <cellStyle name="Currency 3 2 2 2 4 2" xfId="2929"/>
    <cellStyle name="Currency 3 2 2 2 4 2 2" xfId="6287"/>
    <cellStyle name="Currency 3 2 2 2 4 2 2 2" xfId="19569"/>
    <cellStyle name="Currency 3 2 2 2 4 2 2 2 2" xfId="27523"/>
    <cellStyle name="Currency 3 2 2 2 4 2 2 2 2 2" xfId="56482"/>
    <cellStyle name="Currency 3 2 2 2 4 2 2 2 3" xfId="48541"/>
    <cellStyle name="Currency 3 2 2 2 4 2 2 3" xfId="12899"/>
    <cellStyle name="Currency 3 2 2 2 4 2 2 3 2" xfId="41957"/>
    <cellStyle name="Currency 3 2 2 2 4 2 2 4" xfId="35373"/>
    <cellStyle name="Currency 3 2 2 2 4 2 3" xfId="16417"/>
    <cellStyle name="Currency 3 2 2 2 4 2 3 2" xfId="24371"/>
    <cellStyle name="Currency 3 2 2 2 4 2 3 2 2" xfId="53330"/>
    <cellStyle name="Currency 3 2 2 2 4 2 3 3" xfId="45389"/>
    <cellStyle name="Currency 3 2 2 2 4 2 4" xfId="9607"/>
    <cellStyle name="Currency 3 2 2 2 4 2 4 2" xfId="38665"/>
    <cellStyle name="Currency 3 2 2 2 4 2 5" xfId="32081"/>
    <cellStyle name="Currency 3 2 2 2 4 3" xfId="4127"/>
    <cellStyle name="Currency 3 2 2 2 4 3 2" xfId="17421"/>
    <cellStyle name="Currency 3 2 2 2 4 3 2 2" xfId="25375"/>
    <cellStyle name="Currency 3 2 2 2 4 3 2 2 2" xfId="54334"/>
    <cellStyle name="Currency 3 2 2 2 4 3 2 3" xfId="46393"/>
    <cellStyle name="Currency 3 2 2 2 4 3 3" xfId="10751"/>
    <cellStyle name="Currency 3 2 2 2 4 3 3 2" xfId="39809"/>
    <cellStyle name="Currency 3 2 2 2 4 3 4" xfId="33225"/>
    <cellStyle name="Currency 3 2 2 2 4 4" xfId="5283"/>
    <cellStyle name="Currency 3 2 2 2 4 4 2" xfId="18565"/>
    <cellStyle name="Currency 3 2 2 2 4 4 2 2" xfId="26519"/>
    <cellStyle name="Currency 3 2 2 2 4 4 2 2 2" xfId="55478"/>
    <cellStyle name="Currency 3 2 2 2 4 4 2 3" xfId="47537"/>
    <cellStyle name="Currency 3 2 2 2 4 4 3" xfId="11895"/>
    <cellStyle name="Currency 3 2 2 2 4 4 3 2" xfId="40953"/>
    <cellStyle name="Currency 3 2 2 2 4 4 4" xfId="34369"/>
    <cellStyle name="Currency 3 2 2 2 4 5" xfId="7452"/>
    <cellStyle name="Currency 3 2 2 2 4 5 2" xfId="20713"/>
    <cellStyle name="Currency 3 2 2 2 4 5 2 2" xfId="28667"/>
    <cellStyle name="Currency 3 2 2 2 4 5 2 2 2" xfId="57626"/>
    <cellStyle name="Currency 3 2 2 2 4 5 2 3" xfId="49685"/>
    <cellStyle name="Currency 3 2 2 2 4 5 3" xfId="14043"/>
    <cellStyle name="Currency 3 2 2 2 4 5 3 2" xfId="43101"/>
    <cellStyle name="Currency 3 2 2 2 4 5 4" xfId="36517"/>
    <cellStyle name="Currency 3 2 2 2 4 6" xfId="15322"/>
    <cellStyle name="Currency 3 2 2 2 4 6 2" xfId="23312"/>
    <cellStyle name="Currency 3 2 2 2 4 6 2 2" xfId="52271"/>
    <cellStyle name="Currency 3 2 2 2 4 6 3" xfId="44330"/>
    <cellStyle name="Currency 3 2 2 2 4 7" xfId="21863"/>
    <cellStyle name="Currency 3 2 2 2 4 7 2" xfId="29811"/>
    <cellStyle name="Currency 3 2 2 2 4 7 2 2" xfId="58770"/>
    <cellStyle name="Currency 3 2 2 2 4 7 3" xfId="50829"/>
    <cellStyle name="Currency 3 2 2 2 4 8" xfId="8603"/>
    <cellStyle name="Currency 3 2 2 2 4 8 2" xfId="37661"/>
    <cellStyle name="Currency 3 2 2 2 4 9" xfId="31077"/>
    <cellStyle name="Currency 3 2 2 2 5" xfId="2517"/>
    <cellStyle name="Currency 3 2 2 2 5 2" xfId="5875"/>
    <cellStyle name="Currency 3 2 2 2 5 2 2" xfId="19157"/>
    <cellStyle name="Currency 3 2 2 2 5 2 2 2" xfId="27111"/>
    <cellStyle name="Currency 3 2 2 2 5 2 2 2 2" xfId="56070"/>
    <cellStyle name="Currency 3 2 2 2 5 2 2 3" xfId="48129"/>
    <cellStyle name="Currency 3 2 2 2 5 2 3" xfId="12487"/>
    <cellStyle name="Currency 3 2 2 2 5 2 3 2" xfId="41545"/>
    <cellStyle name="Currency 3 2 2 2 5 2 4" xfId="34961"/>
    <cellStyle name="Currency 3 2 2 2 5 3" xfId="15918"/>
    <cellStyle name="Currency 3 2 2 2 5 3 2" xfId="23906"/>
    <cellStyle name="Currency 3 2 2 2 5 3 2 2" xfId="52865"/>
    <cellStyle name="Currency 3 2 2 2 5 3 3" xfId="44924"/>
    <cellStyle name="Currency 3 2 2 2 5 4" xfId="9195"/>
    <cellStyle name="Currency 3 2 2 2 5 4 2" xfId="38253"/>
    <cellStyle name="Currency 3 2 2 2 5 5" xfId="31669"/>
    <cellStyle name="Currency 3 2 2 2 6" xfId="3715"/>
    <cellStyle name="Currency 3 2 2 2 6 2" xfId="17009"/>
    <cellStyle name="Currency 3 2 2 2 6 2 2" xfId="24963"/>
    <cellStyle name="Currency 3 2 2 2 6 2 2 2" xfId="53922"/>
    <cellStyle name="Currency 3 2 2 2 6 2 3" xfId="45981"/>
    <cellStyle name="Currency 3 2 2 2 6 3" xfId="10339"/>
    <cellStyle name="Currency 3 2 2 2 6 3 2" xfId="39397"/>
    <cellStyle name="Currency 3 2 2 2 6 4" xfId="32813"/>
    <cellStyle name="Currency 3 2 2 2 7" xfId="4871"/>
    <cellStyle name="Currency 3 2 2 2 7 2" xfId="18153"/>
    <cellStyle name="Currency 3 2 2 2 7 2 2" xfId="26107"/>
    <cellStyle name="Currency 3 2 2 2 7 2 2 2" xfId="55066"/>
    <cellStyle name="Currency 3 2 2 2 7 2 3" xfId="47125"/>
    <cellStyle name="Currency 3 2 2 2 7 3" xfId="11483"/>
    <cellStyle name="Currency 3 2 2 2 7 3 2" xfId="40541"/>
    <cellStyle name="Currency 3 2 2 2 7 4" xfId="33957"/>
    <cellStyle name="Currency 3 2 2 2 8" xfId="7040"/>
    <cellStyle name="Currency 3 2 2 2 8 2" xfId="20301"/>
    <cellStyle name="Currency 3 2 2 2 8 2 2" xfId="28255"/>
    <cellStyle name="Currency 3 2 2 2 8 2 2 2" xfId="57214"/>
    <cellStyle name="Currency 3 2 2 2 8 2 3" xfId="49273"/>
    <cellStyle name="Currency 3 2 2 2 8 3" xfId="13631"/>
    <cellStyle name="Currency 3 2 2 2 8 3 2" xfId="42689"/>
    <cellStyle name="Currency 3 2 2 2 8 4" xfId="36105"/>
    <cellStyle name="Currency 3 2 2 2 9" xfId="14909"/>
    <cellStyle name="Currency 3 2 2 2 9 2" xfId="22899"/>
    <cellStyle name="Currency 3 2 2 2 9 2 2" xfId="51858"/>
    <cellStyle name="Currency 3 2 2 2 9 3" xfId="43917"/>
    <cellStyle name="Currency 3 2 2 3" xfId="1569"/>
    <cellStyle name="Currency 3 2 2 3 10" xfId="30758"/>
    <cellStyle name="Currency 3 2 2 3 2" xfId="2194"/>
    <cellStyle name="Currency 3 2 2 3 2 2" xfId="3202"/>
    <cellStyle name="Currency 3 2 2 3 2 2 2" xfId="6560"/>
    <cellStyle name="Currency 3 2 2 3 2 2 2 2" xfId="19842"/>
    <cellStyle name="Currency 3 2 2 3 2 2 2 2 2" xfId="27796"/>
    <cellStyle name="Currency 3 2 2 3 2 2 2 2 2 2" xfId="56755"/>
    <cellStyle name="Currency 3 2 2 3 2 2 2 2 3" xfId="48814"/>
    <cellStyle name="Currency 3 2 2 3 2 2 2 3" xfId="13172"/>
    <cellStyle name="Currency 3 2 2 3 2 2 2 3 2" xfId="42230"/>
    <cellStyle name="Currency 3 2 2 3 2 2 2 4" xfId="35646"/>
    <cellStyle name="Currency 3 2 2 3 2 2 3" xfId="16690"/>
    <cellStyle name="Currency 3 2 2 3 2 2 3 2" xfId="24644"/>
    <cellStyle name="Currency 3 2 2 3 2 2 3 2 2" xfId="53603"/>
    <cellStyle name="Currency 3 2 2 3 2 2 3 3" xfId="45662"/>
    <cellStyle name="Currency 3 2 2 3 2 2 4" xfId="9880"/>
    <cellStyle name="Currency 3 2 2 3 2 2 4 2" xfId="38938"/>
    <cellStyle name="Currency 3 2 2 3 2 2 5" xfId="32354"/>
    <cellStyle name="Currency 3 2 2 3 2 3" xfId="4400"/>
    <cellStyle name="Currency 3 2 2 3 2 3 2" xfId="17694"/>
    <cellStyle name="Currency 3 2 2 3 2 3 2 2" xfId="25648"/>
    <cellStyle name="Currency 3 2 2 3 2 3 2 2 2" xfId="54607"/>
    <cellStyle name="Currency 3 2 2 3 2 3 2 3" xfId="46666"/>
    <cellStyle name="Currency 3 2 2 3 2 3 3" xfId="11024"/>
    <cellStyle name="Currency 3 2 2 3 2 3 3 2" xfId="40082"/>
    <cellStyle name="Currency 3 2 2 3 2 3 4" xfId="33498"/>
    <cellStyle name="Currency 3 2 2 3 2 4" xfId="5556"/>
    <cellStyle name="Currency 3 2 2 3 2 4 2" xfId="18838"/>
    <cellStyle name="Currency 3 2 2 3 2 4 2 2" xfId="26792"/>
    <cellStyle name="Currency 3 2 2 3 2 4 2 2 2" xfId="55751"/>
    <cellStyle name="Currency 3 2 2 3 2 4 2 3" xfId="47810"/>
    <cellStyle name="Currency 3 2 2 3 2 4 3" xfId="12168"/>
    <cellStyle name="Currency 3 2 2 3 2 4 3 2" xfId="41226"/>
    <cellStyle name="Currency 3 2 2 3 2 4 4" xfId="34642"/>
    <cellStyle name="Currency 3 2 2 3 2 5" xfId="7725"/>
    <cellStyle name="Currency 3 2 2 3 2 5 2" xfId="20986"/>
    <cellStyle name="Currency 3 2 2 3 2 5 2 2" xfId="28940"/>
    <cellStyle name="Currency 3 2 2 3 2 5 2 2 2" xfId="57899"/>
    <cellStyle name="Currency 3 2 2 3 2 5 2 3" xfId="49958"/>
    <cellStyle name="Currency 3 2 2 3 2 5 3" xfId="14316"/>
    <cellStyle name="Currency 3 2 2 3 2 5 3 2" xfId="43374"/>
    <cellStyle name="Currency 3 2 2 3 2 5 4" xfId="36790"/>
    <cellStyle name="Currency 3 2 2 3 2 6" xfId="15595"/>
    <cellStyle name="Currency 3 2 2 3 2 6 2" xfId="23585"/>
    <cellStyle name="Currency 3 2 2 3 2 6 2 2" xfId="52544"/>
    <cellStyle name="Currency 3 2 2 3 2 6 3" xfId="44603"/>
    <cellStyle name="Currency 3 2 2 3 2 7" xfId="22136"/>
    <cellStyle name="Currency 3 2 2 3 2 7 2" xfId="30084"/>
    <cellStyle name="Currency 3 2 2 3 2 7 2 2" xfId="59043"/>
    <cellStyle name="Currency 3 2 2 3 2 7 3" xfId="51102"/>
    <cellStyle name="Currency 3 2 2 3 2 8" xfId="8876"/>
    <cellStyle name="Currency 3 2 2 3 2 8 2" xfId="37934"/>
    <cellStyle name="Currency 3 2 2 3 2 9" xfId="31350"/>
    <cellStyle name="Currency 3 2 2 3 3" xfId="2610"/>
    <cellStyle name="Currency 3 2 2 3 3 2" xfId="5968"/>
    <cellStyle name="Currency 3 2 2 3 3 2 2" xfId="19250"/>
    <cellStyle name="Currency 3 2 2 3 3 2 2 2" xfId="27204"/>
    <cellStyle name="Currency 3 2 2 3 3 2 2 2 2" xfId="56163"/>
    <cellStyle name="Currency 3 2 2 3 3 2 2 3" xfId="48222"/>
    <cellStyle name="Currency 3 2 2 3 3 2 3" xfId="12580"/>
    <cellStyle name="Currency 3 2 2 3 3 2 3 2" xfId="41638"/>
    <cellStyle name="Currency 3 2 2 3 3 2 4" xfId="35054"/>
    <cellStyle name="Currency 3 2 2 3 3 3" xfId="16098"/>
    <cellStyle name="Currency 3 2 2 3 3 3 2" xfId="24052"/>
    <cellStyle name="Currency 3 2 2 3 3 3 2 2" xfId="53011"/>
    <cellStyle name="Currency 3 2 2 3 3 3 3" xfId="45070"/>
    <cellStyle name="Currency 3 2 2 3 3 4" xfId="9288"/>
    <cellStyle name="Currency 3 2 2 3 3 4 2" xfId="38346"/>
    <cellStyle name="Currency 3 2 2 3 3 5" xfId="31762"/>
    <cellStyle name="Currency 3 2 2 3 4" xfId="3808"/>
    <cellStyle name="Currency 3 2 2 3 4 2" xfId="17102"/>
    <cellStyle name="Currency 3 2 2 3 4 2 2" xfId="25056"/>
    <cellStyle name="Currency 3 2 2 3 4 2 2 2" xfId="54015"/>
    <cellStyle name="Currency 3 2 2 3 4 2 3" xfId="46074"/>
    <cellStyle name="Currency 3 2 2 3 4 3" xfId="10432"/>
    <cellStyle name="Currency 3 2 2 3 4 3 2" xfId="39490"/>
    <cellStyle name="Currency 3 2 2 3 4 4" xfId="32906"/>
    <cellStyle name="Currency 3 2 2 3 5" xfId="4964"/>
    <cellStyle name="Currency 3 2 2 3 5 2" xfId="18246"/>
    <cellStyle name="Currency 3 2 2 3 5 2 2" xfId="26200"/>
    <cellStyle name="Currency 3 2 2 3 5 2 2 2" xfId="55159"/>
    <cellStyle name="Currency 3 2 2 3 5 2 3" xfId="47218"/>
    <cellStyle name="Currency 3 2 2 3 5 3" xfId="11576"/>
    <cellStyle name="Currency 3 2 2 3 5 3 2" xfId="40634"/>
    <cellStyle name="Currency 3 2 2 3 5 4" xfId="34050"/>
    <cellStyle name="Currency 3 2 2 3 6" xfId="7133"/>
    <cellStyle name="Currency 3 2 2 3 6 2" xfId="20394"/>
    <cellStyle name="Currency 3 2 2 3 6 2 2" xfId="28348"/>
    <cellStyle name="Currency 3 2 2 3 6 2 2 2" xfId="57307"/>
    <cellStyle name="Currency 3 2 2 3 6 2 3" xfId="49366"/>
    <cellStyle name="Currency 3 2 2 3 6 3" xfId="13724"/>
    <cellStyle name="Currency 3 2 2 3 6 3 2" xfId="42782"/>
    <cellStyle name="Currency 3 2 2 3 6 4" xfId="36198"/>
    <cellStyle name="Currency 3 2 2 3 7" xfId="15002"/>
    <cellStyle name="Currency 3 2 2 3 7 2" xfId="22992"/>
    <cellStyle name="Currency 3 2 2 3 7 2 2" xfId="51951"/>
    <cellStyle name="Currency 3 2 2 3 7 3" xfId="44010"/>
    <cellStyle name="Currency 3 2 2 3 8" xfId="21544"/>
    <cellStyle name="Currency 3 2 2 3 8 2" xfId="29492"/>
    <cellStyle name="Currency 3 2 2 3 8 2 2" xfId="58451"/>
    <cellStyle name="Currency 3 2 2 3 8 3" xfId="50510"/>
    <cellStyle name="Currency 3 2 2 3 9" xfId="8284"/>
    <cellStyle name="Currency 3 2 2 3 9 2" xfId="37342"/>
    <cellStyle name="Currency 3 2 2 4" xfId="2011"/>
    <cellStyle name="Currency 3 2 2 4 2" xfId="3019"/>
    <cellStyle name="Currency 3 2 2 4 2 2" xfId="6377"/>
    <cellStyle name="Currency 3 2 2 4 2 2 2" xfId="19659"/>
    <cellStyle name="Currency 3 2 2 4 2 2 2 2" xfId="27613"/>
    <cellStyle name="Currency 3 2 2 4 2 2 2 2 2" xfId="56572"/>
    <cellStyle name="Currency 3 2 2 4 2 2 2 3" xfId="48631"/>
    <cellStyle name="Currency 3 2 2 4 2 2 3" xfId="12989"/>
    <cellStyle name="Currency 3 2 2 4 2 2 3 2" xfId="42047"/>
    <cellStyle name="Currency 3 2 2 4 2 2 4" xfId="35463"/>
    <cellStyle name="Currency 3 2 2 4 2 3" xfId="16507"/>
    <cellStyle name="Currency 3 2 2 4 2 3 2" xfId="24461"/>
    <cellStyle name="Currency 3 2 2 4 2 3 2 2" xfId="53420"/>
    <cellStyle name="Currency 3 2 2 4 2 3 3" xfId="45479"/>
    <cellStyle name="Currency 3 2 2 4 2 4" xfId="9697"/>
    <cellStyle name="Currency 3 2 2 4 2 4 2" xfId="38755"/>
    <cellStyle name="Currency 3 2 2 4 2 5" xfId="32171"/>
    <cellStyle name="Currency 3 2 2 4 3" xfId="4217"/>
    <cellStyle name="Currency 3 2 2 4 3 2" xfId="17511"/>
    <cellStyle name="Currency 3 2 2 4 3 2 2" xfId="25465"/>
    <cellStyle name="Currency 3 2 2 4 3 2 2 2" xfId="54424"/>
    <cellStyle name="Currency 3 2 2 4 3 2 3" xfId="46483"/>
    <cellStyle name="Currency 3 2 2 4 3 3" xfId="10841"/>
    <cellStyle name="Currency 3 2 2 4 3 3 2" xfId="39899"/>
    <cellStyle name="Currency 3 2 2 4 3 4" xfId="33315"/>
    <cellStyle name="Currency 3 2 2 4 4" xfId="5373"/>
    <cellStyle name="Currency 3 2 2 4 4 2" xfId="18655"/>
    <cellStyle name="Currency 3 2 2 4 4 2 2" xfId="26609"/>
    <cellStyle name="Currency 3 2 2 4 4 2 2 2" xfId="55568"/>
    <cellStyle name="Currency 3 2 2 4 4 2 3" xfId="47627"/>
    <cellStyle name="Currency 3 2 2 4 4 3" xfId="11985"/>
    <cellStyle name="Currency 3 2 2 4 4 3 2" xfId="41043"/>
    <cellStyle name="Currency 3 2 2 4 4 4" xfId="34459"/>
    <cellStyle name="Currency 3 2 2 4 5" xfId="7542"/>
    <cellStyle name="Currency 3 2 2 4 5 2" xfId="20803"/>
    <cellStyle name="Currency 3 2 2 4 5 2 2" xfId="28757"/>
    <cellStyle name="Currency 3 2 2 4 5 2 2 2" xfId="57716"/>
    <cellStyle name="Currency 3 2 2 4 5 2 3" xfId="49775"/>
    <cellStyle name="Currency 3 2 2 4 5 3" xfId="14133"/>
    <cellStyle name="Currency 3 2 2 4 5 3 2" xfId="43191"/>
    <cellStyle name="Currency 3 2 2 4 5 4" xfId="36607"/>
    <cellStyle name="Currency 3 2 2 4 6" xfId="15412"/>
    <cellStyle name="Currency 3 2 2 4 6 2" xfId="23402"/>
    <cellStyle name="Currency 3 2 2 4 6 2 2" xfId="52361"/>
    <cellStyle name="Currency 3 2 2 4 6 3" xfId="44420"/>
    <cellStyle name="Currency 3 2 2 4 7" xfId="21953"/>
    <cellStyle name="Currency 3 2 2 4 7 2" xfId="29901"/>
    <cellStyle name="Currency 3 2 2 4 7 2 2" xfId="58860"/>
    <cellStyle name="Currency 3 2 2 4 7 3" xfId="50919"/>
    <cellStyle name="Currency 3 2 2 4 8" xfId="8693"/>
    <cellStyle name="Currency 3 2 2 4 8 2" xfId="37751"/>
    <cellStyle name="Currency 3 2 2 4 9" xfId="31167"/>
    <cellStyle name="Currency 3 2 2 5" xfId="1827"/>
    <cellStyle name="Currency 3 2 2 5 2" xfId="2839"/>
    <cellStyle name="Currency 3 2 2 5 2 2" xfId="6197"/>
    <cellStyle name="Currency 3 2 2 5 2 2 2" xfId="19479"/>
    <cellStyle name="Currency 3 2 2 5 2 2 2 2" xfId="27433"/>
    <cellStyle name="Currency 3 2 2 5 2 2 2 2 2" xfId="56392"/>
    <cellStyle name="Currency 3 2 2 5 2 2 2 3" xfId="48451"/>
    <cellStyle name="Currency 3 2 2 5 2 2 3" xfId="12809"/>
    <cellStyle name="Currency 3 2 2 5 2 2 3 2" xfId="41867"/>
    <cellStyle name="Currency 3 2 2 5 2 2 4" xfId="35283"/>
    <cellStyle name="Currency 3 2 2 5 2 3" xfId="16327"/>
    <cellStyle name="Currency 3 2 2 5 2 3 2" xfId="24281"/>
    <cellStyle name="Currency 3 2 2 5 2 3 2 2" xfId="53240"/>
    <cellStyle name="Currency 3 2 2 5 2 3 3" xfId="45299"/>
    <cellStyle name="Currency 3 2 2 5 2 4" xfId="9517"/>
    <cellStyle name="Currency 3 2 2 5 2 4 2" xfId="38575"/>
    <cellStyle name="Currency 3 2 2 5 2 5" xfId="31991"/>
    <cellStyle name="Currency 3 2 2 5 3" xfId="4037"/>
    <cellStyle name="Currency 3 2 2 5 3 2" xfId="17331"/>
    <cellStyle name="Currency 3 2 2 5 3 2 2" xfId="25285"/>
    <cellStyle name="Currency 3 2 2 5 3 2 2 2" xfId="54244"/>
    <cellStyle name="Currency 3 2 2 5 3 2 3" xfId="46303"/>
    <cellStyle name="Currency 3 2 2 5 3 3" xfId="10661"/>
    <cellStyle name="Currency 3 2 2 5 3 3 2" xfId="39719"/>
    <cellStyle name="Currency 3 2 2 5 3 4" xfId="33135"/>
    <cellStyle name="Currency 3 2 2 5 4" xfId="5193"/>
    <cellStyle name="Currency 3 2 2 5 4 2" xfId="18475"/>
    <cellStyle name="Currency 3 2 2 5 4 2 2" xfId="26429"/>
    <cellStyle name="Currency 3 2 2 5 4 2 2 2" xfId="55388"/>
    <cellStyle name="Currency 3 2 2 5 4 2 3" xfId="47447"/>
    <cellStyle name="Currency 3 2 2 5 4 3" xfId="11805"/>
    <cellStyle name="Currency 3 2 2 5 4 3 2" xfId="40863"/>
    <cellStyle name="Currency 3 2 2 5 4 4" xfId="34279"/>
    <cellStyle name="Currency 3 2 2 5 5" xfId="7362"/>
    <cellStyle name="Currency 3 2 2 5 5 2" xfId="20623"/>
    <cellStyle name="Currency 3 2 2 5 5 2 2" xfId="28577"/>
    <cellStyle name="Currency 3 2 2 5 5 2 2 2" xfId="57536"/>
    <cellStyle name="Currency 3 2 2 5 5 2 3" xfId="49595"/>
    <cellStyle name="Currency 3 2 2 5 5 3" xfId="13953"/>
    <cellStyle name="Currency 3 2 2 5 5 3 2" xfId="43011"/>
    <cellStyle name="Currency 3 2 2 5 5 4" xfId="36427"/>
    <cellStyle name="Currency 3 2 2 5 6" xfId="15232"/>
    <cellStyle name="Currency 3 2 2 5 6 2" xfId="23222"/>
    <cellStyle name="Currency 3 2 2 5 6 2 2" xfId="52181"/>
    <cellStyle name="Currency 3 2 2 5 6 3" xfId="44240"/>
    <cellStyle name="Currency 3 2 2 5 7" xfId="21773"/>
    <cellStyle name="Currency 3 2 2 5 7 2" xfId="29721"/>
    <cellStyle name="Currency 3 2 2 5 7 2 2" xfId="58680"/>
    <cellStyle name="Currency 3 2 2 5 7 3" xfId="50739"/>
    <cellStyle name="Currency 3 2 2 5 8" xfId="8513"/>
    <cellStyle name="Currency 3 2 2 5 8 2" xfId="37571"/>
    <cellStyle name="Currency 3 2 2 5 9" xfId="30987"/>
    <cellStyle name="Currency 3 2 2 6" xfId="2426"/>
    <cellStyle name="Currency 3 2 2 6 2" xfId="5785"/>
    <cellStyle name="Currency 3 2 2 6 2 2" xfId="19067"/>
    <cellStyle name="Currency 3 2 2 6 2 2 2" xfId="27021"/>
    <cellStyle name="Currency 3 2 2 6 2 2 2 2" xfId="55980"/>
    <cellStyle name="Currency 3 2 2 6 2 2 3" xfId="48039"/>
    <cellStyle name="Currency 3 2 2 6 2 3" xfId="12397"/>
    <cellStyle name="Currency 3 2 2 6 2 3 2" xfId="41455"/>
    <cellStyle name="Currency 3 2 2 6 2 4" xfId="34871"/>
    <cellStyle name="Currency 3 2 2 6 3" xfId="14784"/>
    <cellStyle name="Currency 3 2 2 6 3 2" xfId="22788"/>
    <cellStyle name="Currency 3 2 2 6 3 2 2" xfId="51747"/>
    <cellStyle name="Currency 3 2 2 6 3 3" xfId="43806"/>
    <cellStyle name="Currency 3 2 2 6 4" xfId="9105"/>
    <cellStyle name="Currency 3 2 2 6 4 2" xfId="38163"/>
    <cellStyle name="Currency 3 2 2 6 5" xfId="31579"/>
    <cellStyle name="Currency 3 2 2 7" xfId="3625"/>
    <cellStyle name="Currency 3 2 2 7 2" xfId="16919"/>
    <cellStyle name="Currency 3 2 2 7 2 2" xfId="24873"/>
    <cellStyle name="Currency 3 2 2 7 2 2 2" xfId="53832"/>
    <cellStyle name="Currency 3 2 2 7 2 3" xfId="45891"/>
    <cellStyle name="Currency 3 2 2 7 3" xfId="10249"/>
    <cellStyle name="Currency 3 2 2 7 3 2" xfId="39307"/>
    <cellStyle name="Currency 3 2 2 7 4" xfId="32723"/>
    <cellStyle name="Currency 3 2 2 8" xfId="4779"/>
    <cellStyle name="Currency 3 2 2 8 2" xfId="18063"/>
    <cellStyle name="Currency 3 2 2 8 2 2" xfId="26017"/>
    <cellStyle name="Currency 3 2 2 8 2 2 2" xfId="54976"/>
    <cellStyle name="Currency 3 2 2 8 2 3" xfId="47035"/>
    <cellStyle name="Currency 3 2 2 8 3" xfId="11393"/>
    <cellStyle name="Currency 3 2 2 8 3 2" xfId="40451"/>
    <cellStyle name="Currency 3 2 2 8 4" xfId="33867"/>
    <cellStyle name="Currency 3 2 2 9" xfId="6940"/>
    <cellStyle name="Currency 3 2 2 9 2" xfId="20211"/>
    <cellStyle name="Currency 3 2 2 9 2 2" xfId="28165"/>
    <cellStyle name="Currency 3 2 2 9 2 2 2" xfId="57124"/>
    <cellStyle name="Currency 3 2 2 9 2 3" xfId="49183"/>
    <cellStyle name="Currency 3 2 2 9 3" xfId="13541"/>
    <cellStyle name="Currency 3 2 2 9 3 2" xfId="42599"/>
    <cellStyle name="Currency 3 2 2 9 4" xfId="36015"/>
    <cellStyle name="Currency 3 2 3" xfId="1436"/>
    <cellStyle name="Currency 3 2 3 10" xfId="21418"/>
    <cellStyle name="Currency 3 2 3 10 2" xfId="29366"/>
    <cellStyle name="Currency 3 2 3 10 2 2" xfId="58325"/>
    <cellStyle name="Currency 3 2 3 10 3" xfId="50384"/>
    <cellStyle name="Currency 3 2 3 11" xfId="8158"/>
    <cellStyle name="Currency 3 2 3 11 2" xfId="37216"/>
    <cellStyle name="Currency 3 2 3 12" xfId="30632"/>
    <cellStyle name="Currency 3 2 3 2" xfId="1656"/>
    <cellStyle name="Currency 3 2 3 2 10" xfId="30845"/>
    <cellStyle name="Currency 3 2 3 2 2" xfId="2281"/>
    <cellStyle name="Currency 3 2 3 2 2 2" xfId="3289"/>
    <cellStyle name="Currency 3 2 3 2 2 2 2" xfId="6647"/>
    <cellStyle name="Currency 3 2 3 2 2 2 2 2" xfId="19929"/>
    <cellStyle name="Currency 3 2 3 2 2 2 2 2 2" xfId="27883"/>
    <cellStyle name="Currency 3 2 3 2 2 2 2 2 2 2" xfId="56842"/>
    <cellStyle name="Currency 3 2 3 2 2 2 2 2 3" xfId="48901"/>
    <cellStyle name="Currency 3 2 3 2 2 2 2 3" xfId="13259"/>
    <cellStyle name="Currency 3 2 3 2 2 2 2 3 2" xfId="42317"/>
    <cellStyle name="Currency 3 2 3 2 2 2 2 4" xfId="35733"/>
    <cellStyle name="Currency 3 2 3 2 2 2 3" xfId="16777"/>
    <cellStyle name="Currency 3 2 3 2 2 2 3 2" xfId="24731"/>
    <cellStyle name="Currency 3 2 3 2 2 2 3 2 2" xfId="53690"/>
    <cellStyle name="Currency 3 2 3 2 2 2 3 3" xfId="45749"/>
    <cellStyle name="Currency 3 2 3 2 2 2 4" xfId="9967"/>
    <cellStyle name="Currency 3 2 3 2 2 2 4 2" xfId="39025"/>
    <cellStyle name="Currency 3 2 3 2 2 2 5" xfId="32441"/>
    <cellStyle name="Currency 3 2 3 2 2 3" xfId="4487"/>
    <cellStyle name="Currency 3 2 3 2 2 3 2" xfId="17781"/>
    <cellStyle name="Currency 3 2 3 2 2 3 2 2" xfId="25735"/>
    <cellStyle name="Currency 3 2 3 2 2 3 2 2 2" xfId="54694"/>
    <cellStyle name="Currency 3 2 3 2 2 3 2 3" xfId="46753"/>
    <cellStyle name="Currency 3 2 3 2 2 3 3" xfId="11111"/>
    <cellStyle name="Currency 3 2 3 2 2 3 3 2" xfId="40169"/>
    <cellStyle name="Currency 3 2 3 2 2 3 4" xfId="33585"/>
    <cellStyle name="Currency 3 2 3 2 2 4" xfId="5643"/>
    <cellStyle name="Currency 3 2 3 2 2 4 2" xfId="18925"/>
    <cellStyle name="Currency 3 2 3 2 2 4 2 2" xfId="26879"/>
    <cellStyle name="Currency 3 2 3 2 2 4 2 2 2" xfId="55838"/>
    <cellStyle name="Currency 3 2 3 2 2 4 2 3" xfId="47897"/>
    <cellStyle name="Currency 3 2 3 2 2 4 3" xfId="12255"/>
    <cellStyle name="Currency 3 2 3 2 2 4 3 2" xfId="41313"/>
    <cellStyle name="Currency 3 2 3 2 2 4 4" xfId="34729"/>
    <cellStyle name="Currency 3 2 3 2 2 5" xfId="7812"/>
    <cellStyle name="Currency 3 2 3 2 2 5 2" xfId="21073"/>
    <cellStyle name="Currency 3 2 3 2 2 5 2 2" xfId="29027"/>
    <cellStyle name="Currency 3 2 3 2 2 5 2 2 2" xfId="57986"/>
    <cellStyle name="Currency 3 2 3 2 2 5 2 3" xfId="50045"/>
    <cellStyle name="Currency 3 2 3 2 2 5 3" xfId="14403"/>
    <cellStyle name="Currency 3 2 3 2 2 5 3 2" xfId="43461"/>
    <cellStyle name="Currency 3 2 3 2 2 5 4" xfId="36877"/>
    <cellStyle name="Currency 3 2 3 2 2 6" xfId="15682"/>
    <cellStyle name="Currency 3 2 3 2 2 6 2" xfId="23672"/>
    <cellStyle name="Currency 3 2 3 2 2 6 2 2" xfId="52631"/>
    <cellStyle name="Currency 3 2 3 2 2 6 3" xfId="44690"/>
    <cellStyle name="Currency 3 2 3 2 2 7" xfId="22223"/>
    <cellStyle name="Currency 3 2 3 2 2 7 2" xfId="30171"/>
    <cellStyle name="Currency 3 2 3 2 2 7 2 2" xfId="59130"/>
    <cellStyle name="Currency 3 2 3 2 2 7 3" xfId="51189"/>
    <cellStyle name="Currency 3 2 3 2 2 8" xfId="8963"/>
    <cellStyle name="Currency 3 2 3 2 2 8 2" xfId="38021"/>
    <cellStyle name="Currency 3 2 3 2 2 9" xfId="31437"/>
    <cellStyle name="Currency 3 2 3 2 3" xfId="2697"/>
    <cellStyle name="Currency 3 2 3 2 3 2" xfId="6055"/>
    <cellStyle name="Currency 3 2 3 2 3 2 2" xfId="19337"/>
    <cellStyle name="Currency 3 2 3 2 3 2 2 2" xfId="27291"/>
    <cellStyle name="Currency 3 2 3 2 3 2 2 2 2" xfId="56250"/>
    <cellStyle name="Currency 3 2 3 2 3 2 2 3" xfId="48309"/>
    <cellStyle name="Currency 3 2 3 2 3 2 3" xfId="12667"/>
    <cellStyle name="Currency 3 2 3 2 3 2 3 2" xfId="41725"/>
    <cellStyle name="Currency 3 2 3 2 3 2 4" xfId="35141"/>
    <cellStyle name="Currency 3 2 3 2 3 3" xfId="16185"/>
    <cellStyle name="Currency 3 2 3 2 3 3 2" xfId="24139"/>
    <cellStyle name="Currency 3 2 3 2 3 3 2 2" xfId="53098"/>
    <cellStyle name="Currency 3 2 3 2 3 3 3" xfId="45157"/>
    <cellStyle name="Currency 3 2 3 2 3 4" xfId="9375"/>
    <cellStyle name="Currency 3 2 3 2 3 4 2" xfId="38433"/>
    <cellStyle name="Currency 3 2 3 2 3 5" xfId="31849"/>
    <cellStyle name="Currency 3 2 3 2 4" xfId="3895"/>
    <cellStyle name="Currency 3 2 3 2 4 2" xfId="17189"/>
    <cellStyle name="Currency 3 2 3 2 4 2 2" xfId="25143"/>
    <cellStyle name="Currency 3 2 3 2 4 2 2 2" xfId="54102"/>
    <cellStyle name="Currency 3 2 3 2 4 2 3" xfId="46161"/>
    <cellStyle name="Currency 3 2 3 2 4 3" xfId="10519"/>
    <cellStyle name="Currency 3 2 3 2 4 3 2" xfId="39577"/>
    <cellStyle name="Currency 3 2 3 2 4 4" xfId="32993"/>
    <cellStyle name="Currency 3 2 3 2 5" xfId="5051"/>
    <cellStyle name="Currency 3 2 3 2 5 2" xfId="18333"/>
    <cellStyle name="Currency 3 2 3 2 5 2 2" xfId="26287"/>
    <cellStyle name="Currency 3 2 3 2 5 2 2 2" xfId="55246"/>
    <cellStyle name="Currency 3 2 3 2 5 2 3" xfId="47305"/>
    <cellStyle name="Currency 3 2 3 2 5 3" xfId="11663"/>
    <cellStyle name="Currency 3 2 3 2 5 3 2" xfId="40721"/>
    <cellStyle name="Currency 3 2 3 2 5 4" xfId="34137"/>
    <cellStyle name="Currency 3 2 3 2 6" xfId="7220"/>
    <cellStyle name="Currency 3 2 3 2 6 2" xfId="20481"/>
    <cellStyle name="Currency 3 2 3 2 6 2 2" xfId="28435"/>
    <cellStyle name="Currency 3 2 3 2 6 2 2 2" xfId="57394"/>
    <cellStyle name="Currency 3 2 3 2 6 2 3" xfId="49453"/>
    <cellStyle name="Currency 3 2 3 2 6 3" xfId="13811"/>
    <cellStyle name="Currency 3 2 3 2 6 3 2" xfId="42869"/>
    <cellStyle name="Currency 3 2 3 2 6 4" xfId="36285"/>
    <cellStyle name="Currency 3 2 3 2 7" xfId="15089"/>
    <cellStyle name="Currency 3 2 3 2 7 2" xfId="23079"/>
    <cellStyle name="Currency 3 2 3 2 7 2 2" xfId="52038"/>
    <cellStyle name="Currency 3 2 3 2 7 3" xfId="44097"/>
    <cellStyle name="Currency 3 2 3 2 8" xfId="21631"/>
    <cellStyle name="Currency 3 2 3 2 8 2" xfId="29579"/>
    <cellStyle name="Currency 3 2 3 2 8 2 2" xfId="58538"/>
    <cellStyle name="Currency 3 2 3 2 8 3" xfId="50597"/>
    <cellStyle name="Currency 3 2 3 2 9" xfId="8371"/>
    <cellStyle name="Currency 3 2 3 2 9 2" xfId="37429"/>
    <cellStyle name="Currency 3 2 3 3" xfId="2068"/>
    <cellStyle name="Currency 3 2 3 3 2" xfId="3076"/>
    <cellStyle name="Currency 3 2 3 3 2 2" xfId="6434"/>
    <cellStyle name="Currency 3 2 3 3 2 2 2" xfId="19716"/>
    <cellStyle name="Currency 3 2 3 3 2 2 2 2" xfId="27670"/>
    <cellStyle name="Currency 3 2 3 3 2 2 2 2 2" xfId="56629"/>
    <cellStyle name="Currency 3 2 3 3 2 2 2 3" xfId="48688"/>
    <cellStyle name="Currency 3 2 3 3 2 2 3" xfId="13046"/>
    <cellStyle name="Currency 3 2 3 3 2 2 3 2" xfId="42104"/>
    <cellStyle name="Currency 3 2 3 3 2 2 4" xfId="35520"/>
    <cellStyle name="Currency 3 2 3 3 2 3" xfId="16564"/>
    <cellStyle name="Currency 3 2 3 3 2 3 2" xfId="24518"/>
    <cellStyle name="Currency 3 2 3 3 2 3 2 2" xfId="53477"/>
    <cellStyle name="Currency 3 2 3 3 2 3 3" xfId="45536"/>
    <cellStyle name="Currency 3 2 3 3 2 4" xfId="9754"/>
    <cellStyle name="Currency 3 2 3 3 2 4 2" xfId="38812"/>
    <cellStyle name="Currency 3 2 3 3 2 5" xfId="32228"/>
    <cellStyle name="Currency 3 2 3 3 3" xfId="4274"/>
    <cellStyle name="Currency 3 2 3 3 3 2" xfId="17568"/>
    <cellStyle name="Currency 3 2 3 3 3 2 2" xfId="25522"/>
    <cellStyle name="Currency 3 2 3 3 3 2 2 2" xfId="54481"/>
    <cellStyle name="Currency 3 2 3 3 3 2 3" xfId="46540"/>
    <cellStyle name="Currency 3 2 3 3 3 3" xfId="10898"/>
    <cellStyle name="Currency 3 2 3 3 3 3 2" xfId="39956"/>
    <cellStyle name="Currency 3 2 3 3 3 4" xfId="33372"/>
    <cellStyle name="Currency 3 2 3 3 4" xfId="5430"/>
    <cellStyle name="Currency 3 2 3 3 4 2" xfId="18712"/>
    <cellStyle name="Currency 3 2 3 3 4 2 2" xfId="26666"/>
    <cellStyle name="Currency 3 2 3 3 4 2 2 2" xfId="55625"/>
    <cellStyle name="Currency 3 2 3 3 4 2 3" xfId="47684"/>
    <cellStyle name="Currency 3 2 3 3 4 3" xfId="12042"/>
    <cellStyle name="Currency 3 2 3 3 4 3 2" xfId="41100"/>
    <cellStyle name="Currency 3 2 3 3 4 4" xfId="34516"/>
    <cellStyle name="Currency 3 2 3 3 5" xfId="7599"/>
    <cellStyle name="Currency 3 2 3 3 5 2" xfId="20860"/>
    <cellStyle name="Currency 3 2 3 3 5 2 2" xfId="28814"/>
    <cellStyle name="Currency 3 2 3 3 5 2 2 2" xfId="57773"/>
    <cellStyle name="Currency 3 2 3 3 5 2 3" xfId="49832"/>
    <cellStyle name="Currency 3 2 3 3 5 3" xfId="14190"/>
    <cellStyle name="Currency 3 2 3 3 5 3 2" xfId="43248"/>
    <cellStyle name="Currency 3 2 3 3 5 4" xfId="36664"/>
    <cellStyle name="Currency 3 2 3 3 6" xfId="15469"/>
    <cellStyle name="Currency 3 2 3 3 6 2" xfId="23459"/>
    <cellStyle name="Currency 3 2 3 3 6 2 2" xfId="52418"/>
    <cellStyle name="Currency 3 2 3 3 6 3" xfId="44477"/>
    <cellStyle name="Currency 3 2 3 3 7" xfId="22010"/>
    <cellStyle name="Currency 3 2 3 3 7 2" xfId="29958"/>
    <cellStyle name="Currency 3 2 3 3 7 2 2" xfId="58917"/>
    <cellStyle name="Currency 3 2 3 3 7 3" xfId="50976"/>
    <cellStyle name="Currency 3 2 3 3 8" xfId="8750"/>
    <cellStyle name="Currency 3 2 3 3 8 2" xfId="37808"/>
    <cellStyle name="Currency 3 2 3 3 9" xfId="31224"/>
    <cellStyle name="Currency 3 2 3 4" xfId="1886"/>
    <cellStyle name="Currency 3 2 3 4 2" xfId="2896"/>
    <cellStyle name="Currency 3 2 3 4 2 2" xfId="6254"/>
    <cellStyle name="Currency 3 2 3 4 2 2 2" xfId="19536"/>
    <cellStyle name="Currency 3 2 3 4 2 2 2 2" xfId="27490"/>
    <cellStyle name="Currency 3 2 3 4 2 2 2 2 2" xfId="56449"/>
    <cellStyle name="Currency 3 2 3 4 2 2 2 3" xfId="48508"/>
    <cellStyle name="Currency 3 2 3 4 2 2 3" xfId="12866"/>
    <cellStyle name="Currency 3 2 3 4 2 2 3 2" xfId="41924"/>
    <cellStyle name="Currency 3 2 3 4 2 2 4" xfId="35340"/>
    <cellStyle name="Currency 3 2 3 4 2 3" xfId="16384"/>
    <cellStyle name="Currency 3 2 3 4 2 3 2" xfId="24338"/>
    <cellStyle name="Currency 3 2 3 4 2 3 2 2" xfId="53297"/>
    <cellStyle name="Currency 3 2 3 4 2 3 3" xfId="45356"/>
    <cellStyle name="Currency 3 2 3 4 2 4" xfId="9574"/>
    <cellStyle name="Currency 3 2 3 4 2 4 2" xfId="38632"/>
    <cellStyle name="Currency 3 2 3 4 2 5" xfId="32048"/>
    <cellStyle name="Currency 3 2 3 4 3" xfId="4094"/>
    <cellStyle name="Currency 3 2 3 4 3 2" xfId="17388"/>
    <cellStyle name="Currency 3 2 3 4 3 2 2" xfId="25342"/>
    <cellStyle name="Currency 3 2 3 4 3 2 2 2" xfId="54301"/>
    <cellStyle name="Currency 3 2 3 4 3 2 3" xfId="46360"/>
    <cellStyle name="Currency 3 2 3 4 3 3" xfId="10718"/>
    <cellStyle name="Currency 3 2 3 4 3 3 2" xfId="39776"/>
    <cellStyle name="Currency 3 2 3 4 3 4" xfId="33192"/>
    <cellStyle name="Currency 3 2 3 4 4" xfId="5250"/>
    <cellStyle name="Currency 3 2 3 4 4 2" xfId="18532"/>
    <cellStyle name="Currency 3 2 3 4 4 2 2" xfId="26486"/>
    <cellStyle name="Currency 3 2 3 4 4 2 2 2" xfId="55445"/>
    <cellStyle name="Currency 3 2 3 4 4 2 3" xfId="47504"/>
    <cellStyle name="Currency 3 2 3 4 4 3" xfId="11862"/>
    <cellStyle name="Currency 3 2 3 4 4 3 2" xfId="40920"/>
    <cellStyle name="Currency 3 2 3 4 4 4" xfId="34336"/>
    <cellStyle name="Currency 3 2 3 4 5" xfId="7419"/>
    <cellStyle name="Currency 3 2 3 4 5 2" xfId="20680"/>
    <cellStyle name="Currency 3 2 3 4 5 2 2" xfId="28634"/>
    <cellStyle name="Currency 3 2 3 4 5 2 2 2" xfId="57593"/>
    <cellStyle name="Currency 3 2 3 4 5 2 3" xfId="49652"/>
    <cellStyle name="Currency 3 2 3 4 5 3" xfId="14010"/>
    <cellStyle name="Currency 3 2 3 4 5 3 2" xfId="43068"/>
    <cellStyle name="Currency 3 2 3 4 5 4" xfId="36484"/>
    <cellStyle name="Currency 3 2 3 4 6" xfId="15289"/>
    <cellStyle name="Currency 3 2 3 4 6 2" xfId="23279"/>
    <cellStyle name="Currency 3 2 3 4 6 2 2" xfId="52238"/>
    <cellStyle name="Currency 3 2 3 4 6 3" xfId="44297"/>
    <cellStyle name="Currency 3 2 3 4 7" xfId="21830"/>
    <cellStyle name="Currency 3 2 3 4 7 2" xfId="29778"/>
    <cellStyle name="Currency 3 2 3 4 7 2 2" xfId="58737"/>
    <cellStyle name="Currency 3 2 3 4 7 3" xfId="50796"/>
    <cellStyle name="Currency 3 2 3 4 8" xfId="8570"/>
    <cellStyle name="Currency 3 2 3 4 8 2" xfId="37628"/>
    <cellStyle name="Currency 3 2 3 4 9" xfId="31044"/>
    <cellStyle name="Currency 3 2 3 5" xfId="2484"/>
    <cellStyle name="Currency 3 2 3 5 2" xfId="5842"/>
    <cellStyle name="Currency 3 2 3 5 2 2" xfId="19124"/>
    <cellStyle name="Currency 3 2 3 5 2 2 2" xfId="27078"/>
    <cellStyle name="Currency 3 2 3 5 2 2 2 2" xfId="56037"/>
    <cellStyle name="Currency 3 2 3 5 2 2 3" xfId="48096"/>
    <cellStyle name="Currency 3 2 3 5 2 3" xfId="12454"/>
    <cellStyle name="Currency 3 2 3 5 2 3 2" xfId="41512"/>
    <cellStyle name="Currency 3 2 3 5 2 4" xfId="34928"/>
    <cellStyle name="Currency 3 2 3 5 3" xfId="16008"/>
    <cellStyle name="Currency 3 2 3 5 3 2" xfId="23963"/>
    <cellStyle name="Currency 3 2 3 5 3 2 2" xfId="52922"/>
    <cellStyle name="Currency 3 2 3 5 3 3" xfId="44981"/>
    <cellStyle name="Currency 3 2 3 5 4" xfId="9162"/>
    <cellStyle name="Currency 3 2 3 5 4 2" xfId="38220"/>
    <cellStyle name="Currency 3 2 3 5 5" xfId="31636"/>
    <cellStyle name="Currency 3 2 3 6" xfId="3682"/>
    <cellStyle name="Currency 3 2 3 6 2" xfId="16976"/>
    <cellStyle name="Currency 3 2 3 6 2 2" xfId="24930"/>
    <cellStyle name="Currency 3 2 3 6 2 2 2" xfId="53889"/>
    <cellStyle name="Currency 3 2 3 6 2 3" xfId="45948"/>
    <cellStyle name="Currency 3 2 3 6 3" xfId="10306"/>
    <cellStyle name="Currency 3 2 3 6 3 2" xfId="39364"/>
    <cellStyle name="Currency 3 2 3 6 4" xfId="32780"/>
    <cellStyle name="Currency 3 2 3 7" xfId="4838"/>
    <cellStyle name="Currency 3 2 3 7 2" xfId="18120"/>
    <cellStyle name="Currency 3 2 3 7 2 2" xfId="26074"/>
    <cellStyle name="Currency 3 2 3 7 2 2 2" xfId="55033"/>
    <cellStyle name="Currency 3 2 3 7 2 3" xfId="47092"/>
    <cellStyle name="Currency 3 2 3 7 3" xfId="11450"/>
    <cellStyle name="Currency 3 2 3 7 3 2" xfId="40508"/>
    <cellStyle name="Currency 3 2 3 7 4" xfId="33924"/>
    <cellStyle name="Currency 3 2 3 8" xfId="7007"/>
    <cellStyle name="Currency 3 2 3 8 2" xfId="20268"/>
    <cellStyle name="Currency 3 2 3 8 2 2" xfId="28222"/>
    <cellStyle name="Currency 3 2 3 8 2 2 2" xfId="57181"/>
    <cellStyle name="Currency 3 2 3 8 2 3" xfId="49240"/>
    <cellStyle name="Currency 3 2 3 8 3" xfId="13598"/>
    <cellStyle name="Currency 3 2 3 8 3 2" xfId="42656"/>
    <cellStyle name="Currency 3 2 3 8 4" xfId="36072"/>
    <cellStyle name="Currency 3 2 3 9" xfId="14876"/>
    <cellStyle name="Currency 3 2 3 9 2" xfId="22866"/>
    <cellStyle name="Currency 3 2 3 9 2 2" xfId="51825"/>
    <cellStyle name="Currency 3 2 3 9 3" xfId="43884"/>
    <cellStyle name="Currency 3 2 4" xfId="1536"/>
    <cellStyle name="Currency 3 2 4 10" xfId="30725"/>
    <cellStyle name="Currency 3 2 4 2" xfId="2161"/>
    <cellStyle name="Currency 3 2 4 2 2" xfId="3169"/>
    <cellStyle name="Currency 3 2 4 2 2 2" xfId="6527"/>
    <cellStyle name="Currency 3 2 4 2 2 2 2" xfId="19809"/>
    <cellStyle name="Currency 3 2 4 2 2 2 2 2" xfId="27763"/>
    <cellStyle name="Currency 3 2 4 2 2 2 2 2 2" xfId="56722"/>
    <cellStyle name="Currency 3 2 4 2 2 2 2 3" xfId="48781"/>
    <cellStyle name="Currency 3 2 4 2 2 2 3" xfId="13139"/>
    <cellStyle name="Currency 3 2 4 2 2 2 3 2" xfId="42197"/>
    <cellStyle name="Currency 3 2 4 2 2 2 4" xfId="35613"/>
    <cellStyle name="Currency 3 2 4 2 2 3" xfId="16657"/>
    <cellStyle name="Currency 3 2 4 2 2 3 2" xfId="24611"/>
    <cellStyle name="Currency 3 2 4 2 2 3 2 2" xfId="53570"/>
    <cellStyle name="Currency 3 2 4 2 2 3 3" xfId="45629"/>
    <cellStyle name="Currency 3 2 4 2 2 4" xfId="9847"/>
    <cellStyle name="Currency 3 2 4 2 2 4 2" xfId="38905"/>
    <cellStyle name="Currency 3 2 4 2 2 5" xfId="32321"/>
    <cellStyle name="Currency 3 2 4 2 3" xfId="4367"/>
    <cellStyle name="Currency 3 2 4 2 3 2" xfId="17661"/>
    <cellStyle name="Currency 3 2 4 2 3 2 2" xfId="25615"/>
    <cellStyle name="Currency 3 2 4 2 3 2 2 2" xfId="54574"/>
    <cellStyle name="Currency 3 2 4 2 3 2 3" xfId="46633"/>
    <cellStyle name="Currency 3 2 4 2 3 3" xfId="10991"/>
    <cellStyle name="Currency 3 2 4 2 3 3 2" xfId="40049"/>
    <cellStyle name="Currency 3 2 4 2 3 4" xfId="33465"/>
    <cellStyle name="Currency 3 2 4 2 4" xfId="5523"/>
    <cellStyle name="Currency 3 2 4 2 4 2" xfId="18805"/>
    <cellStyle name="Currency 3 2 4 2 4 2 2" xfId="26759"/>
    <cellStyle name="Currency 3 2 4 2 4 2 2 2" xfId="55718"/>
    <cellStyle name="Currency 3 2 4 2 4 2 3" xfId="47777"/>
    <cellStyle name="Currency 3 2 4 2 4 3" xfId="12135"/>
    <cellStyle name="Currency 3 2 4 2 4 3 2" xfId="41193"/>
    <cellStyle name="Currency 3 2 4 2 4 4" xfId="34609"/>
    <cellStyle name="Currency 3 2 4 2 5" xfId="7692"/>
    <cellStyle name="Currency 3 2 4 2 5 2" xfId="20953"/>
    <cellStyle name="Currency 3 2 4 2 5 2 2" xfId="28907"/>
    <cellStyle name="Currency 3 2 4 2 5 2 2 2" xfId="57866"/>
    <cellStyle name="Currency 3 2 4 2 5 2 3" xfId="49925"/>
    <cellStyle name="Currency 3 2 4 2 5 3" xfId="14283"/>
    <cellStyle name="Currency 3 2 4 2 5 3 2" xfId="43341"/>
    <cellStyle name="Currency 3 2 4 2 5 4" xfId="36757"/>
    <cellStyle name="Currency 3 2 4 2 6" xfId="15562"/>
    <cellStyle name="Currency 3 2 4 2 6 2" xfId="23552"/>
    <cellStyle name="Currency 3 2 4 2 6 2 2" xfId="52511"/>
    <cellStyle name="Currency 3 2 4 2 6 3" xfId="44570"/>
    <cellStyle name="Currency 3 2 4 2 7" xfId="22103"/>
    <cellStyle name="Currency 3 2 4 2 7 2" xfId="30051"/>
    <cellStyle name="Currency 3 2 4 2 7 2 2" xfId="59010"/>
    <cellStyle name="Currency 3 2 4 2 7 3" xfId="51069"/>
    <cellStyle name="Currency 3 2 4 2 8" xfId="8843"/>
    <cellStyle name="Currency 3 2 4 2 8 2" xfId="37901"/>
    <cellStyle name="Currency 3 2 4 2 9" xfId="31317"/>
    <cellStyle name="Currency 3 2 4 3" xfId="2577"/>
    <cellStyle name="Currency 3 2 4 3 2" xfId="5935"/>
    <cellStyle name="Currency 3 2 4 3 2 2" xfId="19217"/>
    <cellStyle name="Currency 3 2 4 3 2 2 2" xfId="27171"/>
    <cellStyle name="Currency 3 2 4 3 2 2 2 2" xfId="56130"/>
    <cellStyle name="Currency 3 2 4 3 2 2 3" xfId="48189"/>
    <cellStyle name="Currency 3 2 4 3 2 3" xfId="12547"/>
    <cellStyle name="Currency 3 2 4 3 2 3 2" xfId="41605"/>
    <cellStyle name="Currency 3 2 4 3 2 4" xfId="35021"/>
    <cellStyle name="Currency 3 2 4 3 3" xfId="16065"/>
    <cellStyle name="Currency 3 2 4 3 3 2" xfId="24019"/>
    <cellStyle name="Currency 3 2 4 3 3 2 2" xfId="52978"/>
    <cellStyle name="Currency 3 2 4 3 3 3" xfId="45037"/>
    <cellStyle name="Currency 3 2 4 3 4" xfId="9255"/>
    <cellStyle name="Currency 3 2 4 3 4 2" xfId="38313"/>
    <cellStyle name="Currency 3 2 4 3 5" xfId="31729"/>
    <cellStyle name="Currency 3 2 4 4" xfId="3775"/>
    <cellStyle name="Currency 3 2 4 4 2" xfId="17069"/>
    <cellStyle name="Currency 3 2 4 4 2 2" xfId="25023"/>
    <cellStyle name="Currency 3 2 4 4 2 2 2" xfId="53982"/>
    <cellStyle name="Currency 3 2 4 4 2 3" xfId="46041"/>
    <cellStyle name="Currency 3 2 4 4 3" xfId="10399"/>
    <cellStyle name="Currency 3 2 4 4 3 2" xfId="39457"/>
    <cellStyle name="Currency 3 2 4 4 4" xfId="32873"/>
    <cellStyle name="Currency 3 2 4 5" xfId="4931"/>
    <cellStyle name="Currency 3 2 4 5 2" xfId="18213"/>
    <cellStyle name="Currency 3 2 4 5 2 2" xfId="26167"/>
    <cellStyle name="Currency 3 2 4 5 2 2 2" xfId="55126"/>
    <cellStyle name="Currency 3 2 4 5 2 3" xfId="47185"/>
    <cellStyle name="Currency 3 2 4 5 3" xfId="11543"/>
    <cellStyle name="Currency 3 2 4 5 3 2" xfId="40601"/>
    <cellStyle name="Currency 3 2 4 5 4" xfId="34017"/>
    <cellStyle name="Currency 3 2 4 6" xfId="7100"/>
    <cellStyle name="Currency 3 2 4 6 2" xfId="20361"/>
    <cellStyle name="Currency 3 2 4 6 2 2" xfId="28315"/>
    <cellStyle name="Currency 3 2 4 6 2 2 2" xfId="57274"/>
    <cellStyle name="Currency 3 2 4 6 2 3" xfId="49333"/>
    <cellStyle name="Currency 3 2 4 6 3" xfId="13691"/>
    <cellStyle name="Currency 3 2 4 6 3 2" xfId="42749"/>
    <cellStyle name="Currency 3 2 4 6 4" xfId="36165"/>
    <cellStyle name="Currency 3 2 4 7" xfId="14969"/>
    <cellStyle name="Currency 3 2 4 7 2" xfId="22959"/>
    <cellStyle name="Currency 3 2 4 7 2 2" xfId="51918"/>
    <cellStyle name="Currency 3 2 4 7 3" xfId="43977"/>
    <cellStyle name="Currency 3 2 4 8" xfId="21511"/>
    <cellStyle name="Currency 3 2 4 8 2" xfId="29459"/>
    <cellStyle name="Currency 3 2 4 8 2 2" xfId="58418"/>
    <cellStyle name="Currency 3 2 4 8 3" xfId="50477"/>
    <cellStyle name="Currency 3 2 4 9" xfId="8251"/>
    <cellStyle name="Currency 3 2 4 9 2" xfId="37309"/>
    <cellStyle name="Currency 3 2 5" xfId="1978"/>
    <cellStyle name="Currency 3 2 5 2" xfId="2986"/>
    <cellStyle name="Currency 3 2 5 2 2" xfId="6344"/>
    <cellStyle name="Currency 3 2 5 2 2 2" xfId="19626"/>
    <cellStyle name="Currency 3 2 5 2 2 2 2" xfId="27580"/>
    <cellStyle name="Currency 3 2 5 2 2 2 2 2" xfId="56539"/>
    <cellStyle name="Currency 3 2 5 2 2 2 3" xfId="48598"/>
    <cellStyle name="Currency 3 2 5 2 2 3" xfId="12956"/>
    <cellStyle name="Currency 3 2 5 2 2 3 2" xfId="42014"/>
    <cellStyle name="Currency 3 2 5 2 2 4" xfId="35430"/>
    <cellStyle name="Currency 3 2 5 2 3" xfId="16474"/>
    <cellStyle name="Currency 3 2 5 2 3 2" xfId="24428"/>
    <cellStyle name="Currency 3 2 5 2 3 2 2" xfId="53387"/>
    <cellStyle name="Currency 3 2 5 2 3 3" xfId="45446"/>
    <cellStyle name="Currency 3 2 5 2 4" xfId="9664"/>
    <cellStyle name="Currency 3 2 5 2 4 2" xfId="38722"/>
    <cellStyle name="Currency 3 2 5 2 5" xfId="32138"/>
    <cellStyle name="Currency 3 2 5 3" xfId="4184"/>
    <cellStyle name="Currency 3 2 5 3 2" xfId="17478"/>
    <cellStyle name="Currency 3 2 5 3 2 2" xfId="25432"/>
    <cellStyle name="Currency 3 2 5 3 2 2 2" xfId="54391"/>
    <cellStyle name="Currency 3 2 5 3 2 3" xfId="46450"/>
    <cellStyle name="Currency 3 2 5 3 3" xfId="10808"/>
    <cellStyle name="Currency 3 2 5 3 3 2" xfId="39866"/>
    <cellStyle name="Currency 3 2 5 3 4" xfId="33282"/>
    <cellStyle name="Currency 3 2 5 4" xfId="5340"/>
    <cellStyle name="Currency 3 2 5 4 2" xfId="18622"/>
    <cellStyle name="Currency 3 2 5 4 2 2" xfId="26576"/>
    <cellStyle name="Currency 3 2 5 4 2 2 2" xfId="55535"/>
    <cellStyle name="Currency 3 2 5 4 2 3" xfId="47594"/>
    <cellStyle name="Currency 3 2 5 4 3" xfId="11952"/>
    <cellStyle name="Currency 3 2 5 4 3 2" xfId="41010"/>
    <cellStyle name="Currency 3 2 5 4 4" xfId="34426"/>
    <cellStyle name="Currency 3 2 5 5" xfId="7509"/>
    <cellStyle name="Currency 3 2 5 5 2" xfId="20770"/>
    <cellStyle name="Currency 3 2 5 5 2 2" xfId="28724"/>
    <cellStyle name="Currency 3 2 5 5 2 2 2" xfId="57683"/>
    <cellStyle name="Currency 3 2 5 5 2 3" xfId="49742"/>
    <cellStyle name="Currency 3 2 5 5 3" xfId="14100"/>
    <cellStyle name="Currency 3 2 5 5 3 2" xfId="43158"/>
    <cellStyle name="Currency 3 2 5 5 4" xfId="36574"/>
    <cellStyle name="Currency 3 2 5 6" xfId="15379"/>
    <cellStyle name="Currency 3 2 5 6 2" xfId="23369"/>
    <cellStyle name="Currency 3 2 5 6 2 2" xfId="52328"/>
    <cellStyle name="Currency 3 2 5 6 3" xfId="44387"/>
    <cellStyle name="Currency 3 2 5 7" xfId="21920"/>
    <cellStyle name="Currency 3 2 5 7 2" xfId="29868"/>
    <cellStyle name="Currency 3 2 5 7 2 2" xfId="58827"/>
    <cellStyle name="Currency 3 2 5 7 3" xfId="50886"/>
    <cellStyle name="Currency 3 2 5 8" xfId="8660"/>
    <cellStyle name="Currency 3 2 5 8 2" xfId="37718"/>
    <cellStyle name="Currency 3 2 5 9" xfId="31134"/>
    <cellStyle name="Currency 3 2 6" xfId="1794"/>
    <cellStyle name="Currency 3 2 6 2" xfId="2806"/>
    <cellStyle name="Currency 3 2 6 2 2" xfId="6164"/>
    <cellStyle name="Currency 3 2 6 2 2 2" xfId="19446"/>
    <cellStyle name="Currency 3 2 6 2 2 2 2" xfId="27400"/>
    <cellStyle name="Currency 3 2 6 2 2 2 2 2" xfId="56359"/>
    <cellStyle name="Currency 3 2 6 2 2 2 3" xfId="48418"/>
    <cellStyle name="Currency 3 2 6 2 2 3" xfId="12776"/>
    <cellStyle name="Currency 3 2 6 2 2 3 2" xfId="41834"/>
    <cellStyle name="Currency 3 2 6 2 2 4" xfId="35250"/>
    <cellStyle name="Currency 3 2 6 2 3" xfId="16294"/>
    <cellStyle name="Currency 3 2 6 2 3 2" xfId="24248"/>
    <cellStyle name="Currency 3 2 6 2 3 2 2" xfId="53207"/>
    <cellStyle name="Currency 3 2 6 2 3 3" xfId="45266"/>
    <cellStyle name="Currency 3 2 6 2 4" xfId="9484"/>
    <cellStyle name="Currency 3 2 6 2 4 2" xfId="38542"/>
    <cellStyle name="Currency 3 2 6 2 5" xfId="31958"/>
    <cellStyle name="Currency 3 2 6 3" xfId="4004"/>
    <cellStyle name="Currency 3 2 6 3 2" xfId="17298"/>
    <cellStyle name="Currency 3 2 6 3 2 2" xfId="25252"/>
    <cellStyle name="Currency 3 2 6 3 2 2 2" xfId="54211"/>
    <cellStyle name="Currency 3 2 6 3 2 3" xfId="46270"/>
    <cellStyle name="Currency 3 2 6 3 3" xfId="10628"/>
    <cellStyle name="Currency 3 2 6 3 3 2" xfId="39686"/>
    <cellStyle name="Currency 3 2 6 3 4" xfId="33102"/>
    <cellStyle name="Currency 3 2 6 4" xfId="5160"/>
    <cellStyle name="Currency 3 2 6 4 2" xfId="18442"/>
    <cellStyle name="Currency 3 2 6 4 2 2" xfId="26396"/>
    <cellStyle name="Currency 3 2 6 4 2 2 2" xfId="55355"/>
    <cellStyle name="Currency 3 2 6 4 2 3" xfId="47414"/>
    <cellStyle name="Currency 3 2 6 4 3" xfId="11772"/>
    <cellStyle name="Currency 3 2 6 4 3 2" xfId="40830"/>
    <cellStyle name="Currency 3 2 6 4 4" xfId="34246"/>
    <cellStyle name="Currency 3 2 6 5" xfId="7329"/>
    <cellStyle name="Currency 3 2 6 5 2" xfId="20590"/>
    <cellStyle name="Currency 3 2 6 5 2 2" xfId="28544"/>
    <cellStyle name="Currency 3 2 6 5 2 2 2" xfId="57503"/>
    <cellStyle name="Currency 3 2 6 5 2 3" xfId="49562"/>
    <cellStyle name="Currency 3 2 6 5 3" xfId="13920"/>
    <cellStyle name="Currency 3 2 6 5 3 2" xfId="42978"/>
    <cellStyle name="Currency 3 2 6 5 4" xfId="36394"/>
    <cellStyle name="Currency 3 2 6 6" xfId="15199"/>
    <cellStyle name="Currency 3 2 6 6 2" xfId="23189"/>
    <cellStyle name="Currency 3 2 6 6 2 2" xfId="52148"/>
    <cellStyle name="Currency 3 2 6 6 3" xfId="44207"/>
    <cellStyle name="Currency 3 2 6 7" xfId="21740"/>
    <cellStyle name="Currency 3 2 6 7 2" xfId="29688"/>
    <cellStyle name="Currency 3 2 6 7 2 2" xfId="58647"/>
    <cellStyle name="Currency 3 2 6 7 3" xfId="50706"/>
    <cellStyle name="Currency 3 2 6 8" xfId="8480"/>
    <cellStyle name="Currency 3 2 6 8 2" xfId="37538"/>
    <cellStyle name="Currency 3 2 6 9" xfId="30954"/>
    <cellStyle name="Currency 3 2 7" xfId="3443"/>
    <cellStyle name="Currency 3 2 7 2" xfId="4629"/>
    <cellStyle name="Currency 3 2 7 2 2" xfId="17923"/>
    <cellStyle name="Currency 3 2 7 2 2 2" xfId="25877"/>
    <cellStyle name="Currency 3 2 7 2 2 2 2" xfId="54836"/>
    <cellStyle name="Currency 3 2 7 2 2 3" xfId="46895"/>
    <cellStyle name="Currency 3 2 7 2 3" xfId="11253"/>
    <cellStyle name="Currency 3 2 7 2 3 2" xfId="40311"/>
    <cellStyle name="Currency 3 2 7 2 4" xfId="33727"/>
    <cellStyle name="Currency 3 2 7 3" xfId="6789"/>
    <cellStyle name="Currency 3 2 7 3 2" xfId="20071"/>
    <cellStyle name="Currency 3 2 7 3 2 2" xfId="28025"/>
    <cellStyle name="Currency 3 2 7 3 2 2 2" xfId="56984"/>
    <cellStyle name="Currency 3 2 7 3 2 3" xfId="49043"/>
    <cellStyle name="Currency 3 2 7 3 3" xfId="13401"/>
    <cellStyle name="Currency 3 2 7 3 3 2" xfId="42459"/>
    <cellStyle name="Currency 3 2 7 3 4" xfId="35875"/>
    <cellStyle name="Currency 3 2 7 4" xfId="7954"/>
    <cellStyle name="Currency 3 2 7 4 2" xfId="21215"/>
    <cellStyle name="Currency 3 2 7 4 2 2" xfId="29169"/>
    <cellStyle name="Currency 3 2 7 4 2 2 2" xfId="58128"/>
    <cellStyle name="Currency 3 2 7 4 2 3" xfId="50187"/>
    <cellStyle name="Currency 3 2 7 4 3" xfId="14545"/>
    <cellStyle name="Currency 3 2 7 4 3 2" xfId="43603"/>
    <cellStyle name="Currency 3 2 7 4 4" xfId="37019"/>
    <cellStyle name="Currency 3 2 7 5" xfId="15825"/>
    <cellStyle name="Currency 3 2 7 5 2" xfId="23814"/>
    <cellStyle name="Currency 3 2 7 5 2 2" xfId="52773"/>
    <cellStyle name="Currency 3 2 7 5 3" xfId="44832"/>
    <cellStyle name="Currency 3 2 7 6" xfId="22365"/>
    <cellStyle name="Currency 3 2 7 6 2" xfId="30313"/>
    <cellStyle name="Currency 3 2 7 6 2 2" xfId="59272"/>
    <cellStyle name="Currency 3 2 7 6 3" xfId="51331"/>
    <cellStyle name="Currency 3 2 7 7" xfId="10109"/>
    <cellStyle name="Currency 3 2 7 7 2" xfId="39167"/>
    <cellStyle name="Currency 3 2 7 8" xfId="32583"/>
    <cellStyle name="Currency 3 2 8" xfId="2393"/>
    <cellStyle name="Currency 3 2 8 2" xfId="5752"/>
    <cellStyle name="Currency 3 2 8 2 2" xfId="19034"/>
    <cellStyle name="Currency 3 2 8 2 2 2" xfId="26988"/>
    <cellStyle name="Currency 3 2 8 2 2 2 2" xfId="55947"/>
    <cellStyle name="Currency 3 2 8 2 2 3" xfId="48006"/>
    <cellStyle name="Currency 3 2 8 2 3" xfId="12364"/>
    <cellStyle name="Currency 3 2 8 2 3 2" xfId="41422"/>
    <cellStyle name="Currency 3 2 8 2 4" xfId="34838"/>
    <cellStyle name="Currency 3 2 8 3" xfId="15923"/>
    <cellStyle name="Currency 3 2 8 3 2" xfId="23910"/>
    <cellStyle name="Currency 3 2 8 3 2 2" xfId="52869"/>
    <cellStyle name="Currency 3 2 8 3 3" xfId="44928"/>
    <cellStyle name="Currency 3 2 8 4" xfId="9072"/>
    <cellStyle name="Currency 3 2 8 4 2" xfId="38130"/>
    <cellStyle name="Currency 3 2 8 5" xfId="31546"/>
    <cellStyle name="Currency 3 2 9" xfId="3592"/>
    <cellStyle name="Currency 3 2 9 2" xfId="16886"/>
    <cellStyle name="Currency 3 2 9 2 2" xfId="24840"/>
    <cellStyle name="Currency 3 2 9 2 2 2" xfId="53799"/>
    <cellStyle name="Currency 3 2 9 2 3" xfId="45858"/>
    <cellStyle name="Currency 3 2 9 3" xfId="10216"/>
    <cellStyle name="Currency 3 2 9 3 2" xfId="39274"/>
    <cellStyle name="Currency 3 2 9 4" xfId="32690"/>
    <cellStyle name="Currency 3 3" xfId="933"/>
    <cellStyle name="Currency 3 4" xfId="105"/>
    <cellStyle name="Currency 3 4 10" xfId="14686"/>
    <cellStyle name="Currency 3 4 10 2" xfId="22721"/>
    <cellStyle name="Currency 3 4 10 2 2" xfId="51680"/>
    <cellStyle name="Currency 3 4 10 3" xfId="43739"/>
    <cellStyle name="Currency 3 4 11" xfId="21348"/>
    <cellStyle name="Currency 3 4 11 2" xfId="29300"/>
    <cellStyle name="Currency 3 4 11 2 2" xfId="58259"/>
    <cellStyle name="Currency 3 4 11 3" xfId="50318"/>
    <cellStyle name="Currency 3 4 12" xfId="8090"/>
    <cellStyle name="Currency 3 4 12 2" xfId="37150"/>
    <cellStyle name="Currency 3 4 13" xfId="30566"/>
    <cellStyle name="Currency 3 4 2" xfId="1460"/>
    <cellStyle name="Currency 3 4 2 10" xfId="21442"/>
    <cellStyle name="Currency 3 4 2 10 2" xfId="29390"/>
    <cellStyle name="Currency 3 4 2 10 2 2" xfId="58349"/>
    <cellStyle name="Currency 3 4 2 10 3" xfId="50408"/>
    <cellStyle name="Currency 3 4 2 11" xfId="8182"/>
    <cellStyle name="Currency 3 4 2 11 2" xfId="37240"/>
    <cellStyle name="Currency 3 4 2 12" xfId="30656"/>
    <cellStyle name="Currency 3 4 2 2" xfId="1680"/>
    <cellStyle name="Currency 3 4 2 2 10" xfId="30869"/>
    <cellStyle name="Currency 3 4 2 2 2" xfId="2305"/>
    <cellStyle name="Currency 3 4 2 2 2 2" xfId="3313"/>
    <cellStyle name="Currency 3 4 2 2 2 2 2" xfId="6671"/>
    <cellStyle name="Currency 3 4 2 2 2 2 2 2" xfId="19953"/>
    <cellStyle name="Currency 3 4 2 2 2 2 2 2 2" xfId="27907"/>
    <cellStyle name="Currency 3 4 2 2 2 2 2 2 2 2" xfId="56866"/>
    <cellStyle name="Currency 3 4 2 2 2 2 2 2 3" xfId="48925"/>
    <cellStyle name="Currency 3 4 2 2 2 2 2 3" xfId="13283"/>
    <cellStyle name="Currency 3 4 2 2 2 2 2 3 2" xfId="42341"/>
    <cellStyle name="Currency 3 4 2 2 2 2 2 4" xfId="35757"/>
    <cellStyle name="Currency 3 4 2 2 2 2 3" xfId="16801"/>
    <cellStyle name="Currency 3 4 2 2 2 2 3 2" xfId="24755"/>
    <cellStyle name="Currency 3 4 2 2 2 2 3 2 2" xfId="53714"/>
    <cellStyle name="Currency 3 4 2 2 2 2 3 3" xfId="45773"/>
    <cellStyle name="Currency 3 4 2 2 2 2 4" xfId="9991"/>
    <cellStyle name="Currency 3 4 2 2 2 2 4 2" xfId="39049"/>
    <cellStyle name="Currency 3 4 2 2 2 2 5" xfId="32465"/>
    <cellStyle name="Currency 3 4 2 2 2 3" xfId="4511"/>
    <cellStyle name="Currency 3 4 2 2 2 3 2" xfId="17805"/>
    <cellStyle name="Currency 3 4 2 2 2 3 2 2" xfId="25759"/>
    <cellStyle name="Currency 3 4 2 2 2 3 2 2 2" xfId="54718"/>
    <cellStyle name="Currency 3 4 2 2 2 3 2 3" xfId="46777"/>
    <cellStyle name="Currency 3 4 2 2 2 3 3" xfId="11135"/>
    <cellStyle name="Currency 3 4 2 2 2 3 3 2" xfId="40193"/>
    <cellStyle name="Currency 3 4 2 2 2 3 4" xfId="33609"/>
    <cellStyle name="Currency 3 4 2 2 2 4" xfId="5667"/>
    <cellStyle name="Currency 3 4 2 2 2 4 2" xfId="18949"/>
    <cellStyle name="Currency 3 4 2 2 2 4 2 2" xfId="26903"/>
    <cellStyle name="Currency 3 4 2 2 2 4 2 2 2" xfId="55862"/>
    <cellStyle name="Currency 3 4 2 2 2 4 2 3" xfId="47921"/>
    <cellStyle name="Currency 3 4 2 2 2 4 3" xfId="12279"/>
    <cellStyle name="Currency 3 4 2 2 2 4 3 2" xfId="41337"/>
    <cellStyle name="Currency 3 4 2 2 2 4 4" xfId="34753"/>
    <cellStyle name="Currency 3 4 2 2 2 5" xfId="7836"/>
    <cellStyle name="Currency 3 4 2 2 2 5 2" xfId="21097"/>
    <cellStyle name="Currency 3 4 2 2 2 5 2 2" xfId="29051"/>
    <cellStyle name="Currency 3 4 2 2 2 5 2 2 2" xfId="58010"/>
    <cellStyle name="Currency 3 4 2 2 2 5 2 3" xfId="50069"/>
    <cellStyle name="Currency 3 4 2 2 2 5 3" xfId="14427"/>
    <cellStyle name="Currency 3 4 2 2 2 5 3 2" xfId="43485"/>
    <cellStyle name="Currency 3 4 2 2 2 5 4" xfId="36901"/>
    <cellStyle name="Currency 3 4 2 2 2 6" xfId="15706"/>
    <cellStyle name="Currency 3 4 2 2 2 6 2" xfId="23696"/>
    <cellStyle name="Currency 3 4 2 2 2 6 2 2" xfId="52655"/>
    <cellStyle name="Currency 3 4 2 2 2 6 3" xfId="44714"/>
    <cellStyle name="Currency 3 4 2 2 2 7" xfId="22247"/>
    <cellStyle name="Currency 3 4 2 2 2 7 2" xfId="30195"/>
    <cellStyle name="Currency 3 4 2 2 2 7 2 2" xfId="59154"/>
    <cellStyle name="Currency 3 4 2 2 2 7 3" xfId="51213"/>
    <cellStyle name="Currency 3 4 2 2 2 8" xfId="8987"/>
    <cellStyle name="Currency 3 4 2 2 2 8 2" xfId="38045"/>
    <cellStyle name="Currency 3 4 2 2 2 9" xfId="31461"/>
    <cellStyle name="Currency 3 4 2 2 3" xfId="2721"/>
    <cellStyle name="Currency 3 4 2 2 3 2" xfId="6079"/>
    <cellStyle name="Currency 3 4 2 2 3 2 2" xfId="19361"/>
    <cellStyle name="Currency 3 4 2 2 3 2 2 2" xfId="27315"/>
    <cellStyle name="Currency 3 4 2 2 3 2 2 2 2" xfId="56274"/>
    <cellStyle name="Currency 3 4 2 2 3 2 2 3" xfId="48333"/>
    <cellStyle name="Currency 3 4 2 2 3 2 3" xfId="12691"/>
    <cellStyle name="Currency 3 4 2 2 3 2 3 2" xfId="41749"/>
    <cellStyle name="Currency 3 4 2 2 3 2 4" xfId="35165"/>
    <cellStyle name="Currency 3 4 2 2 3 3" xfId="16209"/>
    <cellStyle name="Currency 3 4 2 2 3 3 2" xfId="24163"/>
    <cellStyle name="Currency 3 4 2 2 3 3 2 2" xfId="53122"/>
    <cellStyle name="Currency 3 4 2 2 3 3 3" xfId="45181"/>
    <cellStyle name="Currency 3 4 2 2 3 4" xfId="9399"/>
    <cellStyle name="Currency 3 4 2 2 3 4 2" xfId="38457"/>
    <cellStyle name="Currency 3 4 2 2 3 5" xfId="31873"/>
    <cellStyle name="Currency 3 4 2 2 4" xfId="3919"/>
    <cellStyle name="Currency 3 4 2 2 4 2" xfId="17213"/>
    <cellStyle name="Currency 3 4 2 2 4 2 2" xfId="25167"/>
    <cellStyle name="Currency 3 4 2 2 4 2 2 2" xfId="54126"/>
    <cellStyle name="Currency 3 4 2 2 4 2 3" xfId="46185"/>
    <cellStyle name="Currency 3 4 2 2 4 3" xfId="10543"/>
    <cellStyle name="Currency 3 4 2 2 4 3 2" xfId="39601"/>
    <cellStyle name="Currency 3 4 2 2 4 4" xfId="33017"/>
    <cellStyle name="Currency 3 4 2 2 5" xfId="5075"/>
    <cellStyle name="Currency 3 4 2 2 5 2" xfId="18357"/>
    <cellStyle name="Currency 3 4 2 2 5 2 2" xfId="26311"/>
    <cellStyle name="Currency 3 4 2 2 5 2 2 2" xfId="55270"/>
    <cellStyle name="Currency 3 4 2 2 5 2 3" xfId="47329"/>
    <cellStyle name="Currency 3 4 2 2 5 3" xfId="11687"/>
    <cellStyle name="Currency 3 4 2 2 5 3 2" xfId="40745"/>
    <cellStyle name="Currency 3 4 2 2 5 4" xfId="34161"/>
    <cellStyle name="Currency 3 4 2 2 6" xfId="7244"/>
    <cellStyle name="Currency 3 4 2 2 6 2" xfId="20505"/>
    <cellStyle name="Currency 3 4 2 2 6 2 2" xfId="28459"/>
    <cellStyle name="Currency 3 4 2 2 6 2 2 2" xfId="57418"/>
    <cellStyle name="Currency 3 4 2 2 6 2 3" xfId="49477"/>
    <cellStyle name="Currency 3 4 2 2 6 3" xfId="13835"/>
    <cellStyle name="Currency 3 4 2 2 6 3 2" xfId="42893"/>
    <cellStyle name="Currency 3 4 2 2 6 4" xfId="36309"/>
    <cellStyle name="Currency 3 4 2 2 7" xfId="15113"/>
    <cellStyle name="Currency 3 4 2 2 7 2" xfId="23103"/>
    <cellStyle name="Currency 3 4 2 2 7 2 2" xfId="52062"/>
    <cellStyle name="Currency 3 4 2 2 7 3" xfId="44121"/>
    <cellStyle name="Currency 3 4 2 2 8" xfId="21655"/>
    <cellStyle name="Currency 3 4 2 2 8 2" xfId="29603"/>
    <cellStyle name="Currency 3 4 2 2 8 2 2" xfId="58562"/>
    <cellStyle name="Currency 3 4 2 2 8 3" xfId="50621"/>
    <cellStyle name="Currency 3 4 2 2 9" xfId="8395"/>
    <cellStyle name="Currency 3 4 2 2 9 2" xfId="37453"/>
    <cellStyle name="Currency 3 4 2 3" xfId="2092"/>
    <cellStyle name="Currency 3 4 2 3 2" xfId="3100"/>
    <cellStyle name="Currency 3 4 2 3 2 2" xfId="6458"/>
    <cellStyle name="Currency 3 4 2 3 2 2 2" xfId="19740"/>
    <cellStyle name="Currency 3 4 2 3 2 2 2 2" xfId="27694"/>
    <cellStyle name="Currency 3 4 2 3 2 2 2 2 2" xfId="56653"/>
    <cellStyle name="Currency 3 4 2 3 2 2 2 3" xfId="48712"/>
    <cellStyle name="Currency 3 4 2 3 2 2 3" xfId="13070"/>
    <cellStyle name="Currency 3 4 2 3 2 2 3 2" xfId="42128"/>
    <cellStyle name="Currency 3 4 2 3 2 2 4" xfId="35544"/>
    <cellStyle name="Currency 3 4 2 3 2 3" xfId="16588"/>
    <cellStyle name="Currency 3 4 2 3 2 3 2" xfId="24542"/>
    <cellStyle name="Currency 3 4 2 3 2 3 2 2" xfId="53501"/>
    <cellStyle name="Currency 3 4 2 3 2 3 3" xfId="45560"/>
    <cellStyle name="Currency 3 4 2 3 2 4" xfId="9778"/>
    <cellStyle name="Currency 3 4 2 3 2 4 2" xfId="38836"/>
    <cellStyle name="Currency 3 4 2 3 2 5" xfId="32252"/>
    <cellStyle name="Currency 3 4 2 3 3" xfId="4298"/>
    <cellStyle name="Currency 3 4 2 3 3 2" xfId="17592"/>
    <cellStyle name="Currency 3 4 2 3 3 2 2" xfId="25546"/>
    <cellStyle name="Currency 3 4 2 3 3 2 2 2" xfId="54505"/>
    <cellStyle name="Currency 3 4 2 3 3 2 3" xfId="46564"/>
    <cellStyle name="Currency 3 4 2 3 3 3" xfId="10922"/>
    <cellStyle name="Currency 3 4 2 3 3 3 2" xfId="39980"/>
    <cellStyle name="Currency 3 4 2 3 3 4" xfId="33396"/>
    <cellStyle name="Currency 3 4 2 3 4" xfId="5454"/>
    <cellStyle name="Currency 3 4 2 3 4 2" xfId="18736"/>
    <cellStyle name="Currency 3 4 2 3 4 2 2" xfId="26690"/>
    <cellStyle name="Currency 3 4 2 3 4 2 2 2" xfId="55649"/>
    <cellStyle name="Currency 3 4 2 3 4 2 3" xfId="47708"/>
    <cellStyle name="Currency 3 4 2 3 4 3" xfId="12066"/>
    <cellStyle name="Currency 3 4 2 3 4 3 2" xfId="41124"/>
    <cellStyle name="Currency 3 4 2 3 4 4" xfId="34540"/>
    <cellStyle name="Currency 3 4 2 3 5" xfId="7623"/>
    <cellStyle name="Currency 3 4 2 3 5 2" xfId="20884"/>
    <cellStyle name="Currency 3 4 2 3 5 2 2" xfId="28838"/>
    <cellStyle name="Currency 3 4 2 3 5 2 2 2" xfId="57797"/>
    <cellStyle name="Currency 3 4 2 3 5 2 3" xfId="49856"/>
    <cellStyle name="Currency 3 4 2 3 5 3" xfId="14214"/>
    <cellStyle name="Currency 3 4 2 3 5 3 2" xfId="43272"/>
    <cellStyle name="Currency 3 4 2 3 5 4" xfId="36688"/>
    <cellStyle name="Currency 3 4 2 3 6" xfId="15493"/>
    <cellStyle name="Currency 3 4 2 3 6 2" xfId="23483"/>
    <cellStyle name="Currency 3 4 2 3 6 2 2" xfId="52442"/>
    <cellStyle name="Currency 3 4 2 3 6 3" xfId="44501"/>
    <cellStyle name="Currency 3 4 2 3 7" xfId="22034"/>
    <cellStyle name="Currency 3 4 2 3 7 2" xfId="29982"/>
    <cellStyle name="Currency 3 4 2 3 7 2 2" xfId="58941"/>
    <cellStyle name="Currency 3 4 2 3 7 3" xfId="51000"/>
    <cellStyle name="Currency 3 4 2 3 8" xfId="8774"/>
    <cellStyle name="Currency 3 4 2 3 8 2" xfId="37832"/>
    <cellStyle name="Currency 3 4 2 3 9" xfId="31248"/>
    <cellStyle name="Currency 3 4 2 4" xfId="1910"/>
    <cellStyle name="Currency 3 4 2 4 2" xfId="2920"/>
    <cellStyle name="Currency 3 4 2 4 2 2" xfId="6278"/>
    <cellStyle name="Currency 3 4 2 4 2 2 2" xfId="19560"/>
    <cellStyle name="Currency 3 4 2 4 2 2 2 2" xfId="27514"/>
    <cellStyle name="Currency 3 4 2 4 2 2 2 2 2" xfId="56473"/>
    <cellStyle name="Currency 3 4 2 4 2 2 2 3" xfId="48532"/>
    <cellStyle name="Currency 3 4 2 4 2 2 3" xfId="12890"/>
    <cellStyle name="Currency 3 4 2 4 2 2 3 2" xfId="41948"/>
    <cellStyle name="Currency 3 4 2 4 2 2 4" xfId="35364"/>
    <cellStyle name="Currency 3 4 2 4 2 3" xfId="16408"/>
    <cellStyle name="Currency 3 4 2 4 2 3 2" xfId="24362"/>
    <cellStyle name="Currency 3 4 2 4 2 3 2 2" xfId="53321"/>
    <cellStyle name="Currency 3 4 2 4 2 3 3" xfId="45380"/>
    <cellStyle name="Currency 3 4 2 4 2 4" xfId="9598"/>
    <cellStyle name="Currency 3 4 2 4 2 4 2" xfId="38656"/>
    <cellStyle name="Currency 3 4 2 4 2 5" xfId="32072"/>
    <cellStyle name="Currency 3 4 2 4 3" xfId="4118"/>
    <cellStyle name="Currency 3 4 2 4 3 2" xfId="17412"/>
    <cellStyle name="Currency 3 4 2 4 3 2 2" xfId="25366"/>
    <cellStyle name="Currency 3 4 2 4 3 2 2 2" xfId="54325"/>
    <cellStyle name="Currency 3 4 2 4 3 2 3" xfId="46384"/>
    <cellStyle name="Currency 3 4 2 4 3 3" xfId="10742"/>
    <cellStyle name="Currency 3 4 2 4 3 3 2" xfId="39800"/>
    <cellStyle name="Currency 3 4 2 4 3 4" xfId="33216"/>
    <cellStyle name="Currency 3 4 2 4 4" xfId="5274"/>
    <cellStyle name="Currency 3 4 2 4 4 2" xfId="18556"/>
    <cellStyle name="Currency 3 4 2 4 4 2 2" xfId="26510"/>
    <cellStyle name="Currency 3 4 2 4 4 2 2 2" xfId="55469"/>
    <cellStyle name="Currency 3 4 2 4 4 2 3" xfId="47528"/>
    <cellStyle name="Currency 3 4 2 4 4 3" xfId="11886"/>
    <cellStyle name="Currency 3 4 2 4 4 3 2" xfId="40944"/>
    <cellStyle name="Currency 3 4 2 4 4 4" xfId="34360"/>
    <cellStyle name="Currency 3 4 2 4 5" xfId="7443"/>
    <cellStyle name="Currency 3 4 2 4 5 2" xfId="20704"/>
    <cellStyle name="Currency 3 4 2 4 5 2 2" xfId="28658"/>
    <cellStyle name="Currency 3 4 2 4 5 2 2 2" xfId="57617"/>
    <cellStyle name="Currency 3 4 2 4 5 2 3" xfId="49676"/>
    <cellStyle name="Currency 3 4 2 4 5 3" xfId="14034"/>
    <cellStyle name="Currency 3 4 2 4 5 3 2" xfId="43092"/>
    <cellStyle name="Currency 3 4 2 4 5 4" xfId="36508"/>
    <cellStyle name="Currency 3 4 2 4 6" xfId="15313"/>
    <cellStyle name="Currency 3 4 2 4 6 2" xfId="23303"/>
    <cellStyle name="Currency 3 4 2 4 6 2 2" xfId="52262"/>
    <cellStyle name="Currency 3 4 2 4 6 3" xfId="44321"/>
    <cellStyle name="Currency 3 4 2 4 7" xfId="21854"/>
    <cellStyle name="Currency 3 4 2 4 7 2" xfId="29802"/>
    <cellStyle name="Currency 3 4 2 4 7 2 2" xfId="58761"/>
    <cellStyle name="Currency 3 4 2 4 7 3" xfId="50820"/>
    <cellStyle name="Currency 3 4 2 4 8" xfId="8594"/>
    <cellStyle name="Currency 3 4 2 4 8 2" xfId="37652"/>
    <cellStyle name="Currency 3 4 2 4 9" xfId="31068"/>
    <cellStyle name="Currency 3 4 2 5" xfId="2508"/>
    <cellStyle name="Currency 3 4 2 5 2" xfId="5866"/>
    <cellStyle name="Currency 3 4 2 5 2 2" xfId="19148"/>
    <cellStyle name="Currency 3 4 2 5 2 2 2" xfId="27102"/>
    <cellStyle name="Currency 3 4 2 5 2 2 2 2" xfId="56061"/>
    <cellStyle name="Currency 3 4 2 5 2 2 3" xfId="48120"/>
    <cellStyle name="Currency 3 4 2 5 2 3" xfId="12478"/>
    <cellStyle name="Currency 3 4 2 5 2 3 2" xfId="41536"/>
    <cellStyle name="Currency 3 4 2 5 2 4" xfId="34952"/>
    <cellStyle name="Currency 3 4 2 5 3" xfId="16022"/>
    <cellStyle name="Currency 3 4 2 5 3 2" xfId="23976"/>
    <cellStyle name="Currency 3 4 2 5 3 2 2" xfId="52935"/>
    <cellStyle name="Currency 3 4 2 5 3 3" xfId="44994"/>
    <cellStyle name="Currency 3 4 2 5 4" xfId="9186"/>
    <cellStyle name="Currency 3 4 2 5 4 2" xfId="38244"/>
    <cellStyle name="Currency 3 4 2 5 5" xfId="31660"/>
    <cellStyle name="Currency 3 4 2 6" xfId="3706"/>
    <cellStyle name="Currency 3 4 2 6 2" xfId="17000"/>
    <cellStyle name="Currency 3 4 2 6 2 2" xfId="24954"/>
    <cellStyle name="Currency 3 4 2 6 2 2 2" xfId="53913"/>
    <cellStyle name="Currency 3 4 2 6 2 3" xfId="45972"/>
    <cellStyle name="Currency 3 4 2 6 3" xfId="10330"/>
    <cellStyle name="Currency 3 4 2 6 3 2" xfId="39388"/>
    <cellStyle name="Currency 3 4 2 6 4" xfId="32804"/>
    <cellStyle name="Currency 3 4 2 7" xfId="4862"/>
    <cellStyle name="Currency 3 4 2 7 2" xfId="18144"/>
    <cellStyle name="Currency 3 4 2 7 2 2" xfId="26098"/>
    <cellStyle name="Currency 3 4 2 7 2 2 2" xfId="55057"/>
    <cellStyle name="Currency 3 4 2 7 2 3" xfId="47116"/>
    <cellStyle name="Currency 3 4 2 7 3" xfId="11474"/>
    <cellStyle name="Currency 3 4 2 7 3 2" xfId="40532"/>
    <cellStyle name="Currency 3 4 2 7 4" xfId="33948"/>
    <cellStyle name="Currency 3 4 2 8" xfId="7031"/>
    <cellStyle name="Currency 3 4 2 8 2" xfId="20292"/>
    <cellStyle name="Currency 3 4 2 8 2 2" xfId="28246"/>
    <cellStyle name="Currency 3 4 2 8 2 2 2" xfId="57205"/>
    <cellStyle name="Currency 3 4 2 8 2 3" xfId="49264"/>
    <cellStyle name="Currency 3 4 2 8 3" xfId="13622"/>
    <cellStyle name="Currency 3 4 2 8 3 2" xfId="42680"/>
    <cellStyle name="Currency 3 4 2 8 4" xfId="36096"/>
    <cellStyle name="Currency 3 4 2 9" xfId="14900"/>
    <cellStyle name="Currency 3 4 2 9 2" xfId="22890"/>
    <cellStyle name="Currency 3 4 2 9 2 2" xfId="51849"/>
    <cellStyle name="Currency 3 4 2 9 3" xfId="43908"/>
    <cellStyle name="Currency 3 4 3" xfId="1560"/>
    <cellStyle name="Currency 3 4 3 10" xfId="30749"/>
    <cellStyle name="Currency 3 4 3 2" xfId="2185"/>
    <cellStyle name="Currency 3 4 3 2 2" xfId="3193"/>
    <cellStyle name="Currency 3 4 3 2 2 2" xfId="6551"/>
    <cellStyle name="Currency 3 4 3 2 2 2 2" xfId="19833"/>
    <cellStyle name="Currency 3 4 3 2 2 2 2 2" xfId="27787"/>
    <cellStyle name="Currency 3 4 3 2 2 2 2 2 2" xfId="56746"/>
    <cellStyle name="Currency 3 4 3 2 2 2 2 3" xfId="48805"/>
    <cellStyle name="Currency 3 4 3 2 2 2 3" xfId="13163"/>
    <cellStyle name="Currency 3 4 3 2 2 2 3 2" xfId="42221"/>
    <cellStyle name="Currency 3 4 3 2 2 2 4" xfId="35637"/>
    <cellStyle name="Currency 3 4 3 2 2 3" xfId="16681"/>
    <cellStyle name="Currency 3 4 3 2 2 3 2" xfId="24635"/>
    <cellStyle name="Currency 3 4 3 2 2 3 2 2" xfId="53594"/>
    <cellStyle name="Currency 3 4 3 2 2 3 3" xfId="45653"/>
    <cellStyle name="Currency 3 4 3 2 2 4" xfId="9871"/>
    <cellStyle name="Currency 3 4 3 2 2 4 2" xfId="38929"/>
    <cellStyle name="Currency 3 4 3 2 2 5" xfId="32345"/>
    <cellStyle name="Currency 3 4 3 2 3" xfId="4391"/>
    <cellStyle name="Currency 3 4 3 2 3 2" xfId="17685"/>
    <cellStyle name="Currency 3 4 3 2 3 2 2" xfId="25639"/>
    <cellStyle name="Currency 3 4 3 2 3 2 2 2" xfId="54598"/>
    <cellStyle name="Currency 3 4 3 2 3 2 3" xfId="46657"/>
    <cellStyle name="Currency 3 4 3 2 3 3" xfId="11015"/>
    <cellStyle name="Currency 3 4 3 2 3 3 2" xfId="40073"/>
    <cellStyle name="Currency 3 4 3 2 3 4" xfId="33489"/>
    <cellStyle name="Currency 3 4 3 2 4" xfId="5547"/>
    <cellStyle name="Currency 3 4 3 2 4 2" xfId="18829"/>
    <cellStyle name="Currency 3 4 3 2 4 2 2" xfId="26783"/>
    <cellStyle name="Currency 3 4 3 2 4 2 2 2" xfId="55742"/>
    <cellStyle name="Currency 3 4 3 2 4 2 3" xfId="47801"/>
    <cellStyle name="Currency 3 4 3 2 4 3" xfId="12159"/>
    <cellStyle name="Currency 3 4 3 2 4 3 2" xfId="41217"/>
    <cellStyle name="Currency 3 4 3 2 4 4" xfId="34633"/>
    <cellStyle name="Currency 3 4 3 2 5" xfId="7716"/>
    <cellStyle name="Currency 3 4 3 2 5 2" xfId="20977"/>
    <cellStyle name="Currency 3 4 3 2 5 2 2" xfId="28931"/>
    <cellStyle name="Currency 3 4 3 2 5 2 2 2" xfId="57890"/>
    <cellStyle name="Currency 3 4 3 2 5 2 3" xfId="49949"/>
    <cellStyle name="Currency 3 4 3 2 5 3" xfId="14307"/>
    <cellStyle name="Currency 3 4 3 2 5 3 2" xfId="43365"/>
    <cellStyle name="Currency 3 4 3 2 5 4" xfId="36781"/>
    <cellStyle name="Currency 3 4 3 2 6" xfId="15586"/>
    <cellStyle name="Currency 3 4 3 2 6 2" xfId="23576"/>
    <cellStyle name="Currency 3 4 3 2 6 2 2" xfId="52535"/>
    <cellStyle name="Currency 3 4 3 2 6 3" xfId="44594"/>
    <cellStyle name="Currency 3 4 3 2 7" xfId="22127"/>
    <cellStyle name="Currency 3 4 3 2 7 2" xfId="30075"/>
    <cellStyle name="Currency 3 4 3 2 7 2 2" xfId="59034"/>
    <cellStyle name="Currency 3 4 3 2 7 3" xfId="51093"/>
    <cellStyle name="Currency 3 4 3 2 8" xfId="8867"/>
    <cellStyle name="Currency 3 4 3 2 8 2" xfId="37925"/>
    <cellStyle name="Currency 3 4 3 2 9" xfId="31341"/>
    <cellStyle name="Currency 3 4 3 3" xfId="2601"/>
    <cellStyle name="Currency 3 4 3 3 2" xfId="5959"/>
    <cellStyle name="Currency 3 4 3 3 2 2" xfId="19241"/>
    <cellStyle name="Currency 3 4 3 3 2 2 2" xfId="27195"/>
    <cellStyle name="Currency 3 4 3 3 2 2 2 2" xfId="56154"/>
    <cellStyle name="Currency 3 4 3 3 2 2 3" xfId="48213"/>
    <cellStyle name="Currency 3 4 3 3 2 3" xfId="12571"/>
    <cellStyle name="Currency 3 4 3 3 2 3 2" xfId="41629"/>
    <cellStyle name="Currency 3 4 3 3 2 4" xfId="35045"/>
    <cellStyle name="Currency 3 4 3 3 3" xfId="16089"/>
    <cellStyle name="Currency 3 4 3 3 3 2" xfId="24043"/>
    <cellStyle name="Currency 3 4 3 3 3 2 2" xfId="53002"/>
    <cellStyle name="Currency 3 4 3 3 3 3" xfId="45061"/>
    <cellStyle name="Currency 3 4 3 3 4" xfId="9279"/>
    <cellStyle name="Currency 3 4 3 3 4 2" xfId="38337"/>
    <cellStyle name="Currency 3 4 3 3 5" xfId="31753"/>
    <cellStyle name="Currency 3 4 3 4" xfId="3799"/>
    <cellStyle name="Currency 3 4 3 4 2" xfId="17093"/>
    <cellStyle name="Currency 3 4 3 4 2 2" xfId="25047"/>
    <cellStyle name="Currency 3 4 3 4 2 2 2" xfId="54006"/>
    <cellStyle name="Currency 3 4 3 4 2 3" xfId="46065"/>
    <cellStyle name="Currency 3 4 3 4 3" xfId="10423"/>
    <cellStyle name="Currency 3 4 3 4 3 2" xfId="39481"/>
    <cellStyle name="Currency 3 4 3 4 4" xfId="32897"/>
    <cellStyle name="Currency 3 4 3 5" xfId="4955"/>
    <cellStyle name="Currency 3 4 3 5 2" xfId="18237"/>
    <cellStyle name="Currency 3 4 3 5 2 2" xfId="26191"/>
    <cellStyle name="Currency 3 4 3 5 2 2 2" xfId="55150"/>
    <cellStyle name="Currency 3 4 3 5 2 3" xfId="47209"/>
    <cellStyle name="Currency 3 4 3 5 3" xfId="11567"/>
    <cellStyle name="Currency 3 4 3 5 3 2" xfId="40625"/>
    <cellStyle name="Currency 3 4 3 5 4" xfId="34041"/>
    <cellStyle name="Currency 3 4 3 6" xfId="7124"/>
    <cellStyle name="Currency 3 4 3 6 2" xfId="20385"/>
    <cellStyle name="Currency 3 4 3 6 2 2" xfId="28339"/>
    <cellStyle name="Currency 3 4 3 6 2 2 2" xfId="57298"/>
    <cellStyle name="Currency 3 4 3 6 2 3" xfId="49357"/>
    <cellStyle name="Currency 3 4 3 6 3" xfId="13715"/>
    <cellStyle name="Currency 3 4 3 6 3 2" xfId="42773"/>
    <cellStyle name="Currency 3 4 3 6 4" xfId="36189"/>
    <cellStyle name="Currency 3 4 3 7" xfId="14993"/>
    <cellStyle name="Currency 3 4 3 7 2" xfId="22983"/>
    <cellStyle name="Currency 3 4 3 7 2 2" xfId="51942"/>
    <cellStyle name="Currency 3 4 3 7 3" xfId="44001"/>
    <cellStyle name="Currency 3 4 3 8" xfId="21535"/>
    <cellStyle name="Currency 3 4 3 8 2" xfId="29483"/>
    <cellStyle name="Currency 3 4 3 8 2 2" xfId="58442"/>
    <cellStyle name="Currency 3 4 3 8 3" xfId="50501"/>
    <cellStyle name="Currency 3 4 3 9" xfId="8275"/>
    <cellStyle name="Currency 3 4 3 9 2" xfId="37333"/>
    <cellStyle name="Currency 3 4 4" xfId="2002"/>
    <cellStyle name="Currency 3 4 4 2" xfId="3010"/>
    <cellStyle name="Currency 3 4 4 2 2" xfId="6368"/>
    <cellStyle name="Currency 3 4 4 2 2 2" xfId="19650"/>
    <cellStyle name="Currency 3 4 4 2 2 2 2" xfId="27604"/>
    <cellStyle name="Currency 3 4 4 2 2 2 2 2" xfId="56563"/>
    <cellStyle name="Currency 3 4 4 2 2 2 3" xfId="48622"/>
    <cellStyle name="Currency 3 4 4 2 2 3" xfId="12980"/>
    <cellStyle name="Currency 3 4 4 2 2 3 2" xfId="42038"/>
    <cellStyle name="Currency 3 4 4 2 2 4" xfId="35454"/>
    <cellStyle name="Currency 3 4 4 2 3" xfId="16498"/>
    <cellStyle name="Currency 3 4 4 2 3 2" xfId="24452"/>
    <cellStyle name="Currency 3 4 4 2 3 2 2" xfId="53411"/>
    <cellStyle name="Currency 3 4 4 2 3 3" xfId="45470"/>
    <cellStyle name="Currency 3 4 4 2 4" xfId="9688"/>
    <cellStyle name="Currency 3 4 4 2 4 2" xfId="38746"/>
    <cellStyle name="Currency 3 4 4 2 5" xfId="32162"/>
    <cellStyle name="Currency 3 4 4 3" xfId="4208"/>
    <cellStyle name="Currency 3 4 4 3 2" xfId="17502"/>
    <cellStyle name="Currency 3 4 4 3 2 2" xfId="25456"/>
    <cellStyle name="Currency 3 4 4 3 2 2 2" xfId="54415"/>
    <cellStyle name="Currency 3 4 4 3 2 3" xfId="46474"/>
    <cellStyle name="Currency 3 4 4 3 3" xfId="10832"/>
    <cellStyle name="Currency 3 4 4 3 3 2" xfId="39890"/>
    <cellStyle name="Currency 3 4 4 3 4" xfId="33306"/>
    <cellStyle name="Currency 3 4 4 4" xfId="5364"/>
    <cellStyle name="Currency 3 4 4 4 2" xfId="18646"/>
    <cellStyle name="Currency 3 4 4 4 2 2" xfId="26600"/>
    <cellStyle name="Currency 3 4 4 4 2 2 2" xfId="55559"/>
    <cellStyle name="Currency 3 4 4 4 2 3" xfId="47618"/>
    <cellStyle name="Currency 3 4 4 4 3" xfId="11976"/>
    <cellStyle name="Currency 3 4 4 4 3 2" xfId="41034"/>
    <cellStyle name="Currency 3 4 4 4 4" xfId="34450"/>
    <cellStyle name="Currency 3 4 4 5" xfId="7533"/>
    <cellStyle name="Currency 3 4 4 5 2" xfId="20794"/>
    <cellStyle name="Currency 3 4 4 5 2 2" xfId="28748"/>
    <cellStyle name="Currency 3 4 4 5 2 2 2" xfId="57707"/>
    <cellStyle name="Currency 3 4 4 5 2 3" xfId="49766"/>
    <cellStyle name="Currency 3 4 4 5 3" xfId="14124"/>
    <cellStyle name="Currency 3 4 4 5 3 2" xfId="43182"/>
    <cellStyle name="Currency 3 4 4 5 4" xfId="36598"/>
    <cellStyle name="Currency 3 4 4 6" xfId="15403"/>
    <cellStyle name="Currency 3 4 4 6 2" xfId="23393"/>
    <cellStyle name="Currency 3 4 4 6 2 2" xfId="52352"/>
    <cellStyle name="Currency 3 4 4 6 3" xfId="44411"/>
    <cellStyle name="Currency 3 4 4 7" xfId="21944"/>
    <cellStyle name="Currency 3 4 4 7 2" xfId="29892"/>
    <cellStyle name="Currency 3 4 4 7 2 2" xfId="58851"/>
    <cellStyle name="Currency 3 4 4 7 3" xfId="50910"/>
    <cellStyle name="Currency 3 4 4 8" xfId="8684"/>
    <cellStyle name="Currency 3 4 4 8 2" xfId="37742"/>
    <cellStyle name="Currency 3 4 4 9" xfId="31158"/>
    <cellStyle name="Currency 3 4 5" xfId="1818"/>
    <cellStyle name="Currency 3 4 5 2" xfId="2830"/>
    <cellStyle name="Currency 3 4 5 2 2" xfId="6188"/>
    <cellStyle name="Currency 3 4 5 2 2 2" xfId="19470"/>
    <cellStyle name="Currency 3 4 5 2 2 2 2" xfId="27424"/>
    <cellStyle name="Currency 3 4 5 2 2 2 2 2" xfId="56383"/>
    <cellStyle name="Currency 3 4 5 2 2 2 3" xfId="48442"/>
    <cellStyle name="Currency 3 4 5 2 2 3" xfId="12800"/>
    <cellStyle name="Currency 3 4 5 2 2 3 2" xfId="41858"/>
    <cellStyle name="Currency 3 4 5 2 2 4" xfId="35274"/>
    <cellStyle name="Currency 3 4 5 2 3" xfId="16318"/>
    <cellStyle name="Currency 3 4 5 2 3 2" xfId="24272"/>
    <cellStyle name="Currency 3 4 5 2 3 2 2" xfId="53231"/>
    <cellStyle name="Currency 3 4 5 2 3 3" xfId="45290"/>
    <cellStyle name="Currency 3 4 5 2 4" xfId="9508"/>
    <cellStyle name="Currency 3 4 5 2 4 2" xfId="38566"/>
    <cellStyle name="Currency 3 4 5 2 5" xfId="31982"/>
    <cellStyle name="Currency 3 4 5 3" xfId="4028"/>
    <cellStyle name="Currency 3 4 5 3 2" xfId="17322"/>
    <cellStyle name="Currency 3 4 5 3 2 2" xfId="25276"/>
    <cellStyle name="Currency 3 4 5 3 2 2 2" xfId="54235"/>
    <cellStyle name="Currency 3 4 5 3 2 3" xfId="46294"/>
    <cellStyle name="Currency 3 4 5 3 3" xfId="10652"/>
    <cellStyle name="Currency 3 4 5 3 3 2" xfId="39710"/>
    <cellStyle name="Currency 3 4 5 3 4" xfId="33126"/>
    <cellStyle name="Currency 3 4 5 4" xfId="5184"/>
    <cellStyle name="Currency 3 4 5 4 2" xfId="18466"/>
    <cellStyle name="Currency 3 4 5 4 2 2" xfId="26420"/>
    <cellStyle name="Currency 3 4 5 4 2 2 2" xfId="55379"/>
    <cellStyle name="Currency 3 4 5 4 2 3" xfId="47438"/>
    <cellStyle name="Currency 3 4 5 4 3" xfId="11796"/>
    <cellStyle name="Currency 3 4 5 4 3 2" xfId="40854"/>
    <cellStyle name="Currency 3 4 5 4 4" xfId="34270"/>
    <cellStyle name="Currency 3 4 5 5" xfId="7353"/>
    <cellStyle name="Currency 3 4 5 5 2" xfId="20614"/>
    <cellStyle name="Currency 3 4 5 5 2 2" xfId="28568"/>
    <cellStyle name="Currency 3 4 5 5 2 2 2" xfId="57527"/>
    <cellStyle name="Currency 3 4 5 5 2 3" xfId="49586"/>
    <cellStyle name="Currency 3 4 5 5 3" xfId="13944"/>
    <cellStyle name="Currency 3 4 5 5 3 2" xfId="43002"/>
    <cellStyle name="Currency 3 4 5 5 4" xfId="36418"/>
    <cellStyle name="Currency 3 4 5 6" xfId="15223"/>
    <cellStyle name="Currency 3 4 5 6 2" xfId="23213"/>
    <cellStyle name="Currency 3 4 5 6 2 2" xfId="52172"/>
    <cellStyle name="Currency 3 4 5 6 3" xfId="44231"/>
    <cellStyle name="Currency 3 4 5 7" xfId="21764"/>
    <cellStyle name="Currency 3 4 5 7 2" xfId="29712"/>
    <cellStyle name="Currency 3 4 5 7 2 2" xfId="58671"/>
    <cellStyle name="Currency 3 4 5 7 3" xfId="50730"/>
    <cellStyle name="Currency 3 4 5 8" xfId="8504"/>
    <cellStyle name="Currency 3 4 5 8 2" xfId="37562"/>
    <cellStyle name="Currency 3 4 5 9" xfId="30978"/>
    <cellStyle name="Currency 3 4 6" xfId="2417"/>
    <cellStyle name="Currency 3 4 6 2" xfId="5776"/>
    <cellStyle name="Currency 3 4 6 2 2" xfId="19058"/>
    <cellStyle name="Currency 3 4 6 2 2 2" xfId="27012"/>
    <cellStyle name="Currency 3 4 6 2 2 2 2" xfId="55971"/>
    <cellStyle name="Currency 3 4 6 2 2 3" xfId="48030"/>
    <cellStyle name="Currency 3 4 6 2 3" xfId="12388"/>
    <cellStyle name="Currency 3 4 6 2 3 2" xfId="41446"/>
    <cellStyle name="Currency 3 4 6 2 4" xfId="34862"/>
    <cellStyle name="Currency 3 4 6 3" xfId="15962"/>
    <cellStyle name="Currency 3 4 6 3 2" xfId="23934"/>
    <cellStyle name="Currency 3 4 6 3 2 2" xfId="52893"/>
    <cellStyle name="Currency 3 4 6 3 3" xfId="44952"/>
    <cellStyle name="Currency 3 4 6 4" xfId="9096"/>
    <cellStyle name="Currency 3 4 6 4 2" xfId="38154"/>
    <cellStyle name="Currency 3 4 6 5" xfId="31570"/>
    <cellStyle name="Currency 3 4 7" xfId="3616"/>
    <cellStyle name="Currency 3 4 7 2" xfId="16910"/>
    <cellStyle name="Currency 3 4 7 2 2" xfId="24864"/>
    <cellStyle name="Currency 3 4 7 2 2 2" xfId="53823"/>
    <cellStyle name="Currency 3 4 7 2 3" xfId="45882"/>
    <cellStyle name="Currency 3 4 7 3" xfId="10240"/>
    <cellStyle name="Currency 3 4 7 3 2" xfId="39298"/>
    <cellStyle name="Currency 3 4 7 4" xfId="32714"/>
    <cellStyle name="Currency 3 4 8" xfId="4770"/>
    <cellStyle name="Currency 3 4 8 2" xfId="18054"/>
    <cellStyle name="Currency 3 4 8 2 2" xfId="26008"/>
    <cellStyle name="Currency 3 4 8 2 2 2" xfId="54967"/>
    <cellStyle name="Currency 3 4 8 2 3" xfId="47026"/>
    <cellStyle name="Currency 3 4 8 3" xfId="11384"/>
    <cellStyle name="Currency 3 4 8 3 2" xfId="40442"/>
    <cellStyle name="Currency 3 4 8 4" xfId="33858"/>
    <cellStyle name="Currency 3 4 9" xfId="6931"/>
    <cellStyle name="Currency 3 4 9 2" xfId="20202"/>
    <cellStyle name="Currency 3 4 9 2 2" xfId="28156"/>
    <cellStyle name="Currency 3 4 9 2 2 2" xfId="57115"/>
    <cellStyle name="Currency 3 4 9 2 3" xfId="49174"/>
    <cellStyle name="Currency 3 4 9 3" xfId="13532"/>
    <cellStyle name="Currency 3 4 9 3 2" xfId="42590"/>
    <cellStyle name="Currency 3 4 9 4" xfId="36006"/>
    <cellStyle name="Currency 3 5" xfId="1415"/>
    <cellStyle name="Currency 3 5 10" xfId="21397"/>
    <cellStyle name="Currency 3 5 10 2" xfId="29345"/>
    <cellStyle name="Currency 3 5 10 2 2" xfId="58304"/>
    <cellStyle name="Currency 3 5 10 3" xfId="50363"/>
    <cellStyle name="Currency 3 5 11" xfId="8137"/>
    <cellStyle name="Currency 3 5 11 2" xfId="37195"/>
    <cellStyle name="Currency 3 5 12" xfId="30611"/>
    <cellStyle name="Currency 3 5 2" xfId="1635"/>
    <cellStyle name="Currency 3 5 2 10" xfId="30824"/>
    <cellStyle name="Currency 3 5 2 2" xfId="2260"/>
    <cellStyle name="Currency 3 5 2 2 2" xfId="3268"/>
    <cellStyle name="Currency 3 5 2 2 2 2" xfId="6626"/>
    <cellStyle name="Currency 3 5 2 2 2 2 2" xfId="19908"/>
    <cellStyle name="Currency 3 5 2 2 2 2 2 2" xfId="27862"/>
    <cellStyle name="Currency 3 5 2 2 2 2 2 2 2" xfId="56821"/>
    <cellStyle name="Currency 3 5 2 2 2 2 2 3" xfId="48880"/>
    <cellStyle name="Currency 3 5 2 2 2 2 3" xfId="13238"/>
    <cellStyle name="Currency 3 5 2 2 2 2 3 2" xfId="42296"/>
    <cellStyle name="Currency 3 5 2 2 2 2 4" xfId="35712"/>
    <cellStyle name="Currency 3 5 2 2 2 3" xfId="16756"/>
    <cellStyle name="Currency 3 5 2 2 2 3 2" xfId="24710"/>
    <cellStyle name="Currency 3 5 2 2 2 3 2 2" xfId="53669"/>
    <cellStyle name="Currency 3 5 2 2 2 3 3" xfId="45728"/>
    <cellStyle name="Currency 3 5 2 2 2 4" xfId="9946"/>
    <cellStyle name="Currency 3 5 2 2 2 4 2" xfId="39004"/>
    <cellStyle name="Currency 3 5 2 2 2 5" xfId="32420"/>
    <cellStyle name="Currency 3 5 2 2 3" xfId="4466"/>
    <cellStyle name="Currency 3 5 2 2 3 2" xfId="17760"/>
    <cellStyle name="Currency 3 5 2 2 3 2 2" xfId="25714"/>
    <cellStyle name="Currency 3 5 2 2 3 2 2 2" xfId="54673"/>
    <cellStyle name="Currency 3 5 2 2 3 2 3" xfId="46732"/>
    <cellStyle name="Currency 3 5 2 2 3 3" xfId="11090"/>
    <cellStyle name="Currency 3 5 2 2 3 3 2" xfId="40148"/>
    <cellStyle name="Currency 3 5 2 2 3 4" xfId="33564"/>
    <cellStyle name="Currency 3 5 2 2 4" xfId="5622"/>
    <cellStyle name="Currency 3 5 2 2 4 2" xfId="18904"/>
    <cellStyle name="Currency 3 5 2 2 4 2 2" xfId="26858"/>
    <cellStyle name="Currency 3 5 2 2 4 2 2 2" xfId="55817"/>
    <cellStyle name="Currency 3 5 2 2 4 2 3" xfId="47876"/>
    <cellStyle name="Currency 3 5 2 2 4 3" xfId="12234"/>
    <cellStyle name="Currency 3 5 2 2 4 3 2" xfId="41292"/>
    <cellStyle name="Currency 3 5 2 2 4 4" xfId="34708"/>
    <cellStyle name="Currency 3 5 2 2 5" xfId="7791"/>
    <cellStyle name="Currency 3 5 2 2 5 2" xfId="21052"/>
    <cellStyle name="Currency 3 5 2 2 5 2 2" xfId="29006"/>
    <cellStyle name="Currency 3 5 2 2 5 2 2 2" xfId="57965"/>
    <cellStyle name="Currency 3 5 2 2 5 2 3" xfId="50024"/>
    <cellStyle name="Currency 3 5 2 2 5 3" xfId="14382"/>
    <cellStyle name="Currency 3 5 2 2 5 3 2" xfId="43440"/>
    <cellStyle name="Currency 3 5 2 2 5 4" xfId="36856"/>
    <cellStyle name="Currency 3 5 2 2 6" xfId="15661"/>
    <cellStyle name="Currency 3 5 2 2 6 2" xfId="23651"/>
    <cellStyle name="Currency 3 5 2 2 6 2 2" xfId="52610"/>
    <cellStyle name="Currency 3 5 2 2 6 3" xfId="44669"/>
    <cellStyle name="Currency 3 5 2 2 7" xfId="22202"/>
    <cellStyle name="Currency 3 5 2 2 7 2" xfId="30150"/>
    <cellStyle name="Currency 3 5 2 2 7 2 2" xfId="59109"/>
    <cellStyle name="Currency 3 5 2 2 7 3" xfId="51168"/>
    <cellStyle name="Currency 3 5 2 2 8" xfId="8942"/>
    <cellStyle name="Currency 3 5 2 2 8 2" xfId="38000"/>
    <cellStyle name="Currency 3 5 2 2 9" xfId="31416"/>
    <cellStyle name="Currency 3 5 2 3" xfId="2676"/>
    <cellStyle name="Currency 3 5 2 3 2" xfId="6034"/>
    <cellStyle name="Currency 3 5 2 3 2 2" xfId="19316"/>
    <cellStyle name="Currency 3 5 2 3 2 2 2" xfId="27270"/>
    <cellStyle name="Currency 3 5 2 3 2 2 2 2" xfId="56229"/>
    <cellStyle name="Currency 3 5 2 3 2 2 3" xfId="48288"/>
    <cellStyle name="Currency 3 5 2 3 2 3" xfId="12646"/>
    <cellStyle name="Currency 3 5 2 3 2 3 2" xfId="41704"/>
    <cellStyle name="Currency 3 5 2 3 2 4" xfId="35120"/>
    <cellStyle name="Currency 3 5 2 3 3" xfId="16164"/>
    <cellStyle name="Currency 3 5 2 3 3 2" xfId="24118"/>
    <cellStyle name="Currency 3 5 2 3 3 2 2" xfId="53077"/>
    <cellStyle name="Currency 3 5 2 3 3 3" xfId="45136"/>
    <cellStyle name="Currency 3 5 2 3 4" xfId="9354"/>
    <cellStyle name="Currency 3 5 2 3 4 2" xfId="38412"/>
    <cellStyle name="Currency 3 5 2 3 5" xfId="31828"/>
    <cellStyle name="Currency 3 5 2 4" xfId="3874"/>
    <cellStyle name="Currency 3 5 2 4 2" xfId="17168"/>
    <cellStyle name="Currency 3 5 2 4 2 2" xfId="25122"/>
    <cellStyle name="Currency 3 5 2 4 2 2 2" xfId="54081"/>
    <cellStyle name="Currency 3 5 2 4 2 3" xfId="46140"/>
    <cellStyle name="Currency 3 5 2 4 3" xfId="10498"/>
    <cellStyle name="Currency 3 5 2 4 3 2" xfId="39556"/>
    <cellStyle name="Currency 3 5 2 4 4" xfId="32972"/>
    <cellStyle name="Currency 3 5 2 5" xfId="5030"/>
    <cellStyle name="Currency 3 5 2 5 2" xfId="18312"/>
    <cellStyle name="Currency 3 5 2 5 2 2" xfId="26266"/>
    <cellStyle name="Currency 3 5 2 5 2 2 2" xfId="55225"/>
    <cellStyle name="Currency 3 5 2 5 2 3" xfId="47284"/>
    <cellStyle name="Currency 3 5 2 5 3" xfId="11642"/>
    <cellStyle name="Currency 3 5 2 5 3 2" xfId="40700"/>
    <cellStyle name="Currency 3 5 2 5 4" xfId="34116"/>
    <cellStyle name="Currency 3 5 2 6" xfId="7199"/>
    <cellStyle name="Currency 3 5 2 6 2" xfId="20460"/>
    <cellStyle name="Currency 3 5 2 6 2 2" xfId="28414"/>
    <cellStyle name="Currency 3 5 2 6 2 2 2" xfId="57373"/>
    <cellStyle name="Currency 3 5 2 6 2 3" xfId="49432"/>
    <cellStyle name="Currency 3 5 2 6 3" xfId="13790"/>
    <cellStyle name="Currency 3 5 2 6 3 2" xfId="42848"/>
    <cellStyle name="Currency 3 5 2 6 4" xfId="36264"/>
    <cellStyle name="Currency 3 5 2 7" xfId="15068"/>
    <cellStyle name="Currency 3 5 2 7 2" xfId="23058"/>
    <cellStyle name="Currency 3 5 2 7 2 2" xfId="52017"/>
    <cellStyle name="Currency 3 5 2 7 3" xfId="44076"/>
    <cellStyle name="Currency 3 5 2 8" xfId="21610"/>
    <cellStyle name="Currency 3 5 2 8 2" xfId="29558"/>
    <cellStyle name="Currency 3 5 2 8 2 2" xfId="58517"/>
    <cellStyle name="Currency 3 5 2 8 3" xfId="50576"/>
    <cellStyle name="Currency 3 5 2 9" xfId="8350"/>
    <cellStyle name="Currency 3 5 2 9 2" xfId="37408"/>
    <cellStyle name="Currency 3 5 3" xfId="2047"/>
    <cellStyle name="Currency 3 5 3 2" xfId="3055"/>
    <cellStyle name="Currency 3 5 3 2 2" xfId="6413"/>
    <cellStyle name="Currency 3 5 3 2 2 2" xfId="19695"/>
    <cellStyle name="Currency 3 5 3 2 2 2 2" xfId="27649"/>
    <cellStyle name="Currency 3 5 3 2 2 2 2 2" xfId="56608"/>
    <cellStyle name="Currency 3 5 3 2 2 2 3" xfId="48667"/>
    <cellStyle name="Currency 3 5 3 2 2 3" xfId="13025"/>
    <cellStyle name="Currency 3 5 3 2 2 3 2" xfId="42083"/>
    <cellStyle name="Currency 3 5 3 2 2 4" xfId="35499"/>
    <cellStyle name="Currency 3 5 3 2 3" xfId="16543"/>
    <cellStyle name="Currency 3 5 3 2 3 2" xfId="24497"/>
    <cellStyle name="Currency 3 5 3 2 3 2 2" xfId="53456"/>
    <cellStyle name="Currency 3 5 3 2 3 3" xfId="45515"/>
    <cellStyle name="Currency 3 5 3 2 4" xfId="9733"/>
    <cellStyle name="Currency 3 5 3 2 4 2" xfId="38791"/>
    <cellStyle name="Currency 3 5 3 2 5" xfId="32207"/>
    <cellStyle name="Currency 3 5 3 3" xfId="4253"/>
    <cellStyle name="Currency 3 5 3 3 2" xfId="17547"/>
    <cellStyle name="Currency 3 5 3 3 2 2" xfId="25501"/>
    <cellStyle name="Currency 3 5 3 3 2 2 2" xfId="54460"/>
    <cellStyle name="Currency 3 5 3 3 2 3" xfId="46519"/>
    <cellStyle name="Currency 3 5 3 3 3" xfId="10877"/>
    <cellStyle name="Currency 3 5 3 3 3 2" xfId="39935"/>
    <cellStyle name="Currency 3 5 3 3 4" xfId="33351"/>
    <cellStyle name="Currency 3 5 3 4" xfId="5409"/>
    <cellStyle name="Currency 3 5 3 4 2" xfId="18691"/>
    <cellStyle name="Currency 3 5 3 4 2 2" xfId="26645"/>
    <cellStyle name="Currency 3 5 3 4 2 2 2" xfId="55604"/>
    <cellStyle name="Currency 3 5 3 4 2 3" xfId="47663"/>
    <cellStyle name="Currency 3 5 3 4 3" xfId="12021"/>
    <cellStyle name="Currency 3 5 3 4 3 2" xfId="41079"/>
    <cellStyle name="Currency 3 5 3 4 4" xfId="34495"/>
    <cellStyle name="Currency 3 5 3 5" xfId="7578"/>
    <cellStyle name="Currency 3 5 3 5 2" xfId="20839"/>
    <cellStyle name="Currency 3 5 3 5 2 2" xfId="28793"/>
    <cellStyle name="Currency 3 5 3 5 2 2 2" xfId="57752"/>
    <cellStyle name="Currency 3 5 3 5 2 3" xfId="49811"/>
    <cellStyle name="Currency 3 5 3 5 3" xfId="14169"/>
    <cellStyle name="Currency 3 5 3 5 3 2" xfId="43227"/>
    <cellStyle name="Currency 3 5 3 5 4" xfId="36643"/>
    <cellStyle name="Currency 3 5 3 6" xfId="15448"/>
    <cellStyle name="Currency 3 5 3 6 2" xfId="23438"/>
    <cellStyle name="Currency 3 5 3 6 2 2" xfId="52397"/>
    <cellStyle name="Currency 3 5 3 6 3" xfId="44456"/>
    <cellStyle name="Currency 3 5 3 7" xfId="21989"/>
    <cellStyle name="Currency 3 5 3 7 2" xfId="29937"/>
    <cellStyle name="Currency 3 5 3 7 2 2" xfId="58896"/>
    <cellStyle name="Currency 3 5 3 7 3" xfId="50955"/>
    <cellStyle name="Currency 3 5 3 8" xfId="8729"/>
    <cellStyle name="Currency 3 5 3 8 2" xfId="37787"/>
    <cellStyle name="Currency 3 5 3 9" xfId="31203"/>
    <cellStyle name="Currency 3 5 4" xfId="1865"/>
    <cellStyle name="Currency 3 5 4 2" xfId="2875"/>
    <cellStyle name="Currency 3 5 4 2 2" xfId="6233"/>
    <cellStyle name="Currency 3 5 4 2 2 2" xfId="19515"/>
    <cellStyle name="Currency 3 5 4 2 2 2 2" xfId="27469"/>
    <cellStyle name="Currency 3 5 4 2 2 2 2 2" xfId="56428"/>
    <cellStyle name="Currency 3 5 4 2 2 2 3" xfId="48487"/>
    <cellStyle name="Currency 3 5 4 2 2 3" xfId="12845"/>
    <cellStyle name="Currency 3 5 4 2 2 3 2" xfId="41903"/>
    <cellStyle name="Currency 3 5 4 2 2 4" xfId="35319"/>
    <cellStyle name="Currency 3 5 4 2 3" xfId="16363"/>
    <cellStyle name="Currency 3 5 4 2 3 2" xfId="24317"/>
    <cellStyle name="Currency 3 5 4 2 3 2 2" xfId="53276"/>
    <cellStyle name="Currency 3 5 4 2 3 3" xfId="45335"/>
    <cellStyle name="Currency 3 5 4 2 4" xfId="9553"/>
    <cellStyle name="Currency 3 5 4 2 4 2" xfId="38611"/>
    <cellStyle name="Currency 3 5 4 2 5" xfId="32027"/>
    <cellStyle name="Currency 3 5 4 3" xfId="4073"/>
    <cellStyle name="Currency 3 5 4 3 2" xfId="17367"/>
    <cellStyle name="Currency 3 5 4 3 2 2" xfId="25321"/>
    <cellStyle name="Currency 3 5 4 3 2 2 2" xfId="54280"/>
    <cellStyle name="Currency 3 5 4 3 2 3" xfId="46339"/>
    <cellStyle name="Currency 3 5 4 3 3" xfId="10697"/>
    <cellStyle name="Currency 3 5 4 3 3 2" xfId="39755"/>
    <cellStyle name="Currency 3 5 4 3 4" xfId="33171"/>
    <cellStyle name="Currency 3 5 4 4" xfId="5229"/>
    <cellStyle name="Currency 3 5 4 4 2" xfId="18511"/>
    <cellStyle name="Currency 3 5 4 4 2 2" xfId="26465"/>
    <cellStyle name="Currency 3 5 4 4 2 2 2" xfId="55424"/>
    <cellStyle name="Currency 3 5 4 4 2 3" xfId="47483"/>
    <cellStyle name="Currency 3 5 4 4 3" xfId="11841"/>
    <cellStyle name="Currency 3 5 4 4 3 2" xfId="40899"/>
    <cellStyle name="Currency 3 5 4 4 4" xfId="34315"/>
    <cellStyle name="Currency 3 5 4 5" xfId="7398"/>
    <cellStyle name="Currency 3 5 4 5 2" xfId="20659"/>
    <cellStyle name="Currency 3 5 4 5 2 2" xfId="28613"/>
    <cellStyle name="Currency 3 5 4 5 2 2 2" xfId="57572"/>
    <cellStyle name="Currency 3 5 4 5 2 3" xfId="49631"/>
    <cellStyle name="Currency 3 5 4 5 3" xfId="13989"/>
    <cellStyle name="Currency 3 5 4 5 3 2" xfId="43047"/>
    <cellStyle name="Currency 3 5 4 5 4" xfId="36463"/>
    <cellStyle name="Currency 3 5 4 6" xfId="15268"/>
    <cellStyle name="Currency 3 5 4 6 2" xfId="23258"/>
    <cellStyle name="Currency 3 5 4 6 2 2" xfId="52217"/>
    <cellStyle name="Currency 3 5 4 6 3" xfId="44276"/>
    <cellStyle name="Currency 3 5 4 7" xfId="21809"/>
    <cellStyle name="Currency 3 5 4 7 2" xfId="29757"/>
    <cellStyle name="Currency 3 5 4 7 2 2" xfId="58716"/>
    <cellStyle name="Currency 3 5 4 7 3" xfId="50775"/>
    <cellStyle name="Currency 3 5 4 8" xfId="8549"/>
    <cellStyle name="Currency 3 5 4 8 2" xfId="37607"/>
    <cellStyle name="Currency 3 5 4 9" xfId="31023"/>
    <cellStyle name="Currency 3 5 5" xfId="2463"/>
    <cellStyle name="Currency 3 5 5 2" xfId="5821"/>
    <cellStyle name="Currency 3 5 5 2 2" xfId="19103"/>
    <cellStyle name="Currency 3 5 5 2 2 2" xfId="27057"/>
    <cellStyle name="Currency 3 5 5 2 2 2 2" xfId="56016"/>
    <cellStyle name="Currency 3 5 5 2 2 3" xfId="48075"/>
    <cellStyle name="Currency 3 5 5 2 3" xfId="12433"/>
    <cellStyle name="Currency 3 5 5 2 3 2" xfId="41491"/>
    <cellStyle name="Currency 3 5 5 2 4" xfId="34907"/>
    <cellStyle name="Currency 3 5 5 3" xfId="14803"/>
    <cellStyle name="Currency 3 5 5 3 2" xfId="22804"/>
    <cellStyle name="Currency 3 5 5 3 2 2" xfId="51763"/>
    <cellStyle name="Currency 3 5 5 3 3" xfId="43822"/>
    <cellStyle name="Currency 3 5 5 4" xfId="9141"/>
    <cellStyle name="Currency 3 5 5 4 2" xfId="38199"/>
    <cellStyle name="Currency 3 5 5 5" xfId="31615"/>
    <cellStyle name="Currency 3 5 6" xfId="3661"/>
    <cellStyle name="Currency 3 5 6 2" xfId="16955"/>
    <cellStyle name="Currency 3 5 6 2 2" xfId="24909"/>
    <cellStyle name="Currency 3 5 6 2 2 2" xfId="53868"/>
    <cellStyle name="Currency 3 5 6 2 3" xfId="45927"/>
    <cellStyle name="Currency 3 5 6 3" xfId="10285"/>
    <cellStyle name="Currency 3 5 6 3 2" xfId="39343"/>
    <cellStyle name="Currency 3 5 6 4" xfId="32759"/>
    <cellStyle name="Currency 3 5 7" xfId="4817"/>
    <cellStyle name="Currency 3 5 7 2" xfId="18099"/>
    <cellStyle name="Currency 3 5 7 2 2" xfId="26053"/>
    <cellStyle name="Currency 3 5 7 2 2 2" xfId="55012"/>
    <cellStyle name="Currency 3 5 7 2 3" xfId="47071"/>
    <cellStyle name="Currency 3 5 7 3" xfId="11429"/>
    <cellStyle name="Currency 3 5 7 3 2" xfId="40487"/>
    <cellStyle name="Currency 3 5 7 4" xfId="33903"/>
    <cellStyle name="Currency 3 5 8" xfId="6986"/>
    <cellStyle name="Currency 3 5 8 2" xfId="20247"/>
    <cellStyle name="Currency 3 5 8 2 2" xfId="28201"/>
    <cellStyle name="Currency 3 5 8 2 2 2" xfId="57160"/>
    <cellStyle name="Currency 3 5 8 2 3" xfId="49219"/>
    <cellStyle name="Currency 3 5 8 3" xfId="13577"/>
    <cellStyle name="Currency 3 5 8 3 2" xfId="42635"/>
    <cellStyle name="Currency 3 5 8 4" xfId="36051"/>
    <cellStyle name="Currency 3 5 9" xfId="14855"/>
    <cellStyle name="Currency 3 5 9 2" xfId="22845"/>
    <cellStyle name="Currency 3 5 9 2 2" xfId="51804"/>
    <cellStyle name="Currency 3 5 9 3" xfId="43863"/>
    <cellStyle name="Currency 3 6" xfId="1523"/>
    <cellStyle name="Currency 3 6 10" xfId="30716"/>
    <cellStyle name="Currency 3 6 2" xfId="2152"/>
    <cellStyle name="Currency 3 6 2 2" xfId="3160"/>
    <cellStyle name="Currency 3 6 2 2 2" xfId="6518"/>
    <cellStyle name="Currency 3 6 2 2 2 2" xfId="19800"/>
    <cellStyle name="Currency 3 6 2 2 2 2 2" xfId="27754"/>
    <cellStyle name="Currency 3 6 2 2 2 2 2 2" xfId="56713"/>
    <cellStyle name="Currency 3 6 2 2 2 2 3" xfId="48772"/>
    <cellStyle name="Currency 3 6 2 2 2 3" xfId="13130"/>
    <cellStyle name="Currency 3 6 2 2 2 3 2" xfId="42188"/>
    <cellStyle name="Currency 3 6 2 2 2 4" xfId="35604"/>
    <cellStyle name="Currency 3 6 2 2 3" xfId="16648"/>
    <cellStyle name="Currency 3 6 2 2 3 2" xfId="24602"/>
    <cellStyle name="Currency 3 6 2 2 3 2 2" xfId="53561"/>
    <cellStyle name="Currency 3 6 2 2 3 3" xfId="45620"/>
    <cellStyle name="Currency 3 6 2 2 4" xfId="9838"/>
    <cellStyle name="Currency 3 6 2 2 4 2" xfId="38896"/>
    <cellStyle name="Currency 3 6 2 2 5" xfId="32312"/>
    <cellStyle name="Currency 3 6 2 3" xfId="4358"/>
    <cellStyle name="Currency 3 6 2 3 2" xfId="17652"/>
    <cellStyle name="Currency 3 6 2 3 2 2" xfId="25606"/>
    <cellStyle name="Currency 3 6 2 3 2 2 2" xfId="54565"/>
    <cellStyle name="Currency 3 6 2 3 2 3" xfId="46624"/>
    <cellStyle name="Currency 3 6 2 3 3" xfId="10982"/>
    <cellStyle name="Currency 3 6 2 3 3 2" xfId="40040"/>
    <cellStyle name="Currency 3 6 2 3 4" xfId="33456"/>
    <cellStyle name="Currency 3 6 2 4" xfId="5514"/>
    <cellStyle name="Currency 3 6 2 4 2" xfId="18796"/>
    <cellStyle name="Currency 3 6 2 4 2 2" xfId="26750"/>
    <cellStyle name="Currency 3 6 2 4 2 2 2" xfId="55709"/>
    <cellStyle name="Currency 3 6 2 4 2 3" xfId="47768"/>
    <cellStyle name="Currency 3 6 2 4 3" xfId="12126"/>
    <cellStyle name="Currency 3 6 2 4 3 2" xfId="41184"/>
    <cellStyle name="Currency 3 6 2 4 4" xfId="34600"/>
    <cellStyle name="Currency 3 6 2 5" xfId="7683"/>
    <cellStyle name="Currency 3 6 2 5 2" xfId="20944"/>
    <cellStyle name="Currency 3 6 2 5 2 2" xfId="28898"/>
    <cellStyle name="Currency 3 6 2 5 2 2 2" xfId="57857"/>
    <cellStyle name="Currency 3 6 2 5 2 3" xfId="49916"/>
    <cellStyle name="Currency 3 6 2 5 3" xfId="14274"/>
    <cellStyle name="Currency 3 6 2 5 3 2" xfId="43332"/>
    <cellStyle name="Currency 3 6 2 5 4" xfId="36748"/>
    <cellStyle name="Currency 3 6 2 6" xfId="15553"/>
    <cellStyle name="Currency 3 6 2 6 2" xfId="23543"/>
    <cellStyle name="Currency 3 6 2 6 2 2" xfId="52502"/>
    <cellStyle name="Currency 3 6 2 6 3" xfId="44561"/>
    <cellStyle name="Currency 3 6 2 7" xfId="22094"/>
    <cellStyle name="Currency 3 6 2 7 2" xfId="30042"/>
    <cellStyle name="Currency 3 6 2 7 2 2" xfId="59001"/>
    <cellStyle name="Currency 3 6 2 7 3" xfId="51060"/>
    <cellStyle name="Currency 3 6 2 8" xfId="8834"/>
    <cellStyle name="Currency 3 6 2 8 2" xfId="37892"/>
    <cellStyle name="Currency 3 6 2 9" xfId="31308"/>
    <cellStyle name="Currency 3 6 3" xfId="2568"/>
    <cellStyle name="Currency 3 6 3 2" xfId="5926"/>
    <cellStyle name="Currency 3 6 3 2 2" xfId="19208"/>
    <cellStyle name="Currency 3 6 3 2 2 2" xfId="27162"/>
    <cellStyle name="Currency 3 6 3 2 2 2 2" xfId="56121"/>
    <cellStyle name="Currency 3 6 3 2 2 3" xfId="48180"/>
    <cellStyle name="Currency 3 6 3 2 3" xfId="12538"/>
    <cellStyle name="Currency 3 6 3 2 3 2" xfId="41596"/>
    <cellStyle name="Currency 3 6 3 2 4" xfId="35012"/>
    <cellStyle name="Currency 3 6 3 3" xfId="16056"/>
    <cellStyle name="Currency 3 6 3 3 2" xfId="24010"/>
    <cellStyle name="Currency 3 6 3 3 2 2" xfId="52969"/>
    <cellStyle name="Currency 3 6 3 3 3" xfId="45028"/>
    <cellStyle name="Currency 3 6 3 4" xfId="9246"/>
    <cellStyle name="Currency 3 6 3 4 2" xfId="38304"/>
    <cellStyle name="Currency 3 6 3 5" xfId="31720"/>
    <cellStyle name="Currency 3 6 4" xfId="3766"/>
    <cellStyle name="Currency 3 6 4 2" xfId="17060"/>
    <cellStyle name="Currency 3 6 4 2 2" xfId="25014"/>
    <cellStyle name="Currency 3 6 4 2 2 2" xfId="53973"/>
    <cellStyle name="Currency 3 6 4 2 3" xfId="46032"/>
    <cellStyle name="Currency 3 6 4 3" xfId="10390"/>
    <cellStyle name="Currency 3 6 4 3 2" xfId="39448"/>
    <cellStyle name="Currency 3 6 4 4" xfId="32864"/>
    <cellStyle name="Currency 3 6 5" xfId="4922"/>
    <cellStyle name="Currency 3 6 5 2" xfId="18204"/>
    <cellStyle name="Currency 3 6 5 2 2" xfId="26158"/>
    <cellStyle name="Currency 3 6 5 2 2 2" xfId="55117"/>
    <cellStyle name="Currency 3 6 5 2 3" xfId="47176"/>
    <cellStyle name="Currency 3 6 5 3" xfId="11534"/>
    <cellStyle name="Currency 3 6 5 3 2" xfId="40592"/>
    <cellStyle name="Currency 3 6 5 4" xfId="34008"/>
    <cellStyle name="Currency 3 6 6" xfId="7091"/>
    <cellStyle name="Currency 3 6 6 2" xfId="20352"/>
    <cellStyle name="Currency 3 6 6 2 2" xfId="28306"/>
    <cellStyle name="Currency 3 6 6 2 2 2" xfId="57265"/>
    <cellStyle name="Currency 3 6 6 2 3" xfId="49324"/>
    <cellStyle name="Currency 3 6 6 3" xfId="13682"/>
    <cellStyle name="Currency 3 6 6 3 2" xfId="42740"/>
    <cellStyle name="Currency 3 6 6 4" xfId="36156"/>
    <cellStyle name="Currency 3 6 7" xfId="14960"/>
    <cellStyle name="Currency 3 6 7 2" xfId="22950"/>
    <cellStyle name="Currency 3 6 7 2 2" xfId="51909"/>
    <cellStyle name="Currency 3 6 7 3" xfId="43968"/>
    <cellStyle name="Currency 3 6 8" xfId="21502"/>
    <cellStyle name="Currency 3 6 8 2" xfId="29450"/>
    <cellStyle name="Currency 3 6 8 2 2" xfId="58409"/>
    <cellStyle name="Currency 3 6 8 3" xfId="50468"/>
    <cellStyle name="Currency 3 6 9" xfId="8242"/>
    <cellStyle name="Currency 3 6 9 2" xfId="37300"/>
    <cellStyle name="Currency 3 7" xfId="1957"/>
    <cellStyle name="Currency 3 7 2" xfId="2965"/>
    <cellStyle name="Currency 3 7 2 2" xfId="6323"/>
    <cellStyle name="Currency 3 7 2 2 2" xfId="19605"/>
    <cellStyle name="Currency 3 7 2 2 2 2" xfId="27559"/>
    <cellStyle name="Currency 3 7 2 2 2 2 2" xfId="56518"/>
    <cellStyle name="Currency 3 7 2 2 2 3" xfId="48577"/>
    <cellStyle name="Currency 3 7 2 2 3" xfId="12935"/>
    <cellStyle name="Currency 3 7 2 2 3 2" xfId="41993"/>
    <cellStyle name="Currency 3 7 2 2 4" xfId="35409"/>
    <cellStyle name="Currency 3 7 2 3" xfId="16453"/>
    <cellStyle name="Currency 3 7 2 3 2" xfId="24407"/>
    <cellStyle name="Currency 3 7 2 3 2 2" xfId="53366"/>
    <cellStyle name="Currency 3 7 2 3 3" xfId="45425"/>
    <cellStyle name="Currency 3 7 2 4" xfId="9643"/>
    <cellStyle name="Currency 3 7 2 4 2" xfId="38701"/>
    <cellStyle name="Currency 3 7 2 5" xfId="32117"/>
    <cellStyle name="Currency 3 7 3" xfId="4163"/>
    <cellStyle name="Currency 3 7 3 2" xfId="17457"/>
    <cellStyle name="Currency 3 7 3 2 2" xfId="25411"/>
    <cellStyle name="Currency 3 7 3 2 2 2" xfId="54370"/>
    <cellStyle name="Currency 3 7 3 2 3" xfId="46429"/>
    <cellStyle name="Currency 3 7 3 3" xfId="10787"/>
    <cellStyle name="Currency 3 7 3 3 2" xfId="39845"/>
    <cellStyle name="Currency 3 7 3 4" xfId="33261"/>
    <cellStyle name="Currency 3 7 4" xfId="5319"/>
    <cellStyle name="Currency 3 7 4 2" xfId="18601"/>
    <cellStyle name="Currency 3 7 4 2 2" xfId="26555"/>
    <cellStyle name="Currency 3 7 4 2 2 2" xfId="55514"/>
    <cellStyle name="Currency 3 7 4 2 3" xfId="47573"/>
    <cellStyle name="Currency 3 7 4 3" xfId="11931"/>
    <cellStyle name="Currency 3 7 4 3 2" xfId="40989"/>
    <cellStyle name="Currency 3 7 4 4" xfId="34405"/>
    <cellStyle name="Currency 3 7 5" xfId="7488"/>
    <cellStyle name="Currency 3 7 5 2" xfId="20749"/>
    <cellStyle name="Currency 3 7 5 2 2" xfId="28703"/>
    <cellStyle name="Currency 3 7 5 2 2 2" xfId="57662"/>
    <cellStyle name="Currency 3 7 5 2 3" xfId="49721"/>
    <cellStyle name="Currency 3 7 5 3" xfId="14079"/>
    <cellStyle name="Currency 3 7 5 3 2" xfId="43137"/>
    <cellStyle name="Currency 3 7 5 4" xfId="36553"/>
    <cellStyle name="Currency 3 7 6" xfId="15358"/>
    <cellStyle name="Currency 3 7 6 2" xfId="23348"/>
    <cellStyle name="Currency 3 7 6 2 2" xfId="52307"/>
    <cellStyle name="Currency 3 7 6 3" xfId="44366"/>
    <cellStyle name="Currency 3 7 7" xfId="21899"/>
    <cellStyle name="Currency 3 7 7 2" xfId="29847"/>
    <cellStyle name="Currency 3 7 7 2 2" xfId="58806"/>
    <cellStyle name="Currency 3 7 7 3" xfId="50865"/>
    <cellStyle name="Currency 3 7 8" xfId="8639"/>
    <cellStyle name="Currency 3 7 8 2" xfId="37697"/>
    <cellStyle name="Currency 3 7 9" xfId="31113"/>
    <cellStyle name="Currency 3 8" xfId="1773"/>
    <cellStyle name="Currency 3 8 2" xfId="2785"/>
    <cellStyle name="Currency 3 8 2 2" xfId="6143"/>
    <cellStyle name="Currency 3 8 2 2 2" xfId="19425"/>
    <cellStyle name="Currency 3 8 2 2 2 2" xfId="27379"/>
    <cellStyle name="Currency 3 8 2 2 2 2 2" xfId="56338"/>
    <cellStyle name="Currency 3 8 2 2 2 3" xfId="48397"/>
    <cellStyle name="Currency 3 8 2 2 3" xfId="12755"/>
    <cellStyle name="Currency 3 8 2 2 3 2" xfId="41813"/>
    <cellStyle name="Currency 3 8 2 2 4" xfId="35229"/>
    <cellStyle name="Currency 3 8 2 3" xfId="16273"/>
    <cellStyle name="Currency 3 8 2 3 2" xfId="24227"/>
    <cellStyle name="Currency 3 8 2 3 2 2" xfId="53186"/>
    <cellStyle name="Currency 3 8 2 3 3" xfId="45245"/>
    <cellStyle name="Currency 3 8 2 4" xfId="9463"/>
    <cellStyle name="Currency 3 8 2 4 2" xfId="38521"/>
    <cellStyle name="Currency 3 8 2 5" xfId="31937"/>
    <cellStyle name="Currency 3 8 3" xfId="3983"/>
    <cellStyle name="Currency 3 8 3 2" xfId="17277"/>
    <cellStyle name="Currency 3 8 3 2 2" xfId="25231"/>
    <cellStyle name="Currency 3 8 3 2 2 2" xfId="54190"/>
    <cellStyle name="Currency 3 8 3 2 3" xfId="46249"/>
    <cellStyle name="Currency 3 8 3 3" xfId="10607"/>
    <cellStyle name="Currency 3 8 3 3 2" xfId="39665"/>
    <cellStyle name="Currency 3 8 3 4" xfId="33081"/>
    <cellStyle name="Currency 3 8 4" xfId="5139"/>
    <cellStyle name="Currency 3 8 4 2" xfId="18421"/>
    <cellStyle name="Currency 3 8 4 2 2" xfId="26375"/>
    <cellStyle name="Currency 3 8 4 2 2 2" xfId="55334"/>
    <cellStyle name="Currency 3 8 4 2 3" xfId="47393"/>
    <cellStyle name="Currency 3 8 4 3" xfId="11751"/>
    <cellStyle name="Currency 3 8 4 3 2" xfId="40809"/>
    <cellStyle name="Currency 3 8 4 4" xfId="34225"/>
    <cellStyle name="Currency 3 8 5" xfId="7308"/>
    <cellStyle name="Currency 3 8 5 2" xfId="20569"/>
    <cellStyle name="Currency 3 8 5 2 2" xfId="28523"/>
    <cellStyle name="Currency 3 8 5 2 2 2" xfId="57482"/>
    <cellStyle name="Currency 3 8 5 2 3" xfId="49541"/>
    <cellStyle name="Currency 3 8 5 3" xfId="13899"/>
    <cellStyle name="Currency 3 8 5 3 2" xfId="42957"/>
    <cellStyle name="Currency 3 8 5 4" xfId="36373"/>
    <cellStyle name="Currency 3 8 6" xfId="15178"/>
    <cellStyle name="Currency 3 8 6 2" xfId="23168"/>
    <cellStyle name="Currency 3 8 6 2 2" xfId="52127"/>
    <cellStyle name="Currency 3 8 6 3" xfId="44186"/>
    <cellStyle name="Currency 3 8 7" xfId="21719"/>
    <cellStyle name="Currency 3 8 7 2" xfId="29667"/>
    <cellStyle name="Currency 3 8 7 2 2" xfId="58626"/>
    <cellStyle name="Currency 3 8 7 3" xfId="50685"/>
    <cellStyle name="Currency 3 8 8" xfId="8459"/>
    <cellStyle name="Currency 3 8 8 2" xfId="37517"/>
    <cellStyle name="Currency 3 8 9" xfId="30933"/>
    <cellStyle name="Currency 3 9" xfId="3442"/>
    <cellStyle name="Currency 3 9 2" xfId="4628"/>
    <cellStyle name="Currency 3 9 2 2" xfId="17922"/>
    <cellStyle name="Currency 3 9 2 2 2" xfId="25876"/>
    <cellStyle name="Currency 3 9 2 2 2 2" xfId="54835"/>
    <cellStyle name="Currency 3 9 2 2 3" xfId="46894"/>
    <cellStyle name="Currency 3 9 2 3" xfId="11252"/>
    <cellStyle name="Currency 3 9 2 3 2" xfId="40310"/>
    <cellStyle name="Currency 3 9 2 4" xfId="33726"/>
    <cellStyle name="Currency 3 9 3" xfId="6788"/>
    <cellStyle name="Currency 3 9 3 2" xfId="20070"/>
    <cellStyle name="Currency 3 9 3 2 2" xfId="28024"/>
    <cellStyle name="Currency 3 9 3 2 2 2" xfId="56983"/>
    <cellStyle name="Currency 3 9 3 2 3" xfId="49042"/>
    <cellStyle name="Currency 3 9 3 3" xfId="13400"/>
    <cellStyle name="Currency 3 9 3 3 2" xfId="42458"/>
    <cellStyle name="Currency 3 9 3 4" xfId="35874"/>
    <cellStyle name="Currency 3 9 4" xfId="7953"/>
    <cellStyle name="Currency 3 9 4 2" xfId="21214"/>
    <cellStyle name="Currency 3 9 4 2 2" xfId="29168"/>
    <cellStyle name="Currency 3 9 4 2 2 2" xfId="58127"/>
    <cellStyle name="Currency 3 9 4 2 3" xfId="50186"/>
    <cellStyle name="Currency 3 9 4 3" xfId="14544"/>
    <cellStyle name="Currency 3 9 4 3 2" xfId="43602"/>
    <cellStyle name="Currency 3 9 4 4" xfId="37018"/>
    <cellStyle name="Currency 3 9 5" xfId="15824"/>
    <cellStyle name="Currency 3 9 5 2" xfId="23813"/>
    <cellStyle name="Currency 3 9 5 2 2" xfId="52772"/>
    <cellStyle name="Currency 3 9 5 3" xfId="44831"/>
    <cellStyle name="Currency 3 9 6" xfId="22364"/>
    <cellStyle name="Currency 3 9 6 2" xfId="30312"/>
    <cellStyle name="Currency 3 9 6 2 2" xfId="59271"/>
    <cellStyle name="Currency 3 9 6 3" xfId="51330"/>
    <cellStyle name="Currency 3 9 7" xfId="10108"/>
    <cellStyle name="Currency 3 9 7 2" xfId="39166"/>
    <cellStyle name="Currency 3 9 8" xfId="32582"/>
    <cellStyle name="Currency 30" xfId="1722"/>
    <cellStyle name="Currency 31" xfId="1745"/>
    <cellStyle name="Currency 31 10" xfId="30911"/>
    <cellStyle name="Currency 31 2" xfId="2347"/>
    <cellStyle name="Currency 31 2 2" xfId="3355"/>
    <cellStyle name="Currency 31 2 2 2" xfId="6713"/>
    <cellStyle name="Currency 31 2 2 2 2" xfId="19995"/>
    <cellStyle name="Currency 31 2 2 2 2 2" xfId="27949"/>
    <cellStyle name="Currency 31 2 2 2 2 2 2" xfId="56908"/>
    <cellStyle name="Currency 31 2 2 2 2 3" xfId="48967"/>
    <cellStyle name="Currency 31 2 2 2 3" xfId="13325"/>
    <cellStyle name="Currency 31 2 2 2 3 2" xfId="42383"/>
    <cellStyle name="Currency 31 2 2 2 4" xfId="35799"/>
    <cellStyle name="Currency 31 2 2 3" xfId="16843"/>
    <cellStyle name="Currency 31 2 2 3 2" xfId="24797"/>
    <cellStyle name="Currency 31 2 2 3 2 2" xfId="53756"/>
    <cellStyle name="Currency 31 2 2 3 3" xfId="45815"/>
    <cellStyle name="Currency 31 2 2 4" xfId="10033"/>
    <cellStyle name="Currency 31 2 2 4 2" xfId="39091"/>
    <cellStyle name="Currency 31 2 2 5" xfId="32507"/>
    <cellStyle name="Currency 31 2 3" xfId="4553"/>
    <cellStyle name="Currency 31 2 3 2" xfId="17847"/>
    <cellStyle name="Currency 31 2 3 2 2" xfId="25801"/>
    <cellStyle name="Currency 31 2 3 2 2 2" xfId="54760"/>
    <cellStyle name="Currency 31 2 3 2 3" xfId="46819"/>
    <cellStyle name="Currency 31 2 3 3" xfId="11177"/>
    <cellStyle name="Currency 31 2 3 3 2" xfId="40235"/>
    <cellStyle name="Currency 31 2 3 4" xfId="33651"/>
    <cellStyle name="Currency 31 2 4" xfId="5709"/>
    <cellStyle name="Currency 31 2 4 2" xfId="18991"/>
    <cellStyle name="Currency 31 2 4 2 2" xfId="26945"/>
    <cellStyle name="Currency 31 2 4 2 2 2" xfId="55904"/>
    <cellStyle name="Currency 31 2 4 2 3" xfId="47963"/>
    <cellStyle name="Currency 31 2 4 3" xfId="12321"/>
    <cellStyle name="Currency 31 2 4 3 2" xfId="41379"/>
    <cellStyle name="Currency 31 2 4 4" xfId="34795"/>
    <cellStyle name="Currency 31 2 5" xfId="7878"/>
    <cellStyle name="Currency 31 2 5 2" xfId="21139"/>
    <cellStyle name="Currency 31 2 5 2 2" xfId="29093"/>
    <cellStyle name="Currency 31 2 5 2 2 2" xfId="58052"/>
    <cellStyle name="Currency 31 2 5 2 3" xfId="50111"/>
    <cellStyle name="Currency 31 2 5 3" xfId="14469"/>
    <cellStyle name="Currency 31 2 5 3 2" xfId="43527"/>
    <cellStyle name="Currency 31 2 5 4" xfId="36943"/>
    <cellStyle name="Currency 31 2 6" xfId="15748"/>
    <cellStyle name="Currency 31 2 6 2" xfId="23738"/>
    <cellStyle name="Currency 31 2 6 2 2" xfId="52697"/>
    <cellStyle name="Currency 31 2 6 3" xfId="44756"/>
    <cellStyle name="Currency 31 2 7" xfId="22289"/>
    <cellStyle name="Currency 31 2 7 2" xfId="30237"/>
    <cellStyle name="Currency 31 2 7 2 2" xfId="59196"/>
    <cellStyle name="Currency 31 2 7 3" xfId="51255"/>
    <cellStyle name="Currency 31 2 8" xfId="9029"/>
    <cellStyle name="Currency 31 2 8 2" xfId="38087"/>
    <cellStyle name="Currency 31 2 9" xfId="31503"/>
    <cellStyle name="Currency 31 3" xfId="2763"/>
    <cellStyle name="Currency 31 3 2" xfId="6121"/>
    <cellStyle name="Currency 31 3 2 2" xfId="19403"/>
    <cellStyle name="Currency 31 3 2 2 2" xfId="27357"/>
    <cellStyle name="Currency 31 3 2 2 2 2" xfId="56316"/>
    <cellStyle name="Currency 31 3 2 2 3" xfId="48375"/>
    <cellStyle name="Currency 31 3 2 3" xfId="12733"/>
    <cellStyle name="Currency 31 3 2 3 2" xfId="41791"/>
    <cellStyle name="Currency 31 3 2 4" xfId="35207"/>
    <cellStyle name="Currency 31 3 3" xfId="16251"/>
    <cellStyle name="Currency 31 3 3 2" xfId="24205"/>
    <cellStyle name="Currency 31 3 3 2 2" xfId="53164"/>
    <cellStyle name="Currency 31 3 3 3" xfId="45223"/>
    <cellStyle name="Currency 31 3 4" xfId="9441"/>
    <cellStyle name="Currency 31 3 4 2" xfId="38499"/>
    <cellStyle name="Currency 31 3 5" xfId="31915"/>
    <cellStyle name="Currency 31 4" xfId="3961"/>
    <cellStyle name="Currency 31 4 2" xfId="17255"/>
    <cellStyle name="Currency 31 4 2 2" xfId="25209"/>
    <cellStyle name="Currency 31 4 2 2 2" xfId="54168"/>
    <cellStyle name="Currency 31 4 2 3" xfId="46227"/>
    <cellStyle name="Currency 31 4 3" xfId="10585"/>
    <cellStyle name="Currency 31 4 3 2" xfId="39643"/>
    <cellStyle name="Currency 31 4 4" xfId="33059"/>
    <cellStyle name="Currency 31 5" xfId="5117"/>
    <cellStyle name="Currency 31 5 2" xfId="18399"/>
    <cellStyle name="Currency 31 5 2 2" xfId="26353"/>
    <cellStyle name="Currency 31 5 2 2 2" xfId="55312"/>
    <cellStyle name="Currency 31 5 2 3" xfId="47371"/>
    <cellStyle name="Currency 31 5 3" xfId="11729"/>
    <cellStyle name="Currency 31 5 3 2" xfId="40787"/>
    <cellStyle name="Currency 31 5 4" xfId="34203"/>
    <cellStyle name="Currency 31 6" xfId="7286"/>
    <cellStyle name="Currency 31 6 2" xfId="20547"/>
    <cellStyle name="Currency 31 6 2 2" xfId="28501"/>
    <cellStyle name="Currency 31 6 2 2 2" xfId="57460"/>
    <cellStyle name="Currency 31 6 2 3" xfId="49519"/>
    <cellStyle name="Currency 31 6 3" xfId="13877"/>
    <cellStyle name="Currency 31 6 3 2" xfId="42935"/>
    <cellStyle name="Currency 31 6 4" xfId="36351"/>
    <cellStyle name="Currency 31 7" xfId="15156"/>
    <cellStyle name="Currency 31 7 2" xfId="23146"/>
    <cellStyle name="Currency 31 7 2 2" xfId="52105"/>
    <cellStyle name="Currency 31 7 3" xfId="44164"/>
    <cellStyle name="Currency 31 8" xfId="21697"/>
    <cellStyle name="Currency 31 8 2" xfId="29645"/>
    <cellStyle name="Currency 31 8 2 2" xfId="58604"/>
    <cellStyle name="Currency 31 8 3" xfId="50663"/>
    <cellStyle name="Currency 31 9" xfId="8437"/>
    <cellStyle name="Currency 31 9 2" xfId="37495"/>
    <cellStyle name="Currency 32" xfId="1752"/>
    <cellStyle name="Currency 32 10" xfId="30918"/>
    <cellStyle name="Currency 32 2" xfId="2354"/>
    <cellStyle name="Currency 32 2 2" xfId="3362"/>
    <cellStyle name="Currency 32 2 2 2" xfId="6720"/>
    <cellStyle name="Currency 32 2 2 2 2" xfId="20002"/>
    <cellStyle name="Currency 32 2 2 2 2 2" xfId="27956"/>
    <cellStyle name="Currency 32 2 2 2 2 2 2" xfId="56915"/>
    <cellStyle name="Currency 32 2 2 2 2 3" xfId="48974"/>
    <cellStyle name="Currency 32 2 2 2 3" xfId="13332"/>
    <cellStyle name="Currency 32 2 2 2 3 2" xfId="42390"/>
    <cellStyle name="Currency 32 2 2 2 4" xfId="35806"/>
    <cellStyle name="Currency 32 2 2 3" xfId="16850"/>
    <cellStyle name="Currency 32 2 2 3 2" xfId="24804"/>
    <cellStyle name="Currency 32 2 2 3 2 2" xfId="53763"/>
    <cellStyle name="Currency 32 2 2 3 3" xfId="45822"/>
    <cellStyle name="Currency 32 2 2 4" xfId="10040"/>
    <cellStyle name="Currency 32 2 2 4 2" xfId="39098"/>
    <cellStyle name="Currency 32 2 2 5" xfId="32514"/>
    <cellStyle name="Currency 32 2 3" xfId="4560"/>
    <cellStyle name="Currency 32 2 3 2" xfId="17854"/>
    <cellStyle name="Currency 32 2 3 2 2" xfId="25808"/>
    <cellStyle name="Currency 32 2 3 2 2 2" xfId="54767"/>
    <cellStyle name="Currency 32 2 3 2 3" xfId="46826"/>
    <cellStyle name="Currency 32 2 3 3" xfId="11184"/>
    <cellStyle name="Currency 32 2 3 3 2" xfId="40242"/>
    <cellStyle name="Currency 32 2 3 4" xfId="33658"/>
    <cellStyle name="Currency 32 2 4" xfId="5716"/>
    <cellStyle name="Currency 32 2 4 2" xfId="18998"/>
    <cellStyle name="Currency 32 2 4 2 2" xfId="26952"/>
    <cellStyle name="Currency 32 2 4 2 2 2" xfId="55911"/>
    <cellStyle name="Currency 32 2 4 2 3" xfId="47970"/>
    <cellStyle name="Currency 32 2 4 3" xfId="12328"/>
    <cellStyle name="Currency 32 2 4 3 2" xfId="41386"/>
    <cellStyle name="Currency 32 2 4 4" xfId="34802"/>
    <cellStyle name="Currency 32 2 5" xfId="7885"/>
    <cellStyle name="Currency 32 2 5 2" xfId="21146"/>
    <cellStyle name="Currency 32 2 5 2 2" xfId="29100"/>
    <cellStyle name="Currency 32 2 5 2 2 2" xfId="58059"/>
    <cellStyle name="Currency 32 2 5 2 3" xfId="50118"/>
    <cellStyle name="Currency 32 2 5 3" xfId="14476"/>
    <cellStyle name="Currency 32 2 5 3 2" xfId="43534"/>
    <cellStyle name="Currency 32 2 5 4" xfId="36950"/>
    <cellStyle name="Currency 32 2 6" xfId="15755"/>
    <cellStyle name="Currency 32 2 6 2" xfId="23745"/>
    <cellStyle name="Currency 32 2 6 2 2" xfId="52704"/>
    <cellStyle name="Currency 32 2 6 3" xfId="44763"/>
    <cellStyle name="Currency 32 2 7" xfId="22296"/>
    <cellStyle name="Currency 32 2 7 2" xfId="30244"/>
    <cellStyle name="Currency 32 2 7 2 2" xfId="59203"/>
    <cellStyle name="Currency 32 2 7 3" xfId="51262"/>
    <cellStyle name="Currency 32 2 8" xfId="9036"/>
    <cellStyle name="Currency 32 2 8 2" xfId="38094"/>
    <cellStyle name="Currency 32 2 9" xfId="31510"/>
    <cellStyle name="Currency 32 3" xfId="2770"/>
    <cellStyle name="Currency 32 3 2" xfId="6128"/>
    <cellStyle name="Currency 32 3 2 2" xfId="19410"/>
    <cellStyle name="Currency 32 3 2 2 2" xfId="27364"/>
    <cellStyle name="Currency 32 3 2 2 2 2" xfId="56323"/>
    <cellStyle name="Currency 32 3 2 2 3" xfId="48382"/>
    <cellStyle name="Currency 32 3 2 3" xfId="12740"/>
    <cellStyle name="Currency 32 3 2 3 2" xfId="41798"/>
    <cellStyle name="Currency 32 3 2 4" xfId="35214"/>
    <cellStyle name="Currency 32 3 3" xfId="16258"/>
    <cellStyle name="Currency 32 3 3 2" xfId="24212"/>
    <cellStyle name="Currency 32 3 3 2 2" xfId="53171"/>
    <cellStyle name="Currency 32 3 3 3" xfId="45230"/>
    <cellStyle name="Currency 32 3 4" xfId="9448"/>
    <cellStyle name="Currency 32 3 4 2" xfId="38506"/>
    <cellStyle name="Currency 32 3 5" xfId="31922"/>
    <cellStyle name="Currency 32 4" xfId="3968"/>
    <cellStyle name="Currency 32 4 2" xfId="17262"/>
    <cellStyle name="Currency 32 4 2 2" xfId="25216"/>
    <cellStyle name="Currency 32 4 2 2 2" xfId="54175"/>
    <cellStyle name="Currency 32 4 2 3" xfId="46234"/>
    <cellStyle name="Currency 32 4 3" xfId="10592"/>
    <cellStyle name="Currency 32 4 3 2" xfId="39650"/>
    <cellStyle name="Currency 32 4 4" xfId="33066"/>
    <cellStyle name="Currency 32 5" xfId="5124"/>
    <cellStyle name="Currency 32 5 2" xfId="18406"/>
    <cellStyle name="Currency 32 5 2 2" xfId="26360"/>
    <cellStyle name="Currency 32 5 2 2 2" xfId="55319"/>
    <cellStyle name="Currency 32 5 2 3" xfId="47378"/>
    <cellStyle name="Currency 32 5 3" xfId="11736"/>
    <cellStyle name="Currency 32 5 3 2" xfId="40794"/>
    <cellStyle name="Currency 32 5 4" xfId="34210"/>
    <cellStyle name="Currency 32 6" xfId="7293"/>
    <cellStyle name="Currency 32 6 2" xfId="20554"/>
    <cellStyle name="Currency 32 6 2 2" xfId="28508"/>
    <cellStyle name="Currency 32 6 2 2 2" xfId="57467"/>
    <cellStyle name="Currency 32 6 2 3" xfId="49526"/>
    <cellStyle name="Currency 32 6 3" xfId="13884"/>
    <cellStyle name="Currency 32 6 3 2" xfId="42942"/>
    <cellStyle name="Currency 32 6 4" xfId="36358"/>
    <cellStyle name="Currency 32 7" xfId="15163"/>
    <cellStyle name="Currency 32 7 2" xfId="23153"/>
    <cellStyle name="Currency 32 7 2 2" xfId="52112"/>
    <cellStyle name="Currency 32 7 3" xfId="44171"/>
    <cellStyle name="Currency 32 8" xfId="21704"/>
    <cellStyle name="Currency 32 8 2" xfId="29652"/>
    <cellStyle name="Currency 32 8 2 2" xfId="58611"/>
    <cellStyle name="Currency 32 8 3" xfId="50670"/>
    <cellStyle name="Currency 32 9" xfId="8444"/>
    <cellStyle name="Currency 32 9 2" xfId="37502"/>
    <cellStyle name="Currency 33" xfId="1753"/>
    <cellStyle name="Currency 33 10" xfId="30919"/>
    <cellStyle name="Currency 33 2" xfId="2355"/>
    <cellStyle name="Currency 33 2 2" xfId="3363"/>
    <cellStyle name="Currency 33 2 2 2" xfId="6721"/>
    <cellStyle name="Currency 33 2 2 2 2" xfId="20003"/>
    <cellStyle name="Currency 33 2 2 2 2 2" xfId="27957"/>
    <cellStyle name="Currency 33 2 2 2 2 2 2" xfId="56916"/>
    <cellStyle name="Currency 33 2 2 2 2 3" xfId="48975"/>
    <cellStyle name="Currency 33 2 2 2 3" xfId="13333"/>
    <cellStyle name="Currency 33 2 2 2 3 2" xfId="42391"/>
    <cellStyle name="Currency 33 2 2 2 4" xfId="35807"/>
    <cellStyle name="Currency 33 2 2 3" xfId="16851"/>
    <cellStyle name="Currency 33 2 2 3 2" xfId="24805"/>
    <cellStyle name="Currency 33 2 2 3 2 2" xfId="53764"/>
    <cellStyle name="Currency 33 2 2 3 3" xfId="45823"/>
    <cellStyle name="Currency 33 2 2 4" xfId="10041"/>
    <cellStyle name="Currency 33 2 2 4 2" xfId="39099"/>
    <cellStyle name="Currency 33 2 2 5" xfId="32515"/>
    <cellStyle name="Currency 33 2 3" xfId="4561"/>
    <cellStyle name="Currency 33 2 3 2" xfId="17855"/>
    <cellStyle name="Currency 33 2 3 2 2" xfId="25809"/>
    <cellStyle name="Currency 33 2 3 2 2 2" xfId="54768"/>
    <cellStyle name="Currency 33 2 3 2 3" xfId="46827"/>
    <cellStyle name="Currency 33 2 3 3" xfId="11185"/>
    <cellStyle name="Currency 33 2 3 3 2" xfId="40243"/>
    <cellStyle name="Currency 33 2 3 4" xfId="33659"/>
    <cellStyle name="Currency 33 2 4" xfId="5717"/>
    <cellStyle name="Currency 33 2 4 2" xfId="18999"/>
    <cellStyle name="Currency 33 2 4 2 2" xfId="26953"/>
    <cellStyle name="Currency 33 2 4 2 2 2" xfId="55912"/>
    <cellStyle name="Currency 33 2 4 2 3" xfId="47971"/>
    <cellStyle name="Currency 33 2 4 3" xfId="12329"/>
    <cellStyle name="Currency 33 2 4 3 2" xfId="41387"/>
    <cellStyle name="Currency 33 2 4 4" xfId="34803"/>
    <cellStyle name="Currency 33 2 5" xfId="7886"/>
    <cellStyle name="Currency 33 2 5 2" xfId="21147"/>
    <cellStyle name="Currency 33 2 5 2 2" xfId="29101"/>
    <cellStyle name="Currency 33 2 5 2 2 2" xfId="58060"/>
    <cellStyle name="Currency 33 2 5 2 3" xfId="50119"/>
    <cellStyle name="Currency 33 2 5 3" xfId="14477"/>
    <cellStyle name="Currency 33 2 5 3 2" xfId="43535"/>
    <cellStyle name="Currency 33 2 5 4" xfId="36951"/>
    <cellStyle name="Currency 33 2 6" xfId="15756"/>
    <cellStyle name="Currency 33 2 6 2" xfId="23746"/>
    <cellStyle name="Currency 33 2 6 2 2" xfId="52705"/>
    <cellStyle name="Currency 33 2 6 3" xfId="44764"/>
    <cellStyle name="Currency 33 2 7" xfId="22297"/>
    <cellStyle name="Currency 33 2 7 2" xfId="30245"/>
    <cellStyle name="Currency 33 2 7 2 2" xfId="59204"/>
    <cellStyle name="Currency 33 2 7 3" xfId="51263"/>
    <cellStyle name="Currency 33 2 8" xfId="9037"/>
    <cellStyle name="Currency 33 2 8 2" xfId="38095"/>
    <cellStyle name="Currency 33 2 9" xfId="31511"/>
    <cellStyle name="Currency 33 3" xfId="2771"/>
    <cellStyle name="Currency 33 3 2" xfId="6129"/>
    <cellStyle name="Currency 33 3 2 2" xfId="19411"/>
    <cellStyle name="Currency 33 3 2 2 2" xfId="27365"/>
    <cellStyle name="Currency 33 3 2 2 2 2" xfId="56324"/>
    <cellStyle name="Currency 33 3 2 2 3" xfId="48383"/>
    <cellStyle name="Currency 33 3 2 3" xfId="12741"/>
    <cellStyle name="Currency 33 3 2 3 2" xfId="41799"/>
    <cellStyle name="Currency 33 3 2 4" xfId="35215"/>
    <cellStyle name="Currency 33 3 3" xfId="16259"/>
    <cellStyle name="Currency 33 3 3 2" xfId="24213"/>
    <cellStyle name="Currency 33 3 3 2 2" xfId="53172"/>
    <cellStyle name="Currency 33 3 3 3" xfId="45231"/>
    <cellStyle name="Currency 33 3 4" xfId="9449"/>
    <cellStyle name="Currency 33 3 4 2" xfId="38507"/>
    <cellStyle name="Currency 33 3 5" xfId="31923"/>
    <cellStyle name="Currency 33 4" xfId="3969"/>
    <cellStyle name="Currency 33 4 2" xfId="17263"/>
    <cellStyle name="Currency 33 4 2 2" xfId="25217"/>
    <cellStyle name="Currency 33 4 2 2 2" xfId="54176"/>
    <cellStyle name="Currency 33 4 2 3" xfId="46235"/>
    <cellStyle name="Currency 33 4 3" xfId="10593"/>
    <cellStyle name="Currency 33 4 3 2" xfId="39651"/>
    <cellStyle name="Currency 33 4 4" xfId="33067"/>
    <cellStyle name="Currency 33 5" xfId="5125"/>
    <cellStyle name="Currency 33 5 2" xfId="18407"/>
    <cellStyle name="Currency 33 5 2 2" xfId="26361"/>
    <cellStyle name="Currency 33 5 2 2 2" xfId="55320"/>
    <cellStyle name="Currency 33 5 2 3" xfId="47379"/>
    <cellStyle name="Currency 33 5 3" xfId="11737"/>
    <cellStyle name="Currency 33 5 3 2" xfId="40795"/>
    <cellStyle name="Currency 33 5 4" xfId="34211"/>
    <cellStyle name="Currency 33 6" xfId="7294"/>
    <cellStyle name="Currency 33 6 2" xfId="20555"/>
    <cellStyle name="Currency 33 6 2 2" xfId="28509"/>
    <cellStyle name="Currency 33 6 2 2 2" xfId="57468"/>
    <cellStyle name="Currency 33 6 2 3" xfId="49527"/>
    <cellStyle name="Currency 33 6 3" xfId="13885"/>
    <cellStyle name="Currency 33 6 3 2" xfId="42943"/>
    <cellStyle name="Currency 33 6 4" xfId="36359"/>
    <cellStyle name="Currency 33 7" xfId="15164"/>
    <cellStyle name="Currency 33 7 2" xfId="23154"/>
    <cellStyle name="Currency 33 7 2 2" xfId="52113"/>
    <cellStyle name="Currency 33 7 3" xfId="44172"/>
    <cellStyle name="Currency 33 8" xfId="21705"/>
    <cellStyle name="Currency 33 8 2" xfId="29653"/>
    <cellStyle name="Currency 33 8 2 2" xfId="58612"/>
    <cellStyle name="Currency 33 8 3" xfId="50671"/>
    <cellStyle name="Currency 33 9" xfId="8445"/>
    <cellStyle name="Currency 33 9 2" xfId="37503"/>
    <cellStyle name="Currency 34" xfId="1754"/>
    <cellStyle name="Currency 34 10" xfId="30920"/>
    <cellStyle name="Currency 34 2" xfId="2356"/>
    <cellStyle name="Currency 34 2 2" xfId="3364"/>
    <cellStyle name="Currency 34 2 2 2" xfId="6722"/>
    <cellStyle name="Currency 34 2 2 2 2" xfId="20004"/>
    <cellStyle name="Currency 34 2 2 2 2 2" xfId="27958"/>
    <cellStyle name="Currency 34 2 2 2 2 2 2" xfId="56917"/>
    <cellStyle name="Currency 34 2 2 2 2 3" xfId="48976"/>
    <cellStyle name="Currency 34 2 2 2 3" xfId="13334"/>
    <cellStyle name="Currency 34 2 2 2 3 2" xfId="42392"/>
    <cellStyle name="Currency 34 2 2 2 4" xfId="35808"/>
    <cellStyle name="Currency 34 2 2 3" xfId="16852"/>
    <cellStyle name="Currency 34 2 2 3 2" xfId="24806"/>
    <cellStyle name="Currency 34 2 2 3 2 2" xfId="53765"/>
    <cellStyle name="Currency 34 2 2 3 3" xfId="45824"/>
    <cellStyle name="Currency 34 2 2 4" xfId="10042"/>
    <cellStyle name="Currency 34 2 2 4 2" xfId="39100"/>
    <cellStyle name="Currency 34 2 2 5" xfId="32516"/>
    <cellStyle name="Currency 34 2 3" xfId="4562"/>
    <cellStyle name="Currency 34 2 3 2" xfId="17856"/>
    <cellStyle name="Currency 34 2 3 2 2" xfId="25810"/>
    <cellStyle name="Currency 34 2 3 2 2 2" xfId="54769"/>
    <cellStyle name="Currency 34 2 3 2 3" xfId="46828"/>
    <cellStyle name="Currency 34 2 3 3" xfId="11186"/>
    <cellStyle name="Currency 34 2 3 3 2" xfId="40244"/>
    <cellStyle name="Currency 34 2 3 4" xfId="33660"/>
    <cellStyle name="Currency 34 2 4" xfId="5718"/>
    <cellStyle name="Currency 34 2 4 2" xfId="19000"/>
    <cellStyle name="Currency 34 2 4 2 2" xfId="26954"/>
    <cellStyle name="Currency 34 2 4 2 2 2" xfId="55913"/>
    <cellStyle name="Currency 34 2 4 2 3" xfId="47972"/>
    <cellStyle name="Currency 34 2 4 3" xfId="12330"/>
    <cellStyle name="Currency 34 2 4 3 2" xfId="41388"/>
    <cellStyle name="Currency 34 2 4 4" xfId="34804"/>
    <cellStyle name="Currency 34 2 5" xfId="7887"/>
    <cellStyle name="Currency 34 2 5 2" xfId="21148"/>
    <cellStyle name="Currency 34 2 5 2 2" xfId="29102"/>
    <cellStyle name="Currency 34 2 5 2 2 2" xfId="58061"/>
    <cellStyle name="Currency 34 2 5 2 3" xfId="50120"/>
    <cellStyle name="Currency 34 2 5 3" xfId="14478"/>
    <cellStyle name="Currency 34 2 5 3 2" xfId="43536"/>
    <cellStyle name="Currency 34 2 5 4" xfId="36952"/>
    <cellStyle name="Currency 34 2 6" xfId="15757"/>
    <cellStyle name="Currency 34 2 6 2" xfId="23747"/>
    <cellStyle name="Currency 34 2 6 2 2" xfId="52706"/>
    <cellStyle name="Currency 34 2 6 3" xfId="44765"/>
    <cellStyle name="Currency 34 2 7" xfId="22298"/>
    <cellStyle name="Currency 34 2 7 2" xfId="30246"/>
    <cellStyle name="Currency 34 2 7 2 2" xfId="59205"/>
    <cellStyle name="Currency 34 2 7 3" xfId="51264"/>
    <cellStyle name="Currency 34 2 8" xfId="9038"/>
    <cellStyle name="Currency 34 2 8 2" xfId="38096"/>
    <cellStyle name="Currency 34 2 9" xfId="31512"/>
    <cellStyle name="Currency 34 3" xfId="2772"/>
    <cellStyle name="Currency 34 3 2" xfId="6130"/>
    <cellStyle name="Currency 34 3 2 2" xfId="19412"/>
    <cellStyle name="Currency 34 3 2 2 2" xfId="27366"/>
    <cellStyle name="Currency 34 3 2 2 2 2" xfId="56325"/>
    <cellStyle name="Currency 34 3 2 2 3" xfId="48384"/>
    <cellStyle name="Currency 34 3 2 3" xfId="12742"/>
    <cellStyle name="Currency 34 3 2 3 2" xfId="41800"/>
    <cellStyle name="Currency 34 3 2 4" xfId="35216"/>
    <cellStyle name="Currency 34 3 3" xfId="16260"/>
    <cellStyle name="Currency 34 3 3 2" xfId="24214"/>
    <cellStyle name="Currency 34 3 3 2 2" xfId="53173"/>
    <cellStyle name="Currency 34 3 3 3" xfId="45232"/>
    <cellStyle name="Currency 34 3 4" xfId="9450"/>
    <cellStyle name="Currency 34 3 4 2" xfId="38508"/>
    <cellStyle name="Currency 34 3 5" xfId="31924"/>
    <cellStyle name="Currency 34 4" xfId="3970"/>
    <cellStyle name="Currency 34 4 2" xfId="17264"/>
    <cellStyle name="Currency 34 4 2 2" xfId="25218"/>
    <cellStyle name="Currency 34 4 2 2 2" xfId="54177"/>
    <cellStyle name="Currency 34 4 2 3" xfId="46236"/>
    <cellStyle name="Currency 34 4 3" xfId="10594"/>
    <cellStyle name="Currency 34 4 3 2" xfId="39652"/>
    <cellStyle name="Currency 34 4 4" xfId="33068"/>
    <cellStyle name="Currency 34 5" xfId="5126"/>
    <cellStyle name="Currency 34 5 2" xfId="18408"/>
    <cellStyle name="Currency 34 5 2 2" xfId="26362"/>
    <cellStyle name="Currency 34 5 2 2 2" xfId="55321"/>
    <cellStyle name="Currency 34 5 2 3" xfId="47380"/>
    <cellStyle name="Currency 34 5 3" xfId="11738"/>
    <cellStyle name="Currency 34 5 3 2" xfId="40796"/>
    <cellStyle name="Currency 34 5 4" xfId="34212"/>
    <cellStyle name="Currency 34 6" xfId="7295"/>
    <cellStyle name="Currency 34 6 2" xfId="20556"/>
    <cellStyle name="Currency 34 6 2 2" xfId="28510"/>
    <cellStyle name="Currency 34 6 2 2 2" xfId="57469"/>
    <cellStyle name="Currency 34 6 2 3" xfId="49528"/>
    <cellStyle name="Currency 34 6 3" xfId="13886"/>
    <cellStyle name="Currency 34 6 3 2" xfId="42944"/>
    <cellStyle name="Currency 34 6 4" xfId="36360"/>
    <cellStyle name="Currency 34 7" xfId="15165"/>
    <cellStyle name="Currency 34 7 2" xfId="23155"/>
    <cellStyle name="Currency 34 7 2 2" xfId="52114"/>
    <cellStyle name="Currency 34 7 3" xfId="44173"/>
    <cellStyle name="Currency 34 8" xfId="21706"/>
    <cellStyle name="Currency 34 8 2" xfId="29654"/>
    <cellStyle name="Currency 34 8 2 2" xfId="58613"/>
    <cellStyle name="Currency 34 8 3" xfId="50672"/>
    <cellStyle name="Currency 34 9" xfId="8446"/>
    <cellStyle name="Currency 34 9 2" xfId="37504"/>
    <cellStyle name="Currency 35" xfId="1755"/>
    <cellStyle name="Currency 35 10" xfId="30921"/>
    <cellStyle name="Currency 35 2" xfId="2357"/>
    <cellStyle name="Currency 35 2 2" xfId="3365"/>
    <cellStyle name="Currency 35 2 2 2" xfId="6723"/>
    <cellStyle name="Currency 35 2 2 2 2" xfId="20005"/>
    <cellStyle name="Currency 35 2 2 2 2 2" xfId="27959"/>
    <cellStyle name="Currency 35 2 2 2 2 2 2" xfId="56918"/>
    <cellStyle name="Currency 35 2 2 2 2 3" xfId="48977"/>
    <cellStyle name="Currency 35 2 2 2 3" xfId="13335"/>
    <cellStyle name="Currency 35 2 2 2 3 2" xfId="42393"/>
    <cellStyle name="Currency 35 2 2 2 4" xfId="35809"/>
    <cellStyle name="Currency 35 2 2 3" xfId="16853"/>
    <cellStyle name="Currency 35 2 2 3 2" xfId="24807"/>
    <cellStyle name="Currency 35 2 2 3 2 2" xfId="53766"/>
    <cellStyle name="Currency 35 2 2 3 3" xfId="45825"/>
    <cellStyle name="Currency 35 2 2 4" xfId="10043"/>
    <cellStyle name="Currency 35 2 2 4 2" xfId="39101"/>
    <cellStyle name="Currency 35 2 2 5" xfId="32517"/>
    <cellStyle name="Currency 35 2 3" xfId="4563"/>
    <cellStyle name="Currency 35 2 3 2" xfId="17857"/>
    <cellStyle name="Currency 35 2 3 2 2" xfId="25811"/>
    <cellStyle name="Currency 35 2 3 2 2 2" xfId="54770"/>
    <cellStyle name="Currency 35 2 3 2 3" xfId="46829"/>
    <cellStyle name="Currency 35 2 3 3" xfId="11187"/>
    <cellStyle name="Currency 35 2 3 3 2" xfId="40245"/>
    <cellStyle name="Currency 35 2 3 4" xfId="33661"/>
    <cellStyle name="Currency 35 2 4" xfId="5719"/>
    <cellStyle name="Currency 35 2 4 2" xfId="19001"/>
    <cellStyle name="Currency 35 2 4 2 2" xfId="26955"/>
    <cellStyle name="Currency 35 2 4 2 2 2" xfId="55914"/>
    <cellStyle name="Currency 35 2 4 2 3" xfId="47973"/>
    <cellStyle name="Currency 35 2 4 3" xfId="12331"/>
    <cellStyle name="Currency 35 2 4 3 2" xfId="41389"/>
    <cellStyle name="Currency 35 2 4 4" xfId="34805"/>
    <cellStyle name="Currency 35 2 5" xfId="7888"/>
    <cellStyle name="Currency 35 2 5 2" xfId="21149"/>
    <cellStyle name="Currency 35 2 5 2 2" xfId="29103"/>
    <cellStyle name="Currency 35 2 5 2 2 2" xfId="58062"/>
    <cellStyle name="Currency 35 2 5 2 3" xfId="50121"/>
    <cellStyle name="Currency 35 2 5 3" xfId="14479"/>
    <cellStyle name="Currency 35 2 5 3 2" xfId="43537"/>
    <cellStyle name="Currency 35 2 5 4" xfId="36953"/>
    <cellStyle name="Currency 35 2 6" xfId="15758"/>
    <cellStyle name="Currency 35 2 6 2" xfId="23748"/>
    <cellStyle name="Currency 35 2 6 2 2" xfId="52707"/>
    <cellStyle name="Currency 35 2 6 3" xfId="44766"/>
    <cellStyle name="Currency 35 2 7" xfId="22299"/>
    <cellStyle name="Currency 35 2 7 2" xfId="30247"/>
    <cellStyle name="Currency 35 2 7 2 2" xfId="59206"/>
    <cellStyle name="Currency 35 2 7 3" xfId="51265"/>
    <cellStyle name="Currency 35 2 8" xfId="9039"/>
    <cellStyle name="Currency 35 2 8 2" xfId="38097"/>
    <cellStyle name="Currency 35 2 9" xfId="31513"/>
    <cellStyle name="Currency 35 3" xfId="2773"/>
    <cellStyle name="Currency 35 3 2" xfId="6131"/>
    <cellStyle name="Currency 35 3 2 2" xfId="19413"/>
    <cellStyle name="Currency 35 3 2 2 2" xfId="27367"/>
    <cellStyle name="Currency 35 3 2 2 2 2" xfId="56326"/>
    <cellStyle name="Currency 35 3 2 2 3" xfId="48385"/>
    <cellStyle name="Currency 35 3 2 3" xfId="12743"/>
    <cellStyle name="Currency 35 3 2 3 2" xfId="41801"/>
    <cellStyle name="Currency 35 3 2 4" xfId="35217"/>
    <cellStyle name="Currency 35 3 3" xfId="16261"/>
    <cellStyle name="Currency 35 3 3 2" xfId="24215"/>
    <cellStyle name="Currency 35 3 3 2 2" xfId="53174"/>
    <cellStyle name="Currency 35 3 3 3" xfId="45233"/>
    <cellStyle name="Currency 35 3 4" xfId="9451"/>
    <cellStyle name="Currency 35 3 4 2" xfId="38509"/>
    <cellStyle name="Currency 35 3 5" xfId="31925"/>
    <cellStyle name="Currency 35 4" xfId="3971"/>
    <cellStyle name="Currency 35 4 2" xfId="17265"/>
    <cellStyle name="Currency 35 4 2 2" xfId="25219"/>
    <cellStyle name="Currency 35 4 2 2 2" xfId="54178"/>
    <cellStyle name="Currency 35 4 2 3" xfId="46237"/>
    <cellStyle name="Currency 35 4 3" xfId="10595"/>
    <cellStyle name="Currency 35 4 3 2" xfId="39653"/>
    <cellStyle name="Currency 35 4 4" xfId="33069"/>
    <cellStyle name="Currency 35 5" xfId="5127"/>
    <cellStyle name="Currency 35 5 2" xfId="18409"/>
    <cellStyle name="Currency 35 5 2 2" xfId="26363"/>
    <cellStyle name="Currency 35 5 2 2 2" xfId="55322"/>
    <cellStyle name="Currency 35 5 2 3" xfId="47381"/>
    <cellStyle name="Currency 35 5 3" xfId="11739"/>
    <cellStyle name="Currency 35 5 3 2" xfId="40797"/>
    <cellStyle name="Currency 35 5 4" xfId="34213"/>
    <cellStyle name="Currency 35 6" xfId="7296"/>
    <cellStyle name="Currency 35 6 2" xfId="20557"/>
    <cellStyle name="Currency 35 6 2 2" xfId="28511"/>
    <cellStyle name="Currency 35 6 2 2 2" xfId="57470"/>
    <cellStyle name="Currency 35 6 2 3" xfId="49529"/>
    <cellStyle name="Currency 35 6 3" xfId="13887"/>
    <cellStyle name="Currency 35 6 3 2" xfId="42945"/>
    <cellStyle name="Currency 35 6 4" xfId="36361"/>
    <cellStyle name="Currency 35 7" xfId="15166"/>
    <cellStyle name="Currency 35 7 2" xfId="23156"/>
    <cellStyle name="Currency 35 7 2 2" xfId="52115"/>
    <cellStyle name="Currency 35 7 3" xfId="44174"/>
    <cellStyle name="Currency 35 8" xfId="21707"/>
    <cellStyle name="Currency 35 8 2" xfId="29655"/>
    <cellStyle name="Currency 35 8 2 2" xfId="58614"/>
    <cellStyle name="Currency 35 8 3" xfId="50673"/>
    <cellStyle name="Currency 35 9" xfId="8447"/>
    <cellStyle name="Currency 35 9 2" xfId="37505"/>
    <cellStyle name="Currency 36" xfId="1756"/>
    <cellStyle name="Currency 36 10" xfId="30922"/>
    <cellStyle name="Currency 36 2" xfId="2358"/>
    <cellStyle name="Currency 36 2 2" xfId="3366"/>
    <cellStyle name="Currency 36 2 2 2" xfId="6724"/>
    <cellStyle name="Currency 36 2 2 2 2" xfId="20006"/>
    <cellStyle name="Currency 36 2 2 2 2 2" xfId="27960"/>
    <cellStyle name="Currency 36 2 2 2 2 2 2" xfId="56919"/>
    <cellStyle name="Currency 36 2 2 2 2 3" xfId="48978"/>
    <cellStyle name="Currency 36 2 2 2 3" xfId="13336"/>
    <cellStyle name="Currency 36 2 2 2 3 2" xfId="42394"/>
    <cellStyle name="Currency 36 2 2 2 4" xfId="35810"/>
    <cellStyle name="Currency 36 2 2 3" xfId="16854"/>
    <cellStyle name="Currency 36 2 2 3 2" xfId="24808"/>
    <cellStyle name="Currency 36 2 2 3 2 2" xfId="53767"/>
    <cellStyle name="Currency 36 2 2 3 3" xfId="45826"/>
    <cellStyle name="Currency 36 2 2 4" xfId="10044"/>
    <cellStyle name="Currency 36 2 2 4 2" xfId="39102"/>
    <cellStyle name="Currency 36 2 2 5" xfId="32518"/>
    <cellStyle name="Currency 36 2 3" xfId="4564"/>
    <cellStyle name="Currency 36 2 3 2" xfId="17858"/>
    <cellStyle name="Currency 36 2 3 2 2" xfId="25812"/>
    <cellStyle name="Currency 36 2 3 2 2 2" xfId="54771"/>
    <cellStyle name="Currency 36 2 3 2 3" xfId="46830"/>
    <cellStyle name="Currency 36 2 3 3" xfId="11188"/>
    <cellStyle name="Currency 36 2 3 3 2" xfId="40246"/>
    <cellStyle name="Currency 36 2 3 4" xfId="33662"/>
    <cellStyle name="Currency 36 2 4" xfId="5720"/>
    <cellStyle name="Currency 36 2 4 2" xfId="19002"/>
    <cellStyle name="Currency 36 2 4 2 2" xfId="26956"/>
    <cellStyle name="Currency 36 2 4 2 2 2" xfId="55915"/>
    <cellStyle name="Currency 36 2 4 2 3" xfId="47974"/>
    <cellStyle name="Currency 36 2 4 3" xfId="12332"/>
    <cellStyle name="Currency 36 2 4 3 2" xfId="41390"/>
    <cellStyle name="Currency 36 2 4 4" xfId="34806"/>
    <cellStyle name="Currency 36 2 5" xfId="7889"/>
    <cellStyle name="Currency 36 2 5 2" xfId="21150"/>
    <cellStyle name="Currency 36 2 5 2 2" xfId="29104"/>
    <cellStyle name="Currency 36 2 5 2 2 2" xfId="58063"/>
    <cellStyle name="Currency 36 2 5 2 3" xfId="50122"/>
    <cellStyle name="Currency 36 2 5 3" xfId="14480"/>
    <cellStyle name="Currency 36 2 5 3 2" xfId="43538"/>
    <cellStyle name="Currency 36 2 5 4" xfId="36954"/>
    <cellStyle name="Currency 36 2 6" xfId="15759"/>
    <cellStyle name="Currency 36 2 6 2" xfId="23749"/>
    <cellStyle name="Currency 36 2 6 2 2" xfId="52708"/>
    <cellStyle name="Currency 36 2 6 3" xfId="44767"/>
    <cellStyle name="Currency 36 2 7" xfId="22300"/>
    <cellStyle name="Currency 36 2 7 2" xfId="30248"/>
    <cellStyle name="Currency 36 2 7 2 2" xfId="59207"/>
    <cellStyle name="Currency 36 2 7 3" xfId="51266"/>
    <cellStyle name="Currency 36 2 8" xfId="9040"/>
    <cellStyle name="Currency 36 2 8 2" xfId="38098"/>
    <cellStyle name="Currency 36 2 9" xfId="31514"/>
    <cellStyle name="Currency 36 3" xfId="2774"/>
    <cellStyle name="Currency 36 3 2" xfId="6132"/>
    <cellStyle name="Currency 36 3 2 2" xfId="19414"/>
    <cellStyle name="Currency 36 3 2 2 2" xfId="27368"/>
    <cellStyle name="Currency 36 3 2 2 2 2" xfId="56327"/>
    <cellStyle name="Currency 36 3 2 2 3" xfId="48386"/>
    <cellStyle name="Currency 36 3 2 3" xfId="12744"/>
    <cellStyle name="Currency 36 3 2 3 2" xfId="41802"/>
    <cellStyle name="Currency 36 3 2 4" xfId="35218"/>
    <cellStyle name="Currency 36 3 3" xfId="16262"/>
    <cellStyle name="Currency 36 3 3 2" xfId="24216"/>
    <cellStyle name="Currency 36 3 3 2 2" xfId="53175"/>
    <cellStyle name="Currency 36 3 3 3" xfId="45234"/>
    <cellStyle name="Currency 36 3 4" xfId="9452"/>
    <cellStyle name="Currency 36 3 4 2" xfId="38510"/>
    <cellStyle name="Currency 36 3 5" xfId="31926"/>
    <cellStyle name="Currency 36 4" xfId="3972"/>
    <cellStyle name="Currency 36 4 2" xfId="17266"/>
    <cellStyle name="Currency 36 4 2 2" xfId="25220"/>
    <cellStyle name="Currency 36 4 2 2 2" xfId="54179"/>
    <cellStyle name="Currency 36 4 2 3" xfId="46238"/>
    <cellStyle name="Currency 36 4 3" xfId="10596"/>
    <cellStyle name="Currency 36 4 3 2" xfId="39654"/>
    <cellStyle name="Currency 36 4 4" xfId="33070"/>
    <cellStyle name="Currency 36 5" xfId="5128"/>
    <cellStyle name="Currency 36 5 2" xfId="18410"/>
    <cellStyle name="Currency 36 5 2 2" xfId="26364"/>
    <cellStyle name="Currency 36 5 2 2 2" xfId="55323"/>
    <cellStyle name="Currency 36 5 2 3" xfId="47382"/>
    <cellStyle name="Currency 36 5 3" xfId="11740"/>
    <cellStyle name="Currency 36 5 3 2" xfId="40798"/>
    <cellStyle name="Currency 36 5 4" xfId="34214"/>
    <cellStyle name="Currency 36 6" xfId="7297"/>
    <cellStyle name="Currency 36 6 2" xfId="20558"/>
    <cellStyle name="Currency 36 6 2 2" xfId="28512"/>
    <cellStyle name="Currency 36 6 2 2 2" xfId="57471"/>
    <cellStyle name="Currency 36 6 2 3" xfId="49530"/>
    <cellStyle name="Currency 36 6 3" xfId="13888"/>
    <cellStyle name="Currency 36 6 3 2" xfId="42946"/>
    <cellStyle name="Currency 36 6 4" xfId="36362"/>
    <cellStyle name="Currency 36 7" xfId="15167"/>
    <cellStyle name="Currency 36 7 2" xfId="23157"/>
    <cellStyle name="Currency 36 7 2 2" xfId="52116"/>
    <cellStyle name="Currency 36 7 3" xfId="44175"/>
    <cellStyle name="Currency 36 8" xfId="21708"/>
    <cellStyle name="Currency 36 8 2" xfId="29656"/>
    <cellStyle name="Currency 36 8 2 2" xfId="58615"/>
    <cellStyle name="Currency 36 8 3" xfId="50674"/>
    <cellStyle name="Currency 36 9" xfId="8448"/>
    <cellStyle name="Currency 36 9 2" xfId="37506"/>
    <cellStyle name="Currency 37" xfId="1757"/>
    <cellStyle name="Currency 37 10" xfId="30923"/>
    <cellStyle name="Currency 37 2" xfId="2359"/>
    <cellStyle name="Currency 37 2 2" xfId="3367"/>
    <cellStyle name="Currency 37 2 2 2" xfId="6725"/>
    <cellStyle name="Currency 37 2 2 2 2" xfId="20007"/>
    <cellStyle name="Currency 37 2 2 2 2 2" xfId="27961"/>
    <cellStyle name="Currency 37 2 2 2 2 2 2" xfId="56920"/>
    <cellStyle name="Currency 37 2 2 2 2 3" xfId="48979"/>
    <cellStyle name="Currency 37 2 2 2 3" xfId="13337"/>
    <cellStyle name="Currency 37 2 2 2 3 2" xfId="42395"/>
    <cellStyle name="Currency 37 2 2 2 4" xfId="35811"/>
    <cellStyle name="Currency 37 2 2 3" xfId="16855"/>
    <cellStyle name="Currency 37 2 2 3 2" xfId="24809"/>
    <cellStyle name="Currency 37 2 2 3 2 2" xfId="53768"/>
    <cellStyle name="Currency 37 2 2 3 3" xfId="45827"/>
    <cellStyle name="Currency 37 2 2 4" xfId="10045"/>
    <cellStyle name="Currency 37 2 2 4 2" xfId="39103"/>
    <cellStyle name="Currency 37 2 2 5" xfId="32519"/>
    <cellStyle name="Currency 37 2 3" xfId="4565"/>
    <cellStyle name="Currency 37 2 3 2" xfId="17859"/>
    <cellStyle name="Currency 37 2 3 2 2" xfId="25813"/>
    <cellStyle name="Currency 37 2 3 2 2 2" xfId="54772"/>
    <cellStyle name="Currency 37 2 3 2 3" xfId="46831"/>
    <cellStyle name="Currency 37 2 3 3" xfId="11189"/>
    <cellStyle name="Currency 37 2 3 3 2" xfId="40247"/>
    <cellStyle name="Currency 37 2 3 4" xfId="33663"/>
    <cellStyle name="Currency 37 2 4" xfId="5721"/>
    <cellStyle name="Currency 37 2 4 2" xfId="19003"/>
    <cellStyle name="Currency 37 2 4 2 2" xfId="26957"/>
    <cellStyle name="Currency 37 2 4 2 2 2" xfId="55916"/>
    <cellStyle name="Currency 37 2 4 2 3" xfId="47975"/>
    <cellStyle name="Currency 37 2 4 3" xfId="12333"/>
    <cellStyle name="Currency 37 2 4 3 2" xfId="41391"/>
    <cellStyle name="Currency 37 2 4 4" xfId="34807"/>
    <cellStyle name="Currency 37 2 5" xfId="7890"/>
    <cellStyle name="Currency 37 2 5 2" xfId="21151"/>
    <cellStyle name="Currency 37 2 5 2 2" xfId="29105"/>
    <cellStyle name="Currency 37 2 5 2 2 2" xfId="58064"/>
    <cellStyle name="Currency 37 2 5 2 3" xfId="50123"/>
    <cellStyle name="Currency 37 2 5 3" xfId="14481"/>
    <cellStyle name="Currency 37 2 5 3 2" xfId="43539"/>
    <cellStyle name="Currency 37 2 5 4" xfId="36955"/>
    <cellStyle name="Currency 37 2 6" xfId="15760"/>
    <cellStyle name="Currency 37 2 6 2" xfId="23750"/>
    <cellStyle name="Currency 37 2 6 2 2" xfId="52709"/>
    <cellStyle name="Currency 37 2 6 3" xfId="44768"/>
    <cellStyle name="Currency 37 2 7" xfId="22301"/>
    <cellStyle name="Currency 37 2 7 2" xfId="30249"/>
    <cellStyle name="Currency 37 2 7 2 2" xfId="59208"/>
    <cellStyle name="Currency 37 2 7 3" xfId="51267"/>
    <cellStyle name="Currency 37 2 8" xfId="9041"/>
    <cellStyle name="Currency 37 2 8 2" xfId="38099"/>
    <cellStyle name="Currency 37 2 9" xfId="31515"/>
    <cellStyle name="Currency 37 3" xfId="2775"/>
    <cellStyle name="Currency 37 3 2" xfId="6133"/>
    <cellStyle name="Currency 37 3 2 2" xfId="19415"/>
    <cellStyle name="Currency 37 3 2 2 2" xfId="27369"/>
    <cellStyle name="Currency 37 3 2 2 2 2" xfId="56328"/>
    <cellStyle name="Currency 37 3 2 2 3" xfId="48387"/>
    <cellStyle name="Currency 37 3 2 3" xfId="12745"/>
    <cellStyle name="Currency 37 3 2 3 2" xfId="41803"/>
    <cellStyle name="Currency 37 3 2 4" xfId="35219"/>
    <cellStyle name="Currency 37 3 3" xfId="16263"/>
    <cellStyle name="Currency 37 3 3 2" xfId="24217"/>
    <cellStyle name="Currency 37 3 3 2 2" xfId="53176"/>
    <cellStyle name="Currency 37 3 3 3" xfId="45235"/>
    <cellStyle name="Currency 37 3 4" xfId="9453"/>
    <cellStyle name="Currency 37 3 4 2" xfId="38511"/>
    <cellStyle name="Currency 37 3 5" xfId="31927"/>
    <cellStyle name="Currency 37 4" xfId="3973"/>
    <cellStyle name="Currency 37 4 2" xfId="17267"/>
    <cellStyle name="Currency 37 4 2 2" xfId="25221"/>
    <cellStyle name="Currency 37 4 2 2 2" xfId="54180"/>
    <cellStyle name="Currency 37 4 2 3" xfId="46239"/>
    <cellStyle name="Currency 37 4 3" xfId="10597"/>
    <cellStyle name="Currency 37 4 3 2" xfId="39655"/>
    <cellStyle name="Currency 37 4 4" xfId="33071"/>
    <cellStyle name="Currency 37 5" xfId="5129"/>
    <cellStyle name="Currency 37 5 2" xfId="18411"/>
    <cellStyle name="Currency 37 5 2 2" xfId="26365"/>
    <cellStyle name="Currency 37 5 2 2 2" xfId="55324"/>
    <cellStyle name="Currency 37 5 2 3" xfId="47383"/>
    <cellStyle name="Currency 37 5 3" xfId="11741"/>
    <cellStyle name="Currency 37 5 3 2" xfId="40799"/>
    <cellStyle name="Currency 37 5 4" xfId="34215"/>
    <cellStyle name="Currency 37 6" xfId="7298"/>
    <cellStyle name="Currency 37 6 2" xfId="20559"/>
    <cellStyle name="Currency 37 6 2 2" xfId="28513"/>
    <cellStyle name="Currency 37 6 2 2 2" xfId="57472"/>
    <cellStyle name="Currency 37 6 2 3" xfId="49531"/>
    <cellStyle name="Currency 37 6 3" xfId="13889"/>
    <cellStyle name="Currency 37 6 3 2" xfId="42947"/>
    <cellStyle name="Currency 37 6 4" xfId="36363"/>
    <cellStyle name="Currency 37 7" xfId="15168"/>
    <cellStyle name="Currency 37 7 2" xfId="23158"/>
    <cellStyle name="Currency 37 7 2 2" xfId="52117"/>
    <cellStyle name="Currency 37 7 3" xfId="44176"/>
    <cellStyle name="Currency 37 8" xfId="21709"/>
    <cellStyle name="Currency 37 8 2" xfId="29657"/>
    <cellStyle name="Currency 37 8 2 2" xfId="58616"/>
    <cellStyle name="Currency 37 8 3" xfId="50675"/>
    <cellStyle name="Currency 37 9" xfId="8449"/>
    <cellStyle name="Currency 37 9 2" xfId="37507"/>
    <cellStyle name="Currency 38" xfId="1758"/>
    <cellStyle name="Currency 38 10" xfId="30924"/>
    <cellStyle name="Currency 38 2" xfId="2360"/>
    <cellStyle name="Currency 38 2 2" xfId="3368"/>
    <cellStyle name="Currency 38 2 2 2" xfId="6726"/>
    <cellStyle name="Currency 38 2 2 2 2" xfId="20008"/>
    <cellStyle name="Currency 38 2 2 2 2 2" xfId="27962"/>
    <cellStyle name="Currency 38 2 2 2 2 2 2" xfId="56921"/>
    <cellStyle name="Currency 38 2 2 2 2 3" xfId="48980"/>
    <cellStyle name="Currency 38 2 2 2 3" xfId="13338"/>
    <cellStyle name="Currency 38 2 2 2 3 2" xfId="42396"/>
    <cellStyle name="Currency 38 2 2 2 4" xfId="35812"/>
    <cellStyle name="Currency 38 2 2 3" xfId="16856"/>
    <cellStyle name="Currency 38 2 2 3 2" xfId="24810"/>
    <cellStyle name="Currency 38 2 2 3 2 2" xfId="53769"/>
    <cellStyle name="Currency 38 2 2 3 3" xfId="45828"/>
    <cellStyle name="Currency 38 2 2 4" xfId="10046"/>
    <cellStyle name="Currency 38 2 2 4 2" xfId="39104"/>
    <cellStyle name="Currency 38 2 2 5" xfId="32520"/>
    <cellStyle name="Currency 38 2 3" xfId="4566"/>
    <cellStyle name="Currency 38 2 3 2" xfId="17860"/>
    <cellStyle name="Currency 38 2 3 2 2" xfId="25814"/>
    <cellStyle name="Currency 38 2 3 2 2 2" xfId="54773"/>
    <cellStyle name="Currency 38 2 3 2 3" xfId="46832"/>
    <cellStyle name="Currency 38 2 3 3" xfId="11190"/>
    <cellStyle name="Currency 38 2 3 3 2" xfId="40248"/>
    <cellStyle name="Currency 38 2 3 4" xfId="33664"/>
    <cellStyle name="Currency 38 2 4" xfId="5722"/>
    <cellStyle name="Currency 38 2 4 2" xfId="19004"/>
    <cellStyle name="Currency 38 2 4 2 2" xfId="26958"/>
    <cellStyle name="Currency 38 2 4 2 2 2" xfId="55917"/>
    <cellStyle name="Currency 38 2 4 2 3" xfId="47976"/>
    <cellStyle name="Currency 38 2 4 3" xfId="12334"/>
    <cellStyle name="Currency 38 2 4 3 2" xfId="41392"/>
    <cellStyle name="Currency 38 2 4 4" xfId="34808"/>
    <cellStyle name="Currency 38 2 5" xfId="7891"/>
    <cellStyle name="Currency 38 2 5 2" xfId="21152"/>
    <cellStyle name="Currency 38 2 5 2 2" xfId="29106"/>
    <cellStyle name="Currency 38 2 5 2 2 2" xfId="58065"/>
    <cellStyle name="Currency 38 2 5 2 3" xfId="50124"/>
    <cellStyle name="Currency 38 2 5 3" xfId="14482"/>
    <cellStyle name="Currency 38 2 5 3 2" xfId="43540"/>
    <cellStyle name="Currency 38 2 5 4" xfId="36956"/>
    <cellStyle name="Currency 38 2 6" xfId="15761"/>
    <cellStyle name="Currency 38 2 6 2" xfId="23751"/>
    <cellStyle name="Currency 38 2 6 2 2" xfId="52710"/>
    <cellStyle name="Currency 38 2 6 3" xfId="44769"/>
    <cellStyle name="Currency 38 2 7" xfId="22302"/>
    <cellStyle name="Currency 38 2 7 2" xfId="30250"/>
    <cellStyle name="Currency 38 2 7 2 2" xfId="59209"/>
    <cellStyle name="Currency 38 2 7 3" xfId="51268"/>
    <cellStyle name="Currency 38 2 8" xfId="9042"/>
    <cellStyle name="Currency 38 2 8 2" xfId="38100"/>
    <cellStyle name="Currency 38 2 9" xfId="31516"/>
    <cellStyle name="Currency 38 3" xfId="2776"/>
    <cellStyle name="Currency 38 3 2" xfId="6134"/>
    <cellStyle name="Currency 38 3 2 2" xfId="19416"/>
    <cellStyle name="Currency 38 3 2 2 2" xfId="27370"/>
    <cellStyle name="Currency 38 3 2 2 2 2" xfId="56329"/>
    <cellStyle name="Currency 38 3 2 2 3" xfId="48388"/>
    <cellStyle name="Currency 38 3 2 3" xfId="12746"/>
    <cellStyle name="Currency 38 3 2 3 2" xfId="41804"/>
    <cellStyle name="Currency 38 3 2 4" xfId="35220"/>
    <cellStyle name="Currency 38 3 3" xfId="16264"/>
    <cellStyle name="Currency 38 3 3 2" xfId="24218"/>
    <cellStyle name="Currency 38 3 3 2 2" xfId="53177"/>
    <cellStyle name="Currency 38 3 3 3" xfId="45236"/>
    <cellStyle name="Currency 38 3 4" xfId="9454"/>
    <cellStyle name="Currency 38 3 4 2" xfId="38512"/>
    <cellStyle name="Currency 38 3 5" xfId="31928"/>
    <cellStyle name="Currency 38 4" xfId="3974"/>
    <cellStyle name="Currency 38 4 2" xfId="17268"/>
    <cellStyle name="Currency 38 4 2 2" xfId="25222"/>
    <cellStyle name="Currency 38 4 2 2 2" xfId="54181"/>
    <cellStyle name="Currency 38 4 2 3" xfId="46240"/>
    <cellStyle name="Currency 38 4 3" xfId="10598"/>
    <cellStyle name="Currency 38 4 3 2" xfId="39656"/>
    <cellStyle name="Currency 38 4 4" xfId="33072"/>
    <cellStyle name="Currency 38 5" xfId="5130"/>
    <cellStyle name="Currency 38 5 2" xfId="18412"/>
    <cellStyle name="Currency 38 5 2 2" xfId="26366"/>
    <cellStyle name="Currency 38 5 2 2 2" xfId="55325"/>
    <cellStyle name="Currency 38 5 2 3" xfId="47384"/>
    <cellStyle name="Currency 38 5 3" xfId="11742"/>
    <cellStyle name="Currency 38 5 3 2" xfId="40800"/>
    <cellStyle name="Currency 38 5 4" xfId="34216"/>
    <cellStyle name="Currency 38 6" xfId="7299"/>
    <cellStyle name="Currency 38 6 2" xfId="20560"/>
    <cellStyle name="Currency 38 6 2 2" xfId="28514"/>
    <cellStyle name="Currency 38 6 2 2 2" xfId="57473"/>
    <cellStyle name="Currency 38 6 2 3" xfId="49532"/>
    <cellStyle name="Currency 38 6 3" xfId="13890"/>
    <cellStyle name="Currency 38 6 3 2" xfId="42948"/>
    <cellStyle name="Currency 38 6 4" xfId="36364"/>
    <cellStyle name="Currency 38 7" xfId="15169"/>
    <cellStyle name="Currency 38 7 2" xfId="23159"/>
    <cellStyle name="Currency 38 7 2 2" xfId="52118"/>
    <cellStyle name="Currency 38 7 3" xfId="44177"/>
    <cellStyle name="Currency 38 8" xfId="21710"/>
    <cellStyle name="Currency 38 8 2" xfId="29658"/>
    <cellStyle name="Currency 38 8 2 2" xfId="58617"/>
    <cellStyle name="Currency 38 8 3" xfId="50676"/>
    <cellStyle name="Currency 38 9" xfId="8450"/>
    <cellStyle name="Currency 38 9 2" xfId="37508"/>
    <cellStyle name="Currency 39" xfId="1759"/>
    <cellStyle name="Currency 39 10" xfId="30925"/>
    <cellStyle name="Currency 39 2" xfId="2361"/>
    <cellStyle name="Currency 39 2 2" xfId="3369"/>
    <cellStyle name="Currency 39 2 2 2" xfId="6727"/>
    <cellStyle name="Currency 39 2 2 2 2" xfId="20009"/>
    <cellStyle name="Currency 39 2 2 2 2 2" xfId="27963"/>
    <cellStyle name="Currency 39 2 2 2 2 2 2" xfId="56922"/>
    <cellStyle name="Currency 39 2 2 2 2 3" xfId="48981"/>
    <cellStyle name="Currency 39 2 2 2 3" xfId="13339"/>
    <cellStyle name="Currency 39 2 2 2 3 2" xfId="42397"/>
    <cellStyle name="Currency 39 2 2 2 4" xfId="35813"/>
    <cellStyle name="Currency 39 2 2 3" xfId="16857"/>
    <cellStyle name="Currency 39 2 2 3 2" xfId="24811"/>
    <cellStyle name="Currency 39 2 2 3 2 2" xfId="53770"/>
    <cellStyle name="Currency 39 2 2 3 3" xfId="45829"/>
    <cellStyle name="Currency 39 2 2 4" xfId="10047"/>
    <cellStyle name="Currency 39 2 2 4 2" xfId="39105"/>
    <cellStyle name="Currency 39 2 2 5" xfId="32521"/>
    <cellStyle name="Currency 39 2 3" xfId="4567"/>
    <cellStyle name="Currency 39 2 3 2" xfId="17861"/>
    <cellStyle name="Currency 39 2 3 2 2" xfId="25815"/>
    <cellStyle name="Currency 39 2 3 2 2 2" xfId="54774"/>
    <cellStyle name="Currency 39 2 3 2 3" xfId="46833"/>
    <cellStyle name="Currency 39 2 3 3" xfId="11191"/>
    <cellStyle name="Currency 39 2 3 3 2" xfId="40249"/>
    <cellStyle name="Currency 39 2 3 4" xfId="33665"/>
    <cellStyle name="Currency 39 2 4" xfId="5723"/>
    <cellStyle name="Currency 39 2 4 2" xfId="19005"/>
    <cellStyle name="Currency 39 2 4 2 2" xfId="26959"/>
    <cellStyle name="Currency 39 2 4 2 2 2" xfId="55918"/>
    <cellStyle name="Currency 39 2 4 2 3" xfId="47977"/>
    <cellStyle name="Currency 39 2 4 3" xfId="12335"/>
    <cellStyle name="Currency 39 2 4 3 2" xfId="41393"/>
    <cellStyle name="Currency 39 2 4 4" xfId="34809"/>
    <cellStyle name="Currency 39 2 5" xfId="7892"/>
    <cellStyle name="Currency 39 2 5 2" xfId="21153"/>
    <cellStyle name="Currency 39 2 5 2 2" xfId="29107"/>
    <cellStyle name="Currency 39 2 5 2 2 2" xfId="58066"/>
    <cellStyle name="Currency 39 2 5 2 3" xfId="50125"/>
    <cellStyle name="Currency 39 2 5 3" xfId="14483"/>
    <cellStyle name="Currency 39 2 5 3 2" xfId="43541"/>
    <cellStyle name="Currency 39 2 5 4" xfId="36957"/>
    <cellStyle name="Currency 39 2 6" xfId="15762"/>
    <cellStyle name="Currency 39 2 6 2" xfId="23752"/>
    <cellStyle name="Currency 39 2 6 2 2" xfId="52711"/>
    <cellStyle name="Currency 39 2 6 3" xfId="44770"/>
    <cellStyle name="Currency 39 2 7" xfId="22303"/>
    <cellStyle name="Currency 39 2 7 2" xfId="30251"/>
    <cellStyle name="Currency 39 2 7 2 2" xfId="59210"/>
    <cellStyle name="Currency 39 2 7 3" xfId="51269"/>
    <cellStyle name="Currency 39 2 8" xfId="9043"/>
    <cellStyle name="Currency 39 2 8 2" xfId="38101"/>
    <cellStyle name="Currency 39 2 9" xfId="31517"/>
    <cellStyle name="Currency 39 3" xfId="2777"/>
    <cellStyle name="Currency 39 3 2" xfId="6135"/>
    <cellStyle name="Currency 39 3 2 2" xfId="19417"/>
    <cellStyle name="Currency 39 3 2 2 2" xfId="27371"/>
    <cellStyle name="Currency 39 3 2 2 2 2" xfId="56330"/>
    <cellStyle name="Currency 39 3 2 2 3" xfId="48389"/>
    <cellStyle name="Currency 39 3 2 3" xfId="12747"/>
    <cellStyle name="Currency 39 3 2 3 2" xfId="41805"/>
    <cellStyle name="Currency 39 3 2 4" xfId="35221"/>
    <cellStyle name="Currency 39 3 3" xfId="16265"/>
    <cellStyle name="Currency 39 3 3 2" xfId="24219"/>
    <cellStyle name="Currency 39 3 3 2 2" xfId="53178"/>
    <cellStyle name="Currency 39 3 3 3" xfId="45237"/>
    <cellStyle name="Currency 39 3 4" xfId="9455"/>
    <cellStyle name="Currency 39 3 4 2" xfId="38513"/>
    <cellStyle name="Currency 39 3 5" xfId="31929"/>
    <cellStyle name="Currency 39 4" xfId="3975"/>
    <cellStyle name="Currency 39 4 2" xfId="17269"/>
    <cellStyle name="Currency 39 4 2 2" xfId="25223"/>
    <cellStyle name="Currency 39 4 2 2 2" xfId="54182"/>
    <cellStyle name="Currency 39 4 2 3" xfId="46241"/>
    <cellStyle name="Currency 39 4 3" xfId="10599"/>
    <cellStyle name="Currency 39 4 3 2" xfId="39657"/>
    <cellStyle name="Currency 39 4 4" xfId="33073"/>
    <cellStyle name="Currency 39 5" xfId="5131"/>
    <cellStyle name="Currency 39 5 2" xfId="18413"/>
    <cellStyle name="Currency 39 5 2 2" xfId="26367"/>
    <cellStyle name="Currency 39 5 2 2 2" xfId="55326"/>
    <cellStyle name="Currency 39 5 2 3" xfId="47385"/>
    <cellStyle name="Currency 39 5 3" xfId="11743"/>
    <cellStyle name="Currency 39 5 3 2" xfId="40801"/>
    <cellStyle name="Currency 39 5 4" xfId="34217"/>
    <cellStyle name="Currency 39 6" xfId="7300"/>
    <cellStyle name="Currency 39 6 2" xfId="20561"/>
    <cellStyle name="Currency 39 6 2 2" xfId="28515"/>
    <cellStyle name="Currency 39 6 2 2 2" xfId="57474"/>
    <cellStyle name="Currency 39 6 2 3" xfId="49533"/>
    <cellStyle name="Currency 39 6 3" xfId="13891"/>
    <cellStyle name="Currency 39 6 3 2" xfId="42949"/>
    <cellStyle name="Currency 39 6 4" xfId="36365"/>
    <cellStyle name="Currency 39 7" xfId="15170"/>
    <cellStyle name="Currency 39 7 2" xfId="23160"/>
    <cellStyle name="Currency 39 7 2 2" xfId="52119"/>
    <cellStyle name="Currency 39 7 3" xfId="44178"/>
    <cellStyle name="Currency 39 8" xfId="21711"/>
    <cellStyle name="Currency 39 8 2" xfId="29659"/>
    <cellStyle name="Currency 39 8 2 2" xfId="58618"/>
    <cellStyle name="Currency 39 8 3" xfId="50677"/>
    <cellStyle name="Currency 39 9" xfId="8451"/>
    <cellStyle name="Currency 39 9 2" xfId="37509"/>
    <cellStyle name="Currency 4" xfId="66"/>
    <cellStyle name="Currency 4 2" xfId="124"/>
    <cellStyle name="Currency 4 2 2" xfId="3446"/>
    <cellStyle name="Currency 4 2 2 10" xfId="10112"/>
    <cellStyle name="Currency 4 2 2 10 2" xfId="39170"/>
    <cellStyle name="Currency 4 2 2 11" xfId="32586"/>
    <cellStyle name="Currency 4 2 2 2" xfId="3447"/>
    <cellStyle name="Currency 4 2 2 2 10" xfId="32587"/>
    <cellStyle name="Currency 4 2 2 2 2" xfId="4633"/>
    <cellStyle name="Currency 4 2 2 2 2 2" xfId="17927"/>
    <cellStyle name="Currency 4 2 2 2 2 2 2" xfId="25881"/>
    <cellStyle name="Currency 4 2 2 2 2 2 2 2" xfId="54840"/>
    <cellStyle name="Currency 4 2 2 2 2 2 3" xfId="46899"/>
    <cellStyle name="Currency 4 2 2 2 2 3" xfId="11257"/>
    <cellStyle name="Currency 4 2 2 2 2 3 2" xfId="40315"/>
    <cellStyle name="Currency 4 2 2 2 2 4" xfId="33731"/>
    <cellStyle name="Currency 4 2 2 2 3" xfId="6793"/>
    <cellStyle name="Currency 4 2 2 2 3 2" xfId="20075"/>
    <cellStyle name="Currency 4 2 2 2 3 2 2" xfId="28029"/>
    <cellStyle name="Currency 4 2 2 2 3 2 2 2" xfId="56988"/>
    <cellStyle name="Currency 4 2 2 2 3 2 3" xfId="49047"/>
    <cellStyle name="Currency 4 2 2 2 3 3" xfId="13405"/>
    <cellStyle name="Currency 4 2 2 2 3 3 2" xfId="42463"/>
    <cellStyle name="Currency 4 2 2 2 3 4" xfId="35879"/>
    <cellStyle name="Currency 4 2 2 2 4" xfId="7958"/>
    <cellStyle name="Currency 4 2 2 2 4 2" xfId="21219"/>
    <cellStyle name="Currency 4 2 2 2 4 2 2" xfId="29173"/>
    <cellStyle name="Currency 4 2 2 2 4 2 2 2" xfId="58132"/>
    <cellStyle name="Currency 4 2 2 2 4 2 3" xfId="50191"/>
    <cellStyle name="Currency 4 2 2 2 4 3" xfId="14549"/>
    <cellStyle name="Currency 4 2 2 2 4 3 2" xfId="43607"/>
    <cellStyle name="Currency 4 2 2 2 4 4" xfId="37023"/>
    <cellStyle name="Currency 4 2 2 2 5" xfId="15829"/>
    <cellStyle name="Currency 4 2 2 2 5 2" xfId="23818"/>
    <cellStyle name="Currency 4 2 2 2 5 2 2" xfId="52777"/>
    <cellStyle name="Currency 4 2 2 2 5 3" xfId="44836"/>
    <cellStyle name="Currency 4 2 2 2 6" xfId="22369"/>
    <cellStyle name="Currency 4 2 2 2 6 2" xfId="30317"/>
    <cellStyle name="Currency 4 2 2 2 6 2 2" xfId="59276"/>
    <cellStyle name="Currency 4 2 2 2 6 3" xfId="51335"/>
    <cellStyle name="Currency 4 2 2 2 7" xfId="22513"/>
    <cellStyle name="Currency 4 2 2 2 7 2" xfId="30457"/>
    <cellStyle name="Currency 4 2 2 2 7 2 2" xfId="59416"/>
    <cellStyle name="Currency 4 2 2 2 7 3" xfId="51475"/>
    <cellStyle name="Currency 4 2 2 2 8" xfId="22619"/>
    <cellStyle name="Currency 4 2 2 2 8 2" xfId="51581"/>
    <cellStyle name="Currency 4 2 2 2 9" xfId="10113"/>
    <cellStyle name="Currency 4 2 2 2 9 2" xfId="39171"/>
    <cellStyle name="Currency 4 2 2 3" xfId="4632"/>
    <cellStyle name="Currency 4 2 2 3 2" xfId="17926"/>
    <cellStyle name="Currency 4 2 2 3 2 2" xfId="25880"/>
    <cellStyle name="Currency 4 2 2 3 2 2 2" xfId="54839"/>
    <cellStyle name="Currency 4 2 2 3 2 3" xfId="46898"/>
    <cellStyle name="Currency 4 2 2 3 3" xfId="11256"/>
    <cellStyle name="Currency 4 2 2 3 3 2" xfId="40314"/>
    <cellStyle name="Currency 4 2 2 3 4" xfId="33730"/>
    <cellStyle name="Currency 4 2 2 4" xfId="6792"/>
    <cellStyle name="Currency 4 2 2 4 2" xfId="20074"/>
    <cellStyle name="Currency 4 2 2 4 2 2" xfId="28028"/>
    <cellStyle name="Currency 4 2 2 4 2 2 2" xfId="56987"/>
    <cellStyle name="Currency 4 2 2 4 2 3" xfId="49046"/>
    <cellStyle name="Currency 4 2 2 4 3" xfId="13404"/>
    <cellStyle name="Currency 4 2 2 4 3 2" xfId="42462"/>
    <cellStyle name="Currency 4 2 2 4 4" xfId="35878"/>
    <cellStyle name="Currency 4 2 2 5" xfId="7957"/>
    <cellStyle name="Currency 4 2 2 5 2" xfId="21218"/>
    <cellStyle name="Currency 4 2 2 5 2 2" xfId="29172"/>
    <cellStyle name="Currency 4 2 2 5 2 2 2" xfId="58131"/>
    <cellStyle name="Currency 4 2 2 5 2 3" xfId="50190"/>
    <cellStyle name="Currency 4 2 2 5 3" xfId="14548"/>
    <cellStyle name="Currency 4 2 2 5 3 2" xfId="43606"/>
    <cellStyle name="Currency 4 2 2 5 4" xfId="37022"/>
    <cellStyle name="Currency 4 2 2 6" xfId="15828"/>
    <cellStyle name="Currency 4 2 2 6 2" xfId="23817"/>
    <cellStyle name="Currency 4 2 2 6 2 2" xfId="52776"/>
    <cellStyle name="Currency 4 2 2 6 3" xfId="44835"/>
    <cellStyle name="Currency 4 2 2 7" xfId="22368"/>
    <cellStyle name="Currency 4 2 2 7 2" xfId="30316"/>
    <cellStyle name="Currency 4 2 2 7 2 2" xfId="59275"/>
    <cellStyle name="Currency 4 2 2 7 3" xfId="51334"/>
    <cellStyle name="Currency 4 2 2 8" xfId="22512"/>
    <cellStyle name="Currency 4 2 2 8 2" xfId="30456"/>
    <cellStyle name="Currency 4 2 2 8 2 2" xfId="59415"/>
    <cellStyle name="Currency 4 2 2 8 3" xfId="51474"/>
    <cellStyle name="Currency 4 2 2 9" xfId="22618"/>
    <cellStyle name="Currency 4 2 2 9 2" xfId="51580"/>
    <cellStyle name="Currency 4 2 3" xfId="3448"/>
    <cellStyle name="Currency 4 2 3 10" xfId="32588"/>
    <cellStyle name="Currency 4 2 3 2" xfId="4634"/>
    <cellStyle name="Currency 4 2 3 2 2" xfId="17928"/>
    <cellStyle name="Currency 4 2 3 2 2 2" xfId="25882"/>
    <cellStyle name="Currency 4 2 3 2 2 2 2" xfId="54841"/>
    <cellStyle name="Currency 4 2 3 2 2 3" xfId="46900"/>
    <cellStyle name="Currency 4 2 3 2 3" xfId="11258"/>
    <cellStyle name="Currency 4 2 3 2 3 2" xfId="40316"/>
    <cellStyle name="Currency 4 2 3 2 4" xfId="33732"/>
    <cellStyle name="Currency 4 2 3 3" xfId="6794"/>
    <cellStyle name="Currency 4 2 3 3 2" xfId="20076"/>
    <cellStyle name="Currency 4 2 3 3 2 2" xfId="28030"/>
    <cellStyle name="Currency 4 2 3 3 2 2 2" xfId="56989"/>
    <cellStyle name="Currency 4 2 3 3 2 3" xfId="49048"/>
    <cellStyle name="Currency 4 2 3 3 3" xfId="13406"/>
    <cellStyle name="Currency 4 2 3 3 3 2" xfId="42464"/>
    <cellStyle name="Currency 4 2 3 3 4" xfId="35880"/>
    <cellStyle name="Currency 4 2 3 4" xfId="7959"/>
    <cellStyle name="Currency 4 2 3 4 2" xfId="21220"/>
    <cellStyle name="Currency 4 2 3 4 2 2" xfId="29174"/>
    <cellStyle name="Currency 4 2 3 4 2 2 2" xfId="58133"/>
    <cellStyle name="Currency 4 2 3 4 2 3" xfId="50192"/>
    <cellStyle name="Currency 4 2 3 4 3" xfId="14550"/>
    <cellStyle name="Currency 4 2 3 4 3 2" xfId="43608"/>
    <cellStyle name="Currency 4 2 3 4 4" xfId="37024"/>
    <cellStyle name="Currency 4 2 3 5" xfId="15830"/>
    <cellStyle name="Currency 4 2 3 5 2" xfId="23819"/>
    <cellStyle name="Currency 4 2 3 5 2 2" xfId="52778"/>
    <cellStyle name="Currency 4 2 3 5 3" xfId="44837"/>
    <cellStyle name="Currency 4 2 3 6" xfId="22370"/>
    <cellStyle name="Currency 4 2 3 6 2" xfId="30318"/>
    <cellStyle name="Currency 4 2 3 6 2 2" xfId="59277"/>
    <cellStyle name="Currency 4 2 3 6 3" xfId="51336"/>
    <cellStyle name="Currency 4 2 3 7" xfId="22514"/>
    <cellStyle name="Currency 4 2 3 7 2" xfId="30458"/>
    <cellStyle name="Currency 4 2 3 7 2 2" xfId="59417"/>
    <cellStyle name="Currency 4 2 3 7 3" xfId="51476"/>
    <cellStyle name="Currency 4 2 3 8" xfId="22620"/>
    <cellStyle name="Currency 4 2 3 8 2" xfId="51582"/>
    <cellStyle name="Currency 4 2 3 9" xfId="10114"/>
    <cellStyle name="Currency 4 2 3 9 2" xfId="39172"/>
    <cellStyle name="Currency 4 2 4" xfId="3445"/>
    <cellStyle name="Currency 4 2 4 2" xfId="4631"/>
    <cellStyle name="Currency 4 2 4 2 2" xfId="17925"/>
    <cellStyle name="Currency 4 2 4 2 2 2" xfId="25879"/>
    <cellStyle name="Currency 4 2 4 2 2 2 2" xfId="54838"/>
    <cellStyle name="Currency 4 2 4 2 2 3" xfId="46897"/>
    <cellStyle name="Currency 4 2 4 2 3" xfId="11255"/>
    <cellStyle name="Currency 4 2 4 2 3 2" xfId="40313"/>
    <cellStyle name="Currency 4 2 4 2 4" xfId="33729"/>
    <cellStyle name="Currency 4 2 4 3" xfId="6791"/>
    <cellStyle name="Currency 4 2 4 3 2" xfId="20073"/>
    <cellStyle name="Currency 4 2 4 3 2 2" xfId="28027"/>
    <cellStyle name="Currency 4 2 4 3 2 2 2" xfId="56986"/>
    <cellStyle name="Currency 4 2 4 3 2 3" xfId="49045"/>
    <cellStyle name="Currency 4 2 4 3 3" xfId="13403"/>
    <cellStyle name="Currency 4 2 4 3 3 2" xfId="42461"/>
    <cellStyle name="Currency 4 2 4 3 4" xfId="35877"/>
    <cellStyle name="Currency 4 2 4 4" xfId="7956"/>
    <cellStyle name="Currency 4 2 4 4 2" xfId="21217"/>
    <cellStyle name="Currency 4 2 4 4 2 2" xfId="29171"/>
    <cellStyle name="Currency 4 2 4 4 2 2 2" xfId="58130"/>
    <cellStyle name="Currency 4 2 4 4 2 3" xfId="50189"/>
    <cellStyle name="Currency 4 2 4 4 3" xfId="14547"/>
    <cellStyle name="Currency 4 2 4 4 3 2" xfId="43605"/>
    <cellStyle name="Currency 4 2 4 4 4" xfId="37021"/>
    <cellStyle name="Currency 4 2 4 5" xfId="15827"/>
    <cellStyle name="Currency 4 2 4 5 2" xfId="23816"/>
    <cellStyle name="Currency 4 2 4 5 2 2" xfId="52775"/>
    <cellStyle name="Currency 4 2 4 5 3" xfId="44834"/>
    <cellStyle name="Currency 4 2 4 6" xfId="22367"/>
    <cellStyle name="Currency 4 2 4 6 2" xfId="30315"/>
    <cellStyle name="Currency 4 2 4 6 2 2" xfId="59274"/>
    <cellStyle name="Currency 4 2 4 6 3" xfId="51333"/>
    <cellStyle name="Currency 4 2 4 7" xfId="10111"/>
    <cellStyle name="Currency 4 2 4 7 2" xfId="39169"/>
    <cellStyle name="Currency 4 2 4 8" xfId="32585"/>
    <cellStyle name="Currency 4 2 5" xfId="22511"/>
    <cellStyle name="Currency 4 2 5 2" xfId="30455"/>
    <cellStyle name="Currency 4 2 5 2 2" xfId="59414"/>
    <cellStyle name="Currency 4 2 5 3" xfId="51473"/>
    <cellStyle name="Currency 4 2 6" xfId="22617"/>
    <cellStyle name="Currency 4 2 6 2" xfId="51579"/>
    <cellStyle name="Currency 4 3" xfId="934"/>
    <cellStyle name="Currency 4 3 2" xfId="3450"/>
    <cellStyle name="Currency 4 3 2 10" xfId="10116"/>
    <cellStyle name="Currency 4 3 2 10 2" xfId="39174"/>
    <cellStyle name="Currency 4 3 2 11" xfId="32590"/>
    <cellStyle name="Currency 4 3 2 2" xfId="3451"/>
    <cellStyle name="Currency 4 3 2 2 10" xfId="32591"/>
    <cellStyle name="Currency 4 3 2 2 2" xfId="4637"/>
    <cellStyle name="Currency 4 3 2 2 2 2" xfId="17931"/>
    <cellStyle name="Currency 4 3 2 2 2 2 2" xfId="25885"/>
    <cellStyle name="Currency 4 3 2 2 2 2 2 2" xfId="54844"/>
    <cellStyle name="Currency 4 3 2 2 2 2 3" xfId="46903"/>
    <cellStyle name="Currency 4 3 2 2 2 3" xfId="11261"/>
    <cellStyle name="Currency 4 3 2 2 2 3 2" xfId="40319"/>
    <cellStyle name="Currency 4 3 2 2 2 4" xfId="33735"/>
    <cellStyle name="Currency 4 3 2 2 3" xfId="6797"/>
    <cellStyle name="Currency 4 3 2 2 3 2" xfId="20079"/>
    <cellStyle name="Currency 4 3 2 2 3 2 2" xfId="28033"/>
    <cellStyle name="Currency 4 3 2 2 3 2 2 2" xfId="56992"/>
    <cellStyle name="Currency 4 3 2 2 3 2 3" xfId="49051"/>
    <cellStyle name="Currency 4 3 2 2 3 3" xfId="13409"/>
    <cellStyle name="Currency 4 3 2 2 3 3 2" xfId="42467"/>
    <cellStyle name="Currency 4 3 2 2 3 4" xfId="35883"/>
    <cellStyle name="Currency 4 3 2 2 4" xfId="7962"/>
    <cellStyle name="Currency 4 3 2 2 4 2" xfId="21223"/>
    <cellStyle name="Currency 4 3 2 2 4 2 2" xfId="29177"/>
    <cellStyle name="Currency 4 3 2 2 4 2 2 2" xfId="58136"/>
    <cellStyle name="Currency 4 3 2 2 4 2 3" xfId="50195"/>
    <cellStyle name="Currency 4 3 2 2 4 3" xfId="14553"/>
    <cellStyle name="Currency 4 3 2 2 4 3 2" xfId="43611"/>
    <cellStyle name="Currency 4 3 2 2 4 4" xfId="37027"/>
    <cellStyle name="Currency 4 3 2 2 5" xfId="15833"/>
    <cellStyle name="Currency 4 3 2 2 5 2" xfId="23822"/>
    <cellStyle name="Currency 4 3 2 2 5 2 2" xfId="52781"/>
    <cellStyle name="Currency 4 3 2 2 5 3" xfId="44840"/>
    <cellStyle name="Currency 4 3 2 2 6" xfId="22373"/>
    <cellStyle name="Currency 4 3 2 2 6 2" xfId="30321"/>
    <cellStyle name="Currency 4 3 2 2 6 2 2" xfId="59280"/>
    <cellStyle name="Currency 4 3 2 2 6 3" xfId="51339"/>
    <cellStyle name="Currency 4 3 2 2 7" xfId="22517"/>
    <cellStyle name="Currency 4 3 2 2 7 2" xfId="30461"/>
    <cellStyle name="Currency 4 3 2 2 7 2 2" xfId="59420"/>
    <cellStyle name="Currency 4 3 2 2 7 3" xfId="51479"/>
    <cellStyle name="Currency 4 3 2 2 8" xfId="22623"/>
    <cellStyle name="Currency 4 3 2 2 8 2" xfId="51585"/>
    <cellStyle name="Currency 4 3 2 2 9" xfId="10117"/>
    <cellStyle name="Currency 4 3 2 2 9 2" xfId="39175"/>
    <cellStyle name="Currency 4 3 2 3" xfId="4636"/>
    <cellStyle name="Currency 4 3 2 3 2" xfId="17930"/>
    <cellStyle name="Currency 4 3 2 3 2 2" xfId="25884"/>
    <cellStyle name="Currency 4 3 2 3 2 2 2" xfId="54843"/>
    <cellStyle name="Currency 4 3 2 3 2 3" xfId="46902"/>
    <cellStyle name="Currency 4 3 2 3 3" xfId="11260"/>
    <cellStyle name="Currency 4 3 2 3 3 2" xfId="40318"/>
    <cellStyle name="Currency 4 3 2 3 4" xfId="33734"/>
    <cellStyle name="Currency 4 3 2 4" xfId="6796"/>
    <cellStyle name="Currency 4 3 2 4 2" xfId="20078"/>
    <cellStyle name="Currency 4 3 2 4 2 2" xfId="28032"/>
    <cellStyle name="Currency 4 3 2 4 2 2 2" xfId="56991"/>
    <cellStyle name="Currency 4 3 2 4 2 3" xfId="49050"/>
    <cellStyle name="Currency 4 3 2 4 3" xfId="13408"/>
    <cellStyle name="Currency 4 3 2 4 3 2" xfId="42466"/>
    <cellStyle name="Currency 4 3 2 4 4" xfId="35882"/>
    <cellStyle name="Currency 4 3 2 5" xfId="7961"/>
    <cellStyle name="Currency 4 3 2 5 2" xfId="21222"/>
    <cellStyle name="Currency 4 3 2 5 2 2" xfId="29176"/>
    <cellStyle name="Currency 4 3 2 5 2 2 2" xfId="58135"/>
    <cellStyle name="Currency 4 3 2 5 2 3" xfId="50194"/>
    <cellStyle name="Currency 4 3 2 5 3" xfId="14552"/>
    <cellStyle name="Currency 4 3 2 5 3 2" xfId="43610"/>
    <cellStyle name="Currency 4 3 2 5 4" xfId="37026"/>
    <cellStyle name="Currency 4 3 2 6" xfId="15832"/>
    <cellStyle name="Currency 4 3 2 6 2" xfId="23821"/>
    <cellStyle name="Currency 4 3 2 6 2 2" xfId="52780"/>
    <cellStyle name="Currency 4 3 2 6 3" xfId="44839"/>
    <cellStyle name="Currency 4 3 2 7" xfId="22372"/>
    <cellStyle name="Currency 4 3 2 7 2" xfId="30320"/>
    <cellStyle name="Currency 4 3 2 7 2 2" xfId="59279"/>
    <cellStyle name="Currency 4 3 2 7 3" xfId="51338"/>
    <cellStyle name="Currency 4 3 2 8" xfId="22516"/>
    <cellStyle name="Currency 4 3 2 8 2" xfId="30460"/>
    <cellStyle name="Currency 4 3 2 8 2 2" xfId="59419"/>
    <cellStyle name="Currency 4 3 2 8 3" xfId="51478"/>
    <cellStyle name="Currency 4 3 2 9" xfId="22622"/>
    <cellStyle name="Currency 4 3 2 9 2" xfId="51584"/>
    <cellStyle name="Currency 4 3 3" xfId="3452"/>
    <cellStyle name="Currency 4 3 3 10" xfId="32592"/>
    <cellStyle name="Currency 4 3 3 2" xfId="4638"/>
    <cellStyle name="Currency 4 3 3 2 2" xfId="17932"/>
    <cellStyle name="Currency 4 3 3 2 2 2" xfId="25886"/>
    <cellStyle name="Currency 4 3 3 2 2 2 2" xfId="54845"/>
    <cellStyle name="Currency 4 3 3 2 2 3" xfId="46904"/>
    <cellStyle name="Currency 4 3 3 2 3" xfId="11262"/>
    <cellStyle name="Currency 4 3 3 2 3 2" xfId="40320"/>
    <cellStyle name="Currency 4 3 3 2 4" xfId="33736"/>
    <cellStyle name="Currency 4 3 3 3" xfId="6798"/>
    <cellStyle name="Currency 4 3 3 3 2" xfId="20080"/>
    <cellStyle name="Currency 4 3 3 3 2 2" xfId="28034"/>
    <cellStyle name="Currency 4 3 3 3 2 2 2" xfId="56993"/>
    <cellStyle name="Currency 4 3 3 3 2 3" xfId="49052"/>
    <cellStyle name="Currency 4 3 3 3 3" xfId="13410"/>
    <cellStyle name="Currency 4 3 3 3 3 2" xfId="42468"/>
    <cellStyle name="Currency 4 3 3 3 4" xfId="35884"/>
    <cellStyle name="Currency 4 3 3 4" xfId="7963"/>
    <cellStyle name="Currency 4 3 3 4 2" xfId="21224"/>
    <cellStyle name="Currency 4 3 3 4 2 2" xfId="29178"/>
    <cellStyle name="Currency 4 3 3 4 2 2 2" xfId="58137"/>
    <cellStyle name="Currency 4 3 3 4 2 3" xfId="50196"/>
    <cellStyle name="Currency 4 3 3 4 3" xfId="14554"/>
    <cellStyle name="Currency 4 3 3 4 3 2" xfId="43612"/>
    <cellStyle name="Currency 4 3 3 4 4" xfId="37028"/>
    <cellStyle name="Currency 4 3 3 5" xfId="15834"/>
    <cellStyle name="Currency 4 3 3 5 2" xfId="23823"/>
    <cellStyle name="Currency 4 3 3 5 2 2" xfId="52782"/>
    <cellStyle name="Currency 4 3 3 5 3" xfId="44841"/>
    <cellStyle name="Currency 4 3 3 6" xfId="22374"/>
    <cellStyle name="Currency 4 3 3 6 2" xfId="30322"/>
    <cellStyle name="Currency 4 3 3 6 2 2" xfId="59281"/>
    <cellStyle name="Currency 4 3 3 6 3" xfId="51340"/>
    <cellStyle name="Currency 4 3 3 7" xfId="22518"/>
    <cellStyle name="Currency 4 3 3 7 2" xfId="30462"/>
    <cellStyle name="Currency 4 3 3 7 2 2" xfId="59421"/>
    <cellStyle name="Currency 4 3 3 7 3" xfId="51480"/>
    <cellStyle name="Currency 4 3 3 8" xfId="22624"/>
    <cellStyle name="Currency 4 3 3 8 2" xfId="51586"/>
    <cellStyle name="Currency 4 3 3 9" xfId="10118"/>
    <cellStyle name="Currency 4 3 3 9 2" xfId="39176"/>
    <cellStyle name="Currency 4 3 4" xfId="3449"/>
    <cellStyle name="Currency 4 3 4 2" xfId="4635"/>
    <cellStyle name="Currency 4 3 4 2 2" xfId="17929"/>
    <cellStyle name="Currency 4 3 4 2 2 2" xfId="25883"/>
    <cellStyle name="Currency 4 3 4 2 2 2 2" xfId="54842"/>
    <cellStyle name="Currency 4 3 4 2 2 3" xfId="46901"/>
    <cellStyle name="Currency 4 3 4 2 3" xfId="11259"/>
    <cellStyle name="Currency 4 3 4 2 3 2" xfId="40317"/>
    <cellStyle name="Currency 4 3 4 2 4" xfId="33733"/>
    <cellStyle name="Currency 4 3 4 3" xfId="6795"/>
    <cellStyle name="Currency 4 3 4 3 2" xfId="20077"/>
    <cellStyle name="Currency 4 3 4 3 2 2" xfId="28031"/>
    <cellStyle name="Currency 4 3 4 3 2 2 2" xfId="56990"/>
    <cellStyle name="Currency 4 3 4 3 2 3" xfId="49049"/>
    <cellStyle name="Currency 4 3 4 3 3" xfId="13407"/>
    <cellStyle name="Currency 4 3 4 3 3 2" xfId="42465"/>
    <cellStyle name="Currency 4 3 4 3 4" xfId="35881"/>
    <cellStyle name="Currency 4 3 4 4" xfId="7960"/>
    <cellStyle name="Currency 4 3 4 4 2" xfId="21221"/>
    <cellStyle name="Currency 4 3 4 4 2 2" xfId="29175"/>
    <cellStyle name="Currency 4 3 4 4 2 2 2" xfId="58134"/>
    <cellStyle name="Currency 4 3 4 4 2 3" xfId="50193"/>
    <cellStyle name="Currency 4 3 4 4 3" xfId="14551"/>
    <cellStyle name="Currency 4 3 4 4 3 2" xfId="43609"/>
    <cellStyle name="Currency 4 3 4 4 4" xfId="37025"/>
    <cellStyle name="Currency 4 3 4 5" xfId="15831"/>
    <cellStyle name="Currency 4 3 4 5 2" xfId="23820"/>
    <cellStyle name="Currency 4 3 4 5 2 2" xfId="52779"/>
    <cellStyle name="Currency 4 3 4 5 3" xfId="44838"/>
    <cellStyle name="Currency 4 3 4 6" xfId="22371"/>
    <cellStyle name="Currency 4 3 4 6 2" xfId="30319"/>
    <cellStyle name="Currency 4 3 4 6 2 2" xfId="59278"/>
    <cellStyle name="Currency 4 3 4 6 3" xfId="51337"/>
    <cellStyle name="Currency 4 3 4 7" xfId="10115"/>
    <cellStyle name="Currency 4 3 4 7 2" xfId="39173"/>
    <cellStyle name="Currency 4 3 4 8" xfId="32589"/>
    <cellStyle name="Currency 4 3 5" xfId="22515"/>
    <cellStyle name="Currency 4 3 5 2" xfId="30459"/>
    <cellStyle name="Currency 4 3 5 2 2" xfId="59418"/>
    <cellStyle name="Currency 4 3 5 3" xfId="51477"/>
    <cellStyle name="Currency 4 3 6" xfId="22621"/>
    <cellStyle name="Currency 4 3 6 2" xfId="51583"/>
    <cellStyle name="Currency 4 4" xfId="3453"/>
    <cellStyle name="Currency 4 4 10" xfId="10119"/>
    <cellStyle name="Currency 4 4 10 2" xfId="39177"/>
    <cellStyle name="Currency 4 4 11" xfId="32593"/>
    <cellStyle name="Currency 4 4 2" xfId="3454"/>
    <cellStyle name="Currency 4 4 2 10" xfId="32594"/>
    <cellStyle name="Currency 4 4 2 2" xfId="4640"/>
    <cellStyle name="Currency 4 4 2 2 2" xfId="17934"/>
    <cellStyle name="Currency 4 4 2 2 2 2" xfId="25888"/>
    <cellStyle name="Currency 4 4 2 2 2 2 2" xfId="54847"/>
    <cellStyle name="Currency 4 4 2 2 2 3" xfId="46906"/>
    <cellStyle name="Currency 4 4 2 2 3" xfId="11264"/>
    <cellStyle name="Currency 4 4 2 2 3 2" xfId="40322"/>
    <cellStyle name="Currency 4 4 2 2 4" xfId="33738"/>
    <cellStyle name="Currency 4 4 2 3" xfId="6800"/>
    <cellStyle name="Currency 4 4 2 3 2" xfId="20082"/>
    <cellStyle name="Currency 4 4 2 3 2 2" xfId="28036"/>
    <cellStyle name="Currency 4 4 2 3 2 2 2" xfId="56995"/>
    <cellStyle name="Currency 4 4 2 3 2 3" xfId="49054"/>
    <cellStyle name="Currency 4 4 2 3 3" xfId="13412"/>
    <cellStyle name="Currency 4 4 2 3 3 2" xfId="42470"/>
    <cellStyle name="Currency 4 4 2 3 4" xfId="35886"/>
    <cellStyle name="Currency 4 4 2 4" xfId="7965"/>
    <cellStyle name="Currency 4 4 2 4 2" xfId="21226"/>
    <cellStyle name="Currency 4 4 2 4 2 2" xfId="29180"/>
    <cellStyle name="Currency 4 4 2 4 2 2 2" xfId="58139"/>
    <cellStyle name="Currency 4 4 2 4 2 3" xfId="50198"/>
    <cellStyle name="Currency 4 4 2 4 3" xfId="14556"/>
    <cellStyle name="Currency 4 4 2 4 3 2" xfId="43614"/>
    <cellStyle name="Currency 4 4 2 4 4" xfId="37030"/>
    <cellStyle name="Currency 4 4 2 5" xfId="15836"/>
    <cellStyle name="Currency 4 4 2 5 2" xfId="23825"/>
    <cellStyle name="Currency 4 4 2 5 2 2" xfId="52784"/>
    <cellStyle name="Currency 4 4 2 5 3" xfId="44843"/>
    <cellStyle name="Currency 4 4 2 6" xfId="22376"/>
    <cellStyle name="Currency 4 4 2 6 2" xfId="30324"/>
    <cellStyle name="Currency 4 4 2 6 2 2" xfId="59283"/>
    <cellStyle name="Currency 4 4 2 6 3" xfId="51342"/>
    <cellStyle name="Currency 4 4 2 7" xfId="22520"/>
    <cellStyle name="Currency 4 4 2 7 2" xfId="30464"/>
    <cellStyle name="Currency 4 4 2 7 2 2" xfId="59423"/>
    <cellStyle name="Currency 4 4 2 7 3" xfId="51482"/>
    <cellStyle name="Currency 4 4 2 8" xfId="22626"/>
    <cellStyle name="Currency 4 4 2 8 2" xfId="51588"/>
    <cellStyle name="Currency 4 4 2 9" xfId="10120"/>
    <cellStyle name="Currency 4 4 2 9 2" xfId="39178"/>
    <cellStyle name="Currency 4 4 3" xfId="4639"/>
    <cellStyle name="Currency 4 4 3 2" xfId="17933"/>
    <cellStyle name="Currency 4 4 3 2 2" xfId="25887"/>
    <cellStyle name="Currency 4 4 3 2 2 2" xfId="54846"/>
    <cellStyle name="Currency 4 4 3 2 3" xfId="46905"/>
    <cellStyle name="Currency 4 4 3 3" xfId="11263"/>
    <cellStyle name="Currency 4 4 3 3 2" xfId="40321"/>
    <cellStyle name="Currency 4 4 3 4" xfId="33737"/>
    <cellStyle name="Currency 4 4 4" xfId="6799"/>
    <cellStyle name="Currency 4 4 4 2" xfId="20081"/>
    <cellStyle name="Currency 4 4 4 2 2" xfId="28035"/>
    <cellStyle name="Currency 4 4 4 2 2 2" xfId="56994"/>
    <cellStyle name="Currency 4 4 4 2 3" xfId="49053"/>
    <cellStyle name="Currency 4 4 4 3" xfId="13411"/>
    <cellStyle name="Currency 4 4 4 3 2" xfId="42469"/>
    <cellStyle name="Currency 4 4 4 4" xfId="35885"/>
    <cellStyle name="Currency 4 4 5" xfId="7964"/>
    <cellStyle name="Currency 4 4 5 2" xfId="21225"/>
    <cellStyle name="Currency 4 4 5 2 2" xfId="29179"/>
    <cellStyle name="Currency 4 4 5 2 2 2" xfId="58138"/>
    <cellStyle name="Currency 4 4 5 2 3" xfId="50197"/>
    <cellStyle name="Currency 4 4 5 3" xfId="14555"/>
    <cellStyle name="Currency 4 4 5 3 2" xfId="43613"/>
    <cellStyle name="Currency 4 4 5 4" xfId="37029"/>
    <cellStyle name="Currency 4 4 6" xfId="15835"/>
    <cellStyle name="Currency 4 4 6 2" xfId="23824"/>
    <cellStyle name="Currency 4 4 6 2 2" xfId="52783"/>
    <cellStyle name="Currency 4 4 6 3" xfId="44842"/>
    <cellStyle name="Currency 4 4 7" xfId="22375"/>
    <cellStyle name="Currency 4 4 7 2" xfId="30323"/>
    <cellStyle name="Currency 4 4 7 2 2" xfId="59282"/>
    <cellStyle name="Currency 4 4 7 3" xfId="51341"/>
    <cellStyle name="Currency 4 4 8" xfId="22519"/>
    <cellStyle name="Currency 4 4 8 2" xfId="30463"/>
    <cellStyle name="Currency 4 4 8 2 2" xfId="59422"/>
    <cellStyle name="Currency 4 4 8 3" xfId="51481"/>
    <cellStyle name="Currency 4 4 9" xfId="22625"/>
    <cellStyle name="Currency 4 4 9 2" xfId="51587"/>
    <cellStyle name="Currency 4 5" xfId="3455"/>
    <cellStyle name="Currency 4 5 10" xfId="32595"/>
    <cellStyle name="Currency 4 5 2" xfId="4641"/>
    <cellStyle name="Currency 4 5 2 2" xfId="17935"/>
    <cellStyle name="Currency 4 5 2 2 2" xfId="25889"/>
    <cellStyle name="Currency 4 5 2 2 2 2" xfId="54848"/>
    <cellStyle name="Currency 4 5 2 2 3" xfId="46907"/>
    <cellStyle name="Currency 4 5 2 3" xfId="11265"/>
    <cellStyle name="Currency 4 5 2 3 2" xfId="40323"/>
    <cellStyle name="Currency 4 5 2 4" xfId="33739"/>
    <cellStyle name="Currency 4 5 3" xfId="6801"/>
    <cellStyle name="Currency 4 5 3 2" xfId="20083"/>
    <cellStyle name="Currency 4 5 3 2 2" xfId="28037"/>
    <cellStyle name="Currency 4 5 3 2 2 2" xfId="56996"/>
    <cellStyle name="Currency 4 5 3 2 3" xfId="49055"/>
    <cellStyle name="Currency 4 5 3 3" xfId="13413"/>
    <cellStyle name="Currency 4 5 3 3 2" xfId="42471"/>
    <cellStyle name="Currency 4 5 3 4" xfId="35887"/>
    <cellStyle name="Currency 4 5 4" xfId="7966"/>
    <cellStyle name="Currency 4 5 4 2" xfId="21227"/>
    <cellStyle name="Currency 4 5 4 2 2" xfId="29181"/>
    <cellStyle name="Currency 4 5 4 2 2 2" xfId="58140"/>
    <cellStyle name="Currency 4 5 4 2 3" xfId="50199"/>
    <cellStyle name="Currency 4 5 4 3" xfId="14557"/>
    <cellStyle name="Currency 4 5 4 3 2" xfId="43615"/>
    <cellStyle name="Currency 4 5 4 4" xfId="37031"/>
    <cellStyle name="Currency 4 5 5" xfId="15837"/>
    <cellStyle name="Currency 4 5 5 2" xfId="23826"/>
    <cellStyle name="Currency 4 5 5 2 2" xfId="52785"/>
    <cellStyle name="Currency 4 5 5 3" xfId="44844"/>
    <cellStyle name="Currency 4 5 6" xfId="22377"/>
    <cellStyle name="Currency 4 5 6 2" xfId="30325"/>
    <cellStyle name="Currency 4 5 6 2 2" xfId="59284"/>
    <cellStyle name="Currency 4 5 6 3" xfId="51343"/>
    <cellStyle name="Currency 4 5 7" xfId="22521"/>
    <cellStyle name="Currency 4 5 7 2" xfId="30465"/>
    <cellStyle name="Currency 4 5 7 2 2" xfId="59424"/>
    <cellStyle name="Currency 4 5 7 3" xfId="51483"/>
    <cellStyle name="Currency 4 5 8" xfId="22627"/>
    <cellStyle name="Currency 4 5 8 2" xfId="51589"/>
    <cellStyle name="Currency 4 5 9" xfId="10121"/>
    <cellStyle name="Currency 4 5 9 2" xfId="39179"/>
    <cellStyle name="Currency 4 6" xfId="3444"/>
    <cellStyle name="Currency 4 6 2" xfId="4630"/>
    <cellStyle name="Currency 4 6 2 2" xfId="17924"/>
    <cellStyle name="Currency 4 6 2 2 2" xfId="25878"/>
    <cellStyle name="Currency 4 6 2 2 2 2" xfId="54837"/>
    <cellStyle name="Currency 4 6 2 2 3" xfId="46896"/>
    <cellStyle name="Currency 4 6 2 3" xfId="11254"/>
    <cellStyle name="Currency 4 6 2 3 2" xfId="40312"/>
    <cellStyle name="Currency 4 6 2 4" xfId="33728"/>
    <cellStyle name="Currency 4 6 3" xfId="6790"/>
    <cellStyle name="Currency 4 6 3 2" xfId="20072"/>
    <cellStyle name="Currency 4 6 3 2 2" xfId="28026"/>
    <cellStyle name="Currency 4 6 3 2 2 2" xfId="56985"/>
    <cellStyle name="Currency 4 6 3 2 3" xfId="49044"/>
    <cellStyle name="Currency 4 6 3 3" xfId="13402"/>
    <cellStyle name="Currency 4 6 3 3 2" xfId="42460"/>
    <cellStyle name="Currency 4 6 3 4" xfId="35876"/>
    <cellStyle name="Currency 4 6 4" xfId="7955"/>
    <cellStyle name="Currency 4 6 4 2" xfId="21216"/>
    <cellStyle name="Currency 4 6 4 2 2" xfId="29170"/>
    <cellStyle name="Currency 4 6 4 2 2 2" xfId="58129"/>
    <cellStyle name="Currency 4 6 4 2 3" xfId="50188"/>
    <cellStyle name="Currency 4 6 4 3" xfId="14546"/>
    <cellStyle name="Currency 4 6 4 3 2" xfId="43604"/>
    <cellStyle name="Currency 4 6 4 4" xfId="37020"/>
    <cellStyle name="Currency 4 6 5" xfId="15826"/>
    <cellStyle name="Currency 4 6 5 2" xfId="23815"/>
    <cellStyle name="Currency 4 6 5 2 2" xfId="52774"/>
    <cellStyle name="Currency 4 6 5 3" xfId="44833"/>
    <cellStyle name="Currency 4 6 6" xfId="22366"/>
    <cellStyle name="Currency 4 6 6 2" xfId="30314"/>
    <cellStyle name="Currency 4 6 6 2 2" xfId="59273"/>
    <cellStyle name="Currency 4 6 6 3" xfId="51332"/>
    <cellStyle name="Currency 4 6 7" xfId="10110"/>
    <cellStyle name="Currency 4 6 7 2" xfId="39168"/>
    <cellStyle name="Currency 4 6 8" xfId="32584"/>
    <cellStyle name="Currency 4 7" xfId="22510"/>
    <cellStyle name="Currency 4 7 2" xfId="30454"/>
    <cellStyle name="Currency 4 7 2 2" xfId="59413"/>
    <cellStyle name="Currency 4 7 3" xfId="51472"/>
    <cellStyle name="Currency 4 8" xfId="22616"/>
    <cellStyle name="Currency 4 8 2" xfId="51578"/>
    <cellStyle name="Currency 40" xfId="1760"/>
    <cellStyle name="Currency 40 10" xfId="30926"/>
    <cellStyle name="Currency 40 2" xfId="2362"/>
    <cellStyle name="Currency 40 2 2" xfId="3370"/>
    <cellStyle name="Currency 40 2 2 2" xfId="6728"/>
    <cellStyle name="Currency 40 2 2 2 2" xfId="20010"/>
    <cellStyle name="Currency 40 2 2 2 2 2" xfId="27964"/>
    <cellStyle name="Currency 40 2 2 2 2 2 2" xfId="56923"/>
    <cellStyle name="Currency 40 2 2 2 2 3" xfId="48982"/>
    <cellStyle name="Currency 40 2 2 2 3" xfId="13340"/>
    <cellStyle name="Currency 40 2 2 2 3 2" xfId="42398"/>
    <cellStyle name="Currency 40 2 2 2 4" xfId="35814"/>
    <cellStyle name="Currency 40 2 2 3" xfId="16858"/>
    <cellStyle name="Currency 40 2 2 3 2" xfId="24812"/>
    <cellStyle name="Currency 40 2 2 3 2 2" xfId="53771"/>
    <cellStyle name="Currency 40 2 2 3 3" xfId="45830"/>
    <cellStyle name="Currency 40 2 2 4" xfId="10048"/>
    <cellStyle name="Currency 40 2 2 4 2" xfId="39106"/>
    <cellStyle name="Currency 40 2 2 5" xfId="32522"/>
    <cellStyle name="Currency 40 2 3" xfId="4568"/>
    <cellStyle name="Currency 40 2 3 2" xfId="17862"/>
    <cellStyle name="Currency 40 2 3 2 2" xfId="25816"/>
    <cellStyle name="Currency 40 2 3 2 2 2" xfId="54775"/>
    <cellStyle name="Currency 40 2 3 2 3" xfId="46834"/>
    <cellStyle name="Currency 40 2 3 3" xfId="11192"/>
    <cellStyle name="Currency 40 2 3 3 2" xfId="40250"/>
    <cellStyle name="Currency 40 2 3 4" xfId="33666"/>
    <cellStyle name="Currency 40 2 4" xfId="5724"/>
    <cellStyle name="Currency 40 2 4 2" xfId="19006"/>
    <cellStyle name="Currency 40 2 4 2 2" xfId="26960"/>
    <cellStyle name="Currency 40 2 4 2 2 2" xfId="55919"/>
    <cellStyle name="Currency 40 2 4 2 3" xfId="47978"/>
    <cellStyle name="Currency 40 2 4 3" xfId="12336"/>
    <cellStyle name="Currency 40 2 4 3 2" xfId="41394"/>
    <cellStyle name="Currency 40 2 4 4" xfId="34810"/>
    <cellStyle name="Currency 40 2 5" xfId="7893"/>
    <cellStyle name="Currency 40 2 5 2" xfId="21154"/>
    <cellStyle name="Currency 40 2 5 2 2" xfId="29108"/>
    <cellStyle name="Currency 40 2 5 2 2 2" xfId="58067"/>
    <cellStyle name="Currency 40 2 5 2 3" xfId="50126"/>
    <cellStyle name="Currency 40 2 5 3" xfId="14484"/>
    <cellStyle name="Currency 40 2 5 3 2" xfId="43542"/>
    <cellStyle name="Currency 40 2 5 4" xfId="36958"/>
    <cellStyle name="Currency 40 2 6" xfId="15763"/>
    <cellStyle name="Currency 40 2 6 2" xfId="23753"/>
    <cellStyle name="Currency 40 2 6 2 2" xfId="52712"/>
    <cellStyle name="Currency 40 2 6 3" xfId="44771"/>
    <cellStyle name="Currency 40 2 7" xfId="22304"/>
    <cellStyle name="Currency 40 2 7 2" xfId="30252"/>
    <cellStyle name="Currency 40 2 7 2 2" xfId="59211"/>
    <cellStyle name="Currency 40 2 7 3" xfId="51270"/>
    <cellStyle name="Currency 40 2 8" xfId="9044"/>
    <cellStyle name="Currency 40 2 8 2" xfId="38102"/>
    <cellStyle name="Currency 40 2 9" xfId="31518"/>
    <cellStyle name="Currency 40 3" xfId="2778"/>
    <cellStyle name="Currency 40 3 2" xfId="6136"/>
    <cellStyle name="Currency 40 3 2 2" xfId="19418"/>
    <cellStyle name="Currency 40 3 2 2 2" xfId="27372"/>
    <cellStyle name="Currency 40 3 2 2 2 2" xfId="56331"/>
    <cellStyle name="Currency 40 3 2 2 3" xfId="48390"/>
    <cellStyle name="Currency 40 3 2 3" xfId="12748"/>
    <cellStyle name="Currency 40 3 2 3 2" xfId="41806"/>
    <cellStyle name="Currency 40 3 2 4" xfId="35222"/>
    <cellStyle name="Currency 40 3 3" xfId="16266"/>
    <cellStyle name="Currency 40 3 3 2" xfId="24220"/>
    <cellStyle name="Currency 40 3 3 2 2" xfId="53179"/>
    <cellStyle name="Currency 40 3 3 3" xfId="45238"/>
    <cellStyle name="Currency 40 3 4" xfId="9456"/>
    <cellStyle name="Currency 40 3 4 2" xfId="38514"/>
    <cellStyle name="Currency 40 3 5" xfId="31930"/>
    <cellStyle name="Currency 40 4" xfId="3976"/>
    <cellStyle name="Currency 40 4 2" xfId="17270"/>
    <cellStyle name="Currency 40 4 2 2" xfId="25224"/>
    <cellStyle name="Currency 40 4 2 2 2" xfId="54183"/>
    <cellStyle name="Currency 40 4 2 3" xfId="46242"/>
    <cellStyle name="Currency 40 4 3" xfId="10600"/>
    <cellStyle name="Currency 40 4 3 2" xfId="39658"/>
    <cellStyle name="Currency 40 4 4" xfId="33074"/>
    <cellStyle name="Currency 40 5" xfId="5132"/>
    <cellStyle name="Currency 40 5 2" xfId="18414"/>
    <cellStyle name="Currency 40 5 2 2" xfId="26368"/>
    <cellStyle name="Currency 40 5 2 2 2" xfId="55327"/>
    <cellStyle name="Currency 40 5 2 3" xfId="47386"/>
    <cellStyle name="Currency 40 5 3" xfId="11744"/>
    <cellStyle name="Currency 40 5 3 2" xfId="40802"/>
    <cellStyle name="Currency 40 5 4" xfId="34218"/>
    <cellStyle name="Currency 40 6" xfId="7301"/>
    <cellStyle name="Currency 40 6 2" xfId="20562"/>
    <cellStyle name="Currency 40 6 2 2" xfId="28516"/>
    <cellStyle name="Currency 40 6 2 2 2" xfId="57475"/>
    <cellStyle name="Currency 40 6 2 3" xfId="49534"/>
    <cellStyle name="Currency 40 6 3" xfId="13892"/>
    <cellStyle name="Currency 40 6 3 2" xfId="42950"/>
    <cellStyle name="Currency 40 6 4" xfId="36366"/>
    <cellStyle name="Currency 40 7" xfId="15171"/>
    <cellStyle name="Currency 40 7 2" xfId="23161"/>
    <cellStyle name="Currency 40 7 2 2" xfId="52120"/>
    <cellStyle name="Currency 40 7 3" xfId="44179"/>
    <cellStyle name="Currency 40 8" xfId="21712"/>
    <cellStyle name="Currency 40 8 2" xfId="29660"/>
    <cellStyle name="Currency 40 8 2 2" xfId="58619"/>
    <cellStyle name="Currency 40 8 3" xfId="50678"/>
    <cellStyle name="Currency 40 9" xfId="8452"/>
    <cellStyle name="Currency 40 9 2" xfId="37510"/>
    <cellStyle name="Currency 41" xfId="1761"/>
    <cellStyle name="Currency 41 10" xfId="30927"/>
    <cellStyle name="Currency 41 2" xfId="2363"/>
    <cellStyle name="Currency 41 2 2" xfId="3371"/>
    <cellStyle name="Currency 41 2 2 2" xfId="6729"/>
    <cellStyle name="Currency 41 2 2 2 2" xfId="20011"/>
    <cellStyle name="Currency 41 2 2 2 2 2" xfId="27965"/>
    <cellStyle name="Currency 41 2 2 2 2 2 2" xfId="56924"/>
    <cellStyle name="Currency 41 2 2 2 2 3" xfId="48983"/>
    <cellStyle name="Currency 41 2 2 2 3" xfId="13341"/>
    <cellStyle name="Currency 41 2 2 2 3 2" xfId="42399"/>
    <cellStyle name="Currency 41 2 2 2 4" xfId="35815"/>
    <cellStyle name="Currency 41 2 2 3" xfId="16859"/>
    <cellStyle name="Currency 41 2 2 3 2" xfId="24813"/>
    <cellStyle name="Currency 41 2 2 3 2 2" xfId="53772"/>
    <cellStyle name="Currency 41 2 2 3 3" xfId="45831"/>
    <cellStyle name="Currency 41 2 2 4" xfId="10049"/>
    <cellStyle name="Currency 41 2 2 4 2" xfId="39107"/>
    <cellStyle name="Currency 41 2 2 5" xfId="32523"/>
    <cellStyle name="Currency 41 2 3" xfId="4569"/>
    <cellStyle name="Currency 41 2 3 2" xfId="17863"/>
    <cellStyle name="Currency 41 2 3 2 2" xfId="25817"/>
    <cellStyle name="Currency 41 2 3 2 2 2" xfId="54776"/>
    <cellStyle name="Currency 41 2 3 2 3" xfId="46835"/>
    <cellStyle name="Currency 41 2 3 3" xfId="11193"/>
    <cellStyle name="Currency 41 2 3 3 2" xfId="40251"/>
    <cellStyle name="Currency 41 2 3 4" xfId="33667"/>
    <cellStyle name="Currency 41 2 4" xfId="5725"/>
    <cellStyle name="Currency 41 2 4 2" xfId="19007"/>
    <cellStyle name="Currency 41 2 4 2 2" xfId="26961"/>
    <cellStyle name="Currency 41 2 4 2 2 2" xfId="55920"/>
    <cellStyle name="Currency 41 2 4 2 3" xfId="47979"/>
    <cellStyle name="Currency 41 2 4 3" xfId="12337"/>
    <cellStyle name="Currency 41 2 4 3 2" xfId="41395"/>
    <cellStyle name="Currency 41 2 4 4" xfId="34811"/>
    <cellStyle name="Currency 41 2 5" xfId="7894"/>
    <cellStyle name="Currency 41 2 5 2" xfId="21155"/>
    <cellStyle name="Currency 41 2 5 2 2" xfId="29109"/>
    <cellStyle name="Currency 41 2 5 2 2 2" xfId="58068"/>
    <cellStyle name="Currency 41 2 5 2 3" xfId="50127"/>
    <cellStyle name="Currency 41 2 5 3" xfId="14485"/>
    <cellStyle name="Currency 41 2 5 3 2" xfId="43543"/>
    <cellStyle name="Currency 41 2 5 4" xfId="36959"/>
    <cellStyle name="Currency 41 2 6" xfId="15764"/>
    <cellStyle name="Currency 41 2 6 2" xfId="23754"/>
    <cellStyle name="Currency 41 2 6 2 2" xfId="52713"/>
    <cellStyle name="Currency 41 2 6 3" xfId="44772"/>
    <cellStyle name="Currency 41 2 7" xfId="22305"/>
    <cellStyle name="Currency 41 2 7 2" xfId="30253"/>
    <cellStyle name="Currency 41 2 7 2 2" xfId="59212"/>
    <cellStyle name="Currency 41 2 7 3" xfId="51271"/>
    <cellStyle name="Currency 41 2 8" xfId="9045"/>
    <cellStyle name="Currency 41 2 8 2" xfId="38103"/>
    <cellStyle name="Currency 41 2 9" xfId="31519"/>
    <cellStyle name="Currency 41 3" xfId="2779"/>
    <cellStyle name="Currency 41 3 2" xfId="6137"/>
    <cellStyle name="Currency 41 3 2 2" xfId="19419"/>
    <cellStyle name="Currency 41 3 2 2 2" xfId="27373"/>
    <cellStyle name="Currency 41 3 2 2 2 2" xfId="56332"/>
    <cellStyle name="Currency 41 3 2 2 3" xfId="48391"/>
    <cellStyle name="Currency 41 3 2 3" xfId="12749"/>
    <cellStyle name="Currency 41 3 2 3 2" xfId="41807"/>
    <cellStyle name="Currency 41 3 2 4" xfId="35223"/>
    <cellStyle name="Currency 41 3 3" xfId="16267"/>
    <cellStyle name="Currency 41 3 3 2" xfId="24221"/>
    <cellStyle name="Currency 41 3 3 2 2" xfId="53180"/>
    <cellStyle name="Currency 41 3 3 3" xfId="45239"/>
    <cellStyle name="Currency 41 3 4" xfId="9457"/>
    <cellStyle name="Currency 41 3 4 2" xfId="38515"/>
    <cellStyle name="Currency 41 3 5" xfId="31931"/>
    <cellStyle name="Currency 41 4" xfId="3977"/>
    <cellStyle name="Currency 41 4 2" xfId="17271"/>
    <cellStyle name="Currency 41 4 2 2" xfId="25225"/>
    <cellStyle name="Currency 41 4 2 2 2" xfId="54184"/>
    <cellStyle name="Currency 41 4 2 3" xfId="46243"/>
    <cellStyle name="Currency 41 4 3" xfId="10601"/>
    <cellStyle name="Currency 41 4 3 2" xfId="39659"/>
    <cellStyle name="Currency 41 4 4" xfId="33075"/>
    <cellStyle name="Currency 41 5" xfId="5133"/>
    <cellStyle name="Currency 41 5 2" xfId="18415"/>
    <cellStyle name="Currency 41 5 2 2" xfId="26369"/>
    <cellStyle name="Currency 41 5 2 2 2" xfId="55328"/>
    <cellStyle name="Currency 41 5 2 3" xfId="47387"/>
    <cellStyle name="Currency 41 5 3" xfId="11745"/>
    <cellStyle name="Currency 41 5 3 2" xfId="40803"/>
    <cellStyle name="Currency 41 5 4" xfId="34219"/>
    <cellStyle name="Currency 41 6" xfId="7302"/>
    <cellStyle name="Currency 41 6 2" xfId="20563"/>
    <cellStyle name="Currency 41 6 2 2" xfId="28517"/>
    <cellStyle name="Currency 41 6 2 2 2" xfId="57476"/>
    <cellStyle name="Currency 41 6 2 3" xfId="49535"/>
    <cellStyle name="Currency 41 6 3" xfId="13893"/>
    <cellStyle name="Currency 41 6 3 2" xfId="42951"/>
    <cellStyle name="Currency 41 6 4" xfId="36367"/>
    <cellStyle name="Currency 41 7" xfId="15172"/>
    <cellStyle name="Currency 41 7 2" xfId="23162"/>
    <cellStyle name="Currency 41 7 2 2" xfId="52121"/>
    <cellStyle name="Currency 41 7 3" xfId="44180"/>
    <cellStyle name="Currency 41 8" xfId="21713"/>
    <cellStyle name="Currency 41 8 2" xfId="29661"/>
    <cellStyle name="Currency 41 8 2 2" xfId="58620"/>
    <cellStyle name="Currency 41 8 3" xfId="50679"/>
    <cellStyle name="Currency 41 9" xfId="8453"/>
    <cellStyle name="Currency 41 9 2" xfId="37511"/>
    <cellStyle name="Currency 42" xfId="1762"/>
    <cellStyle name="Currency 42 10" xfId="30928"/>
    <cellStyle name="Currency 42 2" xfId="2364"/>
    <cellStyle name="Currency 42 2 2" xfId="3372"/>
    <cellStyle name="Currency 42 2 2 2" xfId="6730"/>
    <cellStyle name="Currency 42 2 2 2 2" xfId="20012"/>
    <cellStyle name="Currency 42 2 2 2 2 2" xfId="27966"/>
    <cellStyle name="Currency 42 2 2 2 2 2 2" xfId="56925"/>
    <cellStyle name="Currency 42 2 2 2 2 3" xfId="48984"/>
    <cellStyle name="Currency 42 2 2 2 3" xfId="13342"/>
    <cellStyle name="Currency 42 2 2 2 3 2" xfId="42400"/>
    <cellStyle name="Currency 42 2 2 2 4" xfId="35816"/>
    <cellStyle name="Currency 42 2 2 3" xfId="16860"/>
    <cellStyle name="Currency 42 2 2 3 2" xfId="24814"/>
    <cellStyle name="Currency 42 2 2 3 2 2" xfId="53773"/>
    <cellStyle name="Currency 42 2 2 3 3" xfId="45832"/>
    <cellStyle name="Currency 42 2 2 4" xfId="10050"/>
    <cellStyle name="Currency 42 2 2 4 2" xfId="39108"/>
    <cellStyle name="Currency 42 2 2 5" xfId="32524"/>
    <cellStyle name="Currency 42 2 3" xfId="4570"/>
    <cellStyle name="Currency 42 2 3 2" xfId="17864"/>
    <cellStyle name="Currency 42 2 3 2 2" xfId="25818"/>
    <cellStyle name="Currency 42 2 3 2 2 2" xfId="54777"/>
    <cellStyle name="Currency 42 2 3 2 3" xfId="46836"/>
    <cellStyle name="Currency 42 2 3 3" xfId="11194"/>
    <cellStyle name="Currency 42 2 3 3 2" xfId="40252"/>
    <cellStyle name="Currency 42 2 3 4" xfId="33668"/>
    <cellStyle name="Currency 42 2 4" xfId="5726"/>
    <cellStyle name="Currency 42 2 4 2" xfId="19008"/>
    <cellStyle name="Currency 42 2 4 2 2" xfId="26962"/>
    <cellStyle name="Currency 42 2 4 2 2 2" xfId="55921"/>
    <cellStyle name="Currency 42 2 4 2 3" xfId="47980"/>
    <cellStyle name="Currency 42 2 4 3" xfId="12338"/>
    <cellStyle name="Currency 42 2 4 3 2" xfId="41396"/>
    <cellStyle name="Currency 42 2 4 4" xfId="34812"/>
    <cellStyle name="Currency 42 2 5" xfId="7895"/>
    <cellStyle name="Currency 42 2 5 2" xfId="21156"/>
    <cellStyle name="Currency 42 2 5 2 2" xfId="29110"/>
    <cellStyle name="Currency 42 2 5 2 2 2" xfId="58069"/>
    <cellStyle name="Currency 42 2 5 2 3" xfId="50128"/>
    <cellStyle name="Currency 42 2 5 3" xfId="14486"/>
    <cellStyle name="Currency 42 2 5 3 2" xfId="43544"/>
    <cellStyle name="Currency 42 2 5 4" xfId="36960"/>
    <cellStyle name="Currency 42 2 6" xfId="15765"/>
    <cellStyle name="Currency 42 2 6 2" xfId="23755"/>
    <cellStyle name="Currency 42 2 6 2 2" xfId="52714"/>
    <cellStyle name="Currency 42 2 6 3" xfId="44773"/>
    <cellStyle name="Currency 42 2 7" xfId="22306"/>
    <cellStyle name="Currency 42 2 7 2" xfId="30254"/>
    <cellStyle name="Currency 42 2 7 2 2" xfId="59213"/>
    <cellStyle name="Currency 42 2 7 3" xfId="51272"/>
    <cellStyle name="Currency 42 2 8" xfId="9046"/>
    <cellStyle name="Currency 42 2 8 2" xfId="38104"/>
    <cellStyle name="Currency 42 2 9" xfId="31520"/>
    <cellStyle name="Currency 42 3" xfId="2780"/>
    <cellStyle name="Currency 42 3 2" xfId="6138"/>
    <cellStyle name="Currency 42 3 2 2" xfId="19420"/>
    <cellStyle name="Currency 42 3 2 2 2" xfId="27374"/>
    <cellStyle name="Currency 42 3 2 2 2 2" xfId="56333"/>
    <cellStyle name="Currency 42 3 2 2 3" xfId="48392"/>
    <cellStyle name="Currency 42 3 2 3" xfId="12750"/>
    <cellStyle name="Currency 42 3 2 3 2" xfId="41808"/>
    <cellStyle name="Currency 42 3 2 4" xfId="35224"/>
    <cellStyle name="Currency 42 3 3" xfId="16268"/>
    <cellStyle name="Currency 42 3 3 2" xfId="24222"/>
    <cellStyle name="Currency 42 3 3 2 2" xfId="53181"/>
    <cellStyle name="Currency 42 3 3 3" xfId="45240"/>
    <cellStyle name="Currency 42 3 4" xfId="9458"/>
    <cellStyle name="Currency 42 3 4 2" xfId="38516"/>
    <cellStyle name="Currency 42 3 5" xfId="31932"/>
    <cellStyle name="Currency 42 4" xfId="3978"/>
    <cellStyle name="Currency 42 4 2" xfId="17272"/>
    <cellStyle name="Currency 42 4 2 2" xfId="25226"/>
    <cellStyle name="Currency 42 4 2 2 2" xfId="54185"/>
    <cellStyle name="Currency 42 4 2 3" xfId="46244"/>
    <cellStyle name="Currency 42 4 3" xfId="10602"/>
    <cellStyle name="Currency 42 4 3 2" xfId="39660"/>
    <cellStyle name="Currency 42 4 4" xfId="33076"/>
    <cellStyle name="Currency 42 5" xfId="5134"/>
    <cellStyle name="Currency 42 5 2" xfId="18416"/>
    <cellStyle name="Currency 42 5 2 2" xfId="26370"/>
    <cellStyle name="Currency 42 5 2 2 2" xfId="55329"/>
    <cellStyle name="Currency 42 5 2 3" xfId="47388"/>
    <cellStyle name="Currency 42 5 3" xfId="11746"/>
    <cellStyle name="Currency 42 5 3 2" xfId="40804"/>
    <cellStyle name="Currency 42 5 4" xfId="34220"/>
    <cellStyle name="Currency 42 6" xfId="7303"/>
    <cellStyle name="Currency 42 6 2" xfId="20564"/>
    <cellStyle name="Currency 42 6 2 2" xfId="28518"/>
    <cellStyle name="Currency 42 6 2 2 2" xfId="57477"/>
    <cellStyle name="Currency 42 6 2 3" xfId="49536"/>
    <cellStyle name="Currency 42 6 3" xfId="13894"/>
    <cellStyle name="Currency 42 6 3 2" xfId="42952"/>
    <cellStyle name="Currency 42 6 4" xfId="36368"/>
    <cellStyle name="Currency 42 7" xfId="15173"/>
    <cellStyle name="Currency 42 7 2" xfId="23163"/>
    <cellStyle name="Currency 42 7 2 2" xfId="52122"/>
    <cellStyle name="Currency 42 7 3" xfId="44181"/>
    <cellStyle name="Currency 42 8" xfId="21714"/>
    <cellStyle name="Currency 42 8 2" xfId="29662"/>
    <cellStyle name="Currency 42 8 2 2" xfId="58621"/>
    <cellStyle name="Currency 42 8 3" xfId="50680"/>
    <cellStyle name="Currency 42 9" xfId="8454"/>
    <cellStyle name="Currency 42 9 2" xfId="37512"/>
    <cellStyle name="Currency 43" xfId="1763"/>
    <cellStyle name="Currency 43 10" xfId="30929"/>
    <cellStyle name="Currency 43 2" xfId="2365"/>
    <cellStyle name="Currency 43 2 2" xfId="3373"/>
    <cellStyle name="Currency 43 2 2 2" xfId="6731"/>
    <cellStyle name="Currency 43 2 2 2 2" xfId="20013"/>
    <cellStyle name="Currency 43 2 2 2 2 2" xfId="27967"/>
    <cellStyle name="Currency 43 2 2 2 2 2 2" xfId="56926"/>
    <cellStyle name="Currency 43 2 2 2 2 3" xfId="48985"/>
    <cellStyle name="Currency 43 2 2 2 3" xfId="13343"/>
    <cellStyle name="Currency 43 2 2 2 3 2" xfId="42401"/>
    <cellStyle name="Currency 43 2 2 2 4" xfId="35817"/>
    <cellStyle name="Currency 43 2 2 3" xfId="16861"/>
    <cellStyle name="Currency 43 2 2 3 2" xfId="24815"/>
    <cellStyle name="Currency 43 2 2 3 2 2" xfId="53774"/>
    <cellStyle name="Currency 43 2 2 3 3" xfId="45833"/>
    <cellStyle name="Currency 43 2 2 4" xfId="10051"/>
    <cellStyle name="Currency 43 2 2 4 2" xfId="39109"/>
    <cellStyle name="Currency 43 2 2 5" xfId="32525"/>
    <cellStyle name="Currency 43 2 3" xfId="4571"/>
    <cellStyle name="Currency 43 2 3 2" xfId="17865"/>
    <cellStyle name="Currency 43 2 3 2 2" xfId="25819"/>
    <cellStyle name="Currency 43 2 3 2 2 2" xfId="54778"/>
    <cellStyle name="Currency 43 2 3 2 3" xfId="46837"/>
    <cellStyle name="Currency 43 2 3 3" xfId="11195"/>
    <cellStyle name="Currency 43 2 3 3 2" xfId="40253"/>
    <cellStyle name="Currency 43 2 3 4" xfId="33669"/>
    <cellStyle name="Currency 43 2 4" xfId="5727"/>
    <cellStyle name="Currency 43 2 4 2" xfId="19009"/>
    <cellStyle name="Currency 43 2 4 2 2" xfId="26963"/>
    <cellStyle name="Currency 43 2 4 2 2 2" xfId="55922"/>
    <cellStyle name="Currency 43 2 4 2 3" xfId="47981"/>
    <cellStyle name="Currency 43 2 4 3" xfId="12339"/>
    <cellStyle name="Currency 43 2 4 3 2" xfId="41397"/>
    <cellStyle name="Currency 43 2 4 4" xfId="34813"/>
    <cellStyle name="Currency 43 2 5" xfId="7896"/>
    <cellStyle name="Currency 43 2 5 2" xfId="21157"/>
    <cellStyle name="Currency 43 2 5 2 2" xfId="29111"/>
    <cellStyle name="Currency 43 2 5 2 2 2" xfId="58070"/>
    <cellStyle name="Currency 43 2 5 2 3" xfId="50129"/>
    <cellStyle name="Currency 43 2 5 3" xfId="14487"/>
    <cellStyle name="Currency 43 2 5 3 2" xfId="43545"/>
    <cellStyle name="Currency 43 2 5 4" xfId="36961"/>
    <cellStyle name="Currency 43 2 6" xfId="15766"/>
    <cellStyle name="Currency 43 2 6 2" xfId="23756"/>
    <cellStyle name="Currency 43 2 6 2 2" xfId="52715"/>
    <cellStyle name="Currency 43 2 6 3" xfId="44774"/>
    <cellStyle name="Currency 43 2 7" xfId="22307"/>
    <cellStyle name="Currency 43 2 7 2" xfId="30255"/>
    <cellStyle name="Currency 43 2 7 2 2" xfId="59214"/>
    <cellStyle name="Currency 43 2 7 3" xfId="51273"/>
    <cellStyle name="Currency 43 2 8" xfId="9047"/>
    <cellStyle name="Currency 43 2 8 2" xfId="38105"/>
    <cellStyle name="Currency 43 2 9" xfId="31521"/>
    <cellStyle name="Currency 43 3" xfId="2781"/>
    <cellStyle name="Currency 43 3 2" xfId="6139"/>
    <cellStyle name="Currency 43 3 2 2" xfId="19421"/>
    <cellStyle name="Currency 43 3 2 2 2" xfId="27375"/>
    <cellStyle name="Currency 43 3 2 2 2 2" xfId="56334"/>
    <cellStyle name="Currency 43 3 2 2 3" xfId="48393"/>
    <cellStyle name="Currency 43 3 2 3" xfId="12751"/>
    <cellStyle name="Currency 43 3 2 3 2" xfId="41809"/>
    <cellStyle name="Currency 43 3 2 4" xfId="35225"/>
    <cellStyle name="Currency 43 3 3" xfId="16269"/>
    <cellStyle name="Currency 43 3 3 2" xfId="24223"/>
    <cellStyle name="Currency 43 3 3 2 2" xfId="53182"/>
    <cellStyle name="Currency 43 3 3 3" xfId="45241"/>
    <cellStyle name="Currency 43 3 4" xfId="9459"/>
    <cellStyle name="Currency 43 3 4 2" xfId="38517"/>
    <cellStyle name="Currency 43 3 5" xfId="31933"/>
    <cellStyle name="Currency 43 4" xfId="3979"/>
    <cellStyle name="Currency 43 4 2" xfId="17273"/>
    <cellStyle name="Currency 43 4 2 2" xfId="25227"/>
    <cellStyle name="Currency 43 4 2 2 2" xfId="54186"/>
    <cellStyle name="Currency 43 4 2 3" xfId="46245"/>
    <cellStyle name="Currency 43 4 3" xfId="10603"/>
    <cellStyle name="Currency 43 4 3 2" xfId="39661"/>
    <cellStyle name="Currency 43 4 4" xfId="33077"/>
    <cellStyle name="Currency 43 5" xfId="5135"/>
    <cellStyle name="Currency 43 5 2" xfId="18417"/>
    <cellStyle name="Currency 43 5 2 2" xfId="26371"/>
    <cellStyle name="Currency 43 5 2 2 2" xfId="55330"/>
    <cellStyle name="Currency 43 5 2 3" xfId="47389"/>
    <cellStyle name="Currency 43 5 3" xfId="11747"/>
    <cellStyle name="Currency 43 5 3 2" xfId="40805"/>
    <cellStyle name="Currency 43 5 4" xfId="34221"/>
    <cellStyle name="Currency 43 6" xfId="7304"/>
    <cellStyle name="Currency 43 6 2" xfId="20565"/>
    <cellStyle name="Currency 43 6 2 2" xfId="28519"/>
    <cellStyle name="Currency 43 6 2 2 2" xfId="57478"/>
    <cellStyle name="Currency 43 6 2 3" xfId="49537"/>
    <cellStyle name="Currency 43 6 3" xfId="13895"/>
    <cellStyle name="Currency 43 6 3 2" xfId="42953"/>
    <cellStyle name="Currency 43 6 4" xfId="36369"/>
    <cellStyle name="Currency 43 7" xfId="15174"/>
    <cellStyle name="Currency 43 7 2" xfId="23164"/>
    <cellStyle name="Currency 43 7 2 2" xfId="52123"/>
    <cellStyle name="Currency 43 7 3" xfId="44182"/>
    <cellStyle name="Currency 43 8" xfId="21715"/>
    <cellStyle name="Currency 43 8 2" xfId="29663"/>
    <cellStyle name="Currency 43 8 2 2" xfId="58622"/>
    <cellStyle name="Currency 43 8 3" xfId="50681"/>
    <cellStyle name="Currency 43 9" xfId="8455"/>
    <cellStyle name="Currency 43 9 2" xfId="37513"/>
    <cellStyle name="Currency 44" xfId="3375"/>
    <cellStyle name="Currency 44 2" xfId="4573"/>
    <cellStyle name="Currency 44 2 2" xfId="17867"/>
    <cellStyle name="Currency 44 2 2 2" xfId="25821"/>
    <cellStyle name="Currency 44 2 2 2 2" xfId="54780"/>
    <cellStyle name="Currency 44 2 2 3" xfId="46839"/>
    <cellStyle name="Currency 44 2 3" xfId="11197"/>
    <cellStyle name="Currency 44 2 3 2" xfId="40255"/>
    <cellStyle name="Currency 44 2 4" xfId="33671"/>
    <cellStyle name="Currency 44 3" xfId="6733"/>
    <cellStyle name="Currency 44 3 2" xfId="20015"/>
    <cellStyle name="Currency 44 3 2 2" xfId="27969"/>
    <cellStyle name="Currency 44 3 2 2 2" xfId="56928"/>
    <cellStyle name="Currency 44 3 2 3" xfId="48987"/>
    <cellStyle name="Currency 44 3 3" xfId="13345"/>
    <cellStyle name="Currency 44 3 3 2" xfId="42403"/>
    <cellStyle name="Currency 44 3 4" xfId="35819"/>
    <cellStyle name="Currency 44 4" xfId="7898"/>
    <cellStyle name="Currency 44 4 2" xfId="21159"/>
    <cellStyle name="Currency 44 4 2 2" xfId="29113"/>
    <cellStyle name="Currency 44 4 2 2 2" xfId="58072"/>
    <cellStyle name="Currency 44 4 2 3" xfId="50131"/>
    <cellStyle name="Currency 44 4 3" xfId="14489"/>
    <cellStyle name="Currency 44 4 3 2" xfId="43547"/>
    <cellStyle name="Currency 44 4 4" xfId="36963"/>
    <cellStyle name="Currency 44 5" xfId="15768"/>
    <cellStyle name="Currency 44 5 2" xfId="23758"/>
    <cellStyle name="Currency 44 5 2 2" xfId="52717"/>
    <cellStyle name="Currency 44 5 3" xfId="44776"/>
    <cellStyle name="Currency 44 6" xfId="22309"/>
    <cellStyle name="Currency 44 6 2" xfId="30257"/>
    <cellStyle name="Currency 44 6 2 2" xfId="59216"/>
    <cellStyle name="Currency 44 6 3" xfId="51275"/>
    <cellStyle name="Currency 44 7" xfId="10053"/>
    <cellStyle name="Currency 44 7 2" xfId="39111"/>
    <cellStyle name="Currency 44 8" xfId="32527"/>
    <cellStyle name="Currency 45" xfId="3529"/>
    <cellStyle name="Currency 45 2" xfId="4676"/>
    <cellStyle name="Currency 45 2 2" xfId="17970"/>
    <cellStyle name="Currency 45 2 2 2" xfId="25924"/>
    <cellStyle name="Currency 45 2 2 2 2" xfId="54883"/>
    <cellStyle name="Currency 45 2 2 3" xfId="46942"/>
    <cellStyle name="Currency 45 2 3" xfId="11300"/>
    <cellStyle name="Currency 45 2 3 2" xfId="40358"/>
    <cellStyle name="Currency 45 2 4" xfId="33774"/>
    <cellStyle name="Currency 45 3" xfId="6836"/>
    <cellStyle name="Currency 45 3 2" xfId="20118"/>
    <cellStyle name="Currency 45 3 2 2" xfId="28072"/>
    <cellStyle name="Currency 45 3 2 2 2" xfId="57031"/>
    <cellStyle name="Currency 45 3 2 3" xfId="49090"/>
    <cellStyle name="Currency 45 3 3" xfId="13448"/>
    <cellStyle name="Currency 45 3 3 2" xfId="42506"/>
    <cellStyle name="Currency 45 3 4" xfId="35922"/>
    <cellStyle name="Currency 45 4" xfId="8001"/>
    <cellStyle name="Currency 45 4 2" xfId="21262"/>
    <cellStyle name="Currency 45 4 2 2" xfId="29216"/>
    <cellStyle name="Currency 45 4 2 2 2" xfId="58175"/>
    <cellStyle name="Currency 45 4 2 3" xfId="50234"/>
    <cellStyle name="Currency 45 4 3" xfId="14592"/>
    <cellStyle name="Currency 45 4 3 2" xfId="43650"/>
    <cellStyle name="Currency 45 4 4" xfId="37066"/>
    <cellStyle name="Currency 45 5" xfId="15875"/>
    <cellStyle name="Currency 45 5 2" xfId="23864"/>
    <cellStyle name="Currency 45 5 2 2" xfId="52823"/>
    <cellStyle name="Currency 45 5 3" xfId="44882"/>
    <cellStyle name="Currency 45 6" xfId="22412"/>
    <cellStyle name="Currency 45 6 2" xfId="30360"/>
    <cellStyle name="Currency 45 6 2 2" xfId="59319"/>
    <cellStyle name="Currency 45 6 3" xfId="51378"/>
    <cellStyle name="Currency 45 7" xfId="10156"/>
    <cellStyle name="Currency 45 7 2" xfId="39214"/>
    <cellStyle name="Currency 45 8" xfId="32630"/>
    <cellStyle name="Currency 46" xfId="3540"/>
    <cellStyle name="Currency 46 2" xfId="4687"/>
    <cellStyle name="Currency 46 2 2" xfId="17981"/>
    <cellStyle name="Currency 46 2 2 2" xfId="25935"/>
    <cellStyle name="Currency 46 2 2 2 2" xfId="54894"/>
    <cellStyle name="Currency 46 2 2 3" xfId="46953"/>
    <cellStyle name="Currency 46 2 3" xfId="11311"/>
    <cellStyle name="Currency 46 2 3 2" xfId="40369"/>
    <cellStyle name="Currency 46 2 4" xfId="33785"/>
    <cellStyle name="Currency 46 3" xfId="6847"/>
    <cellStyle name="Currency 46 3 2" xfId="20129"/>
    <cellStyle name="Currency 46 3 2 2" xfId="28083"/>
    <cellStyle name="Currency 46 3 2 2 2" xfId="57042"/>
    <cellStyle name="Currency 46 3 2 3" xfId="49101"/>
    <cellStyle name="Currency 46 3 3" xfId="13459"/>
    <cellStyle name="Currency 46 3 3 2" xfId="42517"/>
    <cellStyle name="Currency 46 3 4" xfId="35933"/>
    <cellStyle name="Currency 46 4" xfId="8012"/>
    <cellStyle name="Currency 46 4 2" xfId="21273"/>
    <cellStyle name="Currency 46 4 2 2" xfId="29227"/>
    <cellStyle name="Currency 46 4 2 2 2" xfId="58186"/>
    <cellStyle name="Currency 46 4 2 3" xfId="50245"/>
    <cellStyle name="Currency 46 4 3" xfId="14603"/>
    <cellStyle name="Currency 46 4 3 2" xfId="43661"/>
    <cellStyle name="Currency 46 4 4" xfId="37077"/>
    <cellStyle name="Currency 46 5" xfId="15886"/>
    <cellStyle name="Currency 46 5 2" xfId="23875"/>
    <cellStyle name="Currency 46 5 2 2" xfId="52834"/>
    <cellStyle name="Currency 46 5 3" xfId="44893"/>
    <cellStyle name="Currency 46 6" xfId="22423"/>
    <cellStyle name="Currency 46 6 2" xfId="30371"/>
    <cellStyle name="Currency 46 6 2 2" xfId="59330"/>
    <cellStyle name="Currency 46 6 3" xfId="51389"/>
    <cellStyle name="Currency 46 7" xfId="10167"/>
    <cellStyle name="Currency 46 7 2" xfId="39225"/>
    <cellStyle name="Currency 46 8" xfId="32641"/>
    <cellStyle name="Currency 47" xfId="3532"/>
    <cellStyle name="Currency 47 2" xfId="4679"/>
    <cellStyle name="Currency 47 2 2" xfId="17973"/>
    <cellStyle name="Currency 47 2 2 2" xfId="25927"/>
    <cellStyle name="Currency 47 2 2 2 2" xfId="54886"/>
    <cellStyle name="Currency 47 2 2 3" xfId="46945"/>
    <cellStyle name="Currency 47 2 3" xfId="11303"/>
    <cellStyle name="Currency 47 2 3 2" xfId="40361"/>
    <cellStyle name="Currency 47 2 4" xfId="33777"/>
    <cellStyle name="Currency 47 3" xfId="6839"/>
    <cellStyle name="Currency 47 3 2" xfId="20121"/>
    <cellStyle name="Currency 47 3 2 2" xfId="28075"/>
    <cellStyle name="Currency 47 3 2 2 2" xfId="57034"/>
    <cellStyle name="Currency 47 3 2 3" xfId="49093"/>
    <cellStyle name="Currency 47 3 3" xfId="13451"/>
    <cellStyle name="Currency 47 3 3 2" xfId="42509"/>
    <cellStyle name="Currency 47 3 4" xfId="35925"/>
    <cellStyle name="Currency 47 4" xfId="8004"/>
    <cellStyle name="Currency 47 4 2" xfId="21265"/>
    <cellStyle name="Currency 47 4 2 2" xfId="29219"/>
    <cellStyle name="Currency 47 4 2 2 2" xfId="58178"/>
    <cellStyle name="Currency 47 4 2 3" xfId="50237"/>
    <cellStyle name="Currency 47 4 3" xfId="14595"/>
    <cellStyle name="Currency 47 4 3 2" xfId="43653"/>
    <cellStyle name="Currency 47 4 4" xfId="37069"/>
    <cellStyle name="Currency 47 5" xfId="15878"/>
    <cellStyle name="Currency 47 5 2" xfId="23867"/>
    <cellStyle name="Currency 47 5 2 2" xfId="52826"/>
    <cellStyle name="Currency 47 5 3" xfId="44885"/>
    <cellStyle name="Currency 47 6" xfId="22415"/>
    <cellStyle name="Currency 47 6 2" xfId="30363"/>
    <cellStyle name="Currency 47 6 2 2" xfId="59322"/>
    <cellStyle name="Currency 47 6 3" xfId="51381"/>
    <cellStyle name="Currency 47 7" xfId="10159"/>
    <cellStyle name="Currency 47 7 2" xfId="39217"/>
    <cellStyle name="Currency 47 8" xfId="32633"/>
    <cellStyle name="Currency 48" xfId="3543"/>
    <cellStyle name="Currency 48 2" xfId="4690"/>
    <cellStyle name="Currency 48 2 2" xfId="17984"/>
    <cellStyle name="Currency 48 2 2 2" xfId="25938"/>
    <cellStyle name="Currency 48 2 2 2 2" xfId="54897"/>
    <cellStyle name="Currency 48 2 2 3" xfId="46956"/>
    <cellStyle name="Currency 48 2 3" xfId="11314"/>
    <cellStyle name="Currency 48 2 3 2" xfId="40372"/>
    <cellStyle name="Currency 48 2 4" xfId="33788"/>
    <cellStyle name="Currency 48 3" xfId="6850"/>
    <cellStyle name="Currency 48 3 2" xfId="20132"/>
    <cellStyle name="Currency 48 3 2 2" xfId="28086"/>
    <cellStyle name="Currency 48 3 2 2 2" xfId="57045"/>
    <cellStyle name="Currency 48 3 2 3" xfId="49104"/>
    <cellStyle name="Currency 48 3 3" xfId="13462"/>
    <cellStyle name="Currency 48 3 3 2" xfId="42520"/>
    <cellStyle name="Currency 48 3 4" xfId="35936"/>
    <cellStyle name="Currency 48 4" xfId="8015"/>
    <cellStyle name="Currency 48 4 2" xfId="21276"/>
    <cellStyle name="Currency 48 4 2 2" xfId="29230"/>
    <cellStyle name="Currency 48 4 2 2 2" xfId="58189"/>
    <cellStyle name="Currency 48 4 2 3" xfId="50248"/>
    <cellStyle name="Currency 48 4 3" xfId="14606"/>
    <cellStyle name="Currency 48 4 3 2" xfId="43664"/>
    <cellStyle name="Currency 48 4 4" xfId="37080"/>
    <cellStyle name="Currency 48 5" xfId="15889"/>
    <cellStyle name="Currency 48 5 2" xfId="23878"/>
    <cellStyle name="Currency 48 5 2 2" xfId="52837"/>
    <cellStyle name="Currency 48 5 3" xfId="44896"/>
    <cellStyle name="Currency 48 6" xfId="22426"/>
    <cellStyle name="Currency 48 6 2" xfId="30374"/>
    <cellStyle name="Currency 48 6 2 2" xfId="59333"/>
    <cellStyle name="Currency 48 6 3" xfId="51392"/>
    <cellStyle name="Currency 48 7" xfId="10170"/>
    <cellStyle name="Currency 48 7 2" xfId="39228"/>
    <cellStyle name="Currency 48 8" xfId="32644"/>
    <cellStyle name="Currency 49" xfId="3534"/>
    <cellStyle name="Currency 49 2" xfId="4681"/>
    <cellStyle name="Currency 49 2 2" xfId="17975"/>
    <cellStyle name="Currency 49 2 2 2" xfId="25929"/>
    <cellStyle name="Currency 49 2 2 2 2" xfId="54888"/>
    <cellStyle name="Currency 49 2 2 3" xfId="46947"/>
    <cellStyle name="Currency 49 2 3" xfId="11305"/>
    <cellStyle name="Currency 49 2 3 2" xfId="40363"/>
    <cellStyle name="Currency 49 2 4" xfId="33779"/>
    <cellStyle name="Currency 49 3" xfId="6841"/>
    <cellStyle name="Currency 49 3 2" xfId="20123"/>
    <cellStyle name="Currency 49 3 2 2" xfId="28077"/>
    <cellStyle name="Currency 49 3 2 2 2" xfId="57036"/>
    <cellStyle name="Currency 49 3 2 3" xfId="49095"/>
    <cellStyle name="Currency 49 3 3" xfId="13453"/>
    <cellStyle name="Currency 49 3 3 2" xfId="42511"/>
    <cellStyle name="Currency 49 3 4" xfId="35927"/>
    <cellStyle name="Currency 49 4" xfId="8006"/>
    <cellStyle name="Currency 49 4 2" xfId="21267"/>
    <cellStyle name="Currency 49 4 2 2" xfId="29221"/>
    <cellStyle name="Currency 49 4 2 2 2" xfId="58180"/>
    <cellStyle name="Currency 49 4 2 3" xfId="50239"/>
    <cellStyle name="Currency 49 4 3" xfId="14597"/>
    <cellStyle name="Currency 49 4 3 2" xfId="43655"/>
    <cellStyle name="Currency 49 4 4" xfId="37071"/>
    <cellStyle name="Currency 49 5" xfId="15880"/>
    <cellStyle name="Currency 49 5 2" xfId="23869"/>
    <cellStyle name="Currency 49 5 2 2" xfId="52828"/>
    <cellStyle name="Currency 49 5 3" xfId="44887"/>
    <cellStyle name="Currency 49 6" xfId="22417"/>
    <cellStyle name="Currency 49 6 2" xfId="30365"/>
    <cellStyle name="Currency 49 6 2 2" xfId="59324"/>
    <cellStyle name="Currency 49 6 3" xfId="51383"/>
    <cellStyle name="Currency 49 7" xfId="10161"/>
    <cellStyle name="Currency 49 7 2" xfId="39219"/>
    <cellStyle name="Currency 49 8" xfId="32635"/>
    <cellStyle name="Currency 5" xfId="99"/>
    <cellStyle name="Currency 5 2" xfId="122"/>
    <cellStyle name="Currency 5 2 2" xfId="3457"/>
    <cellStyle name="Currency 5 2 2 2" xfId="4643"/>
    <cellStyle name="Currency 5 2 2 2 2" xfId="17937"/>
    <cellStyle name="Currency 5 2 2 2 2 2" xfId="25891"/>
    <cellStyle name="Currency 5 2 2 2 2 2 2" xfId="54850"/>
    <cellStyle name="Currency 5 2 2 2 2 3" xfId="46909"/>
    <cellStyle name="Currency 5 2 2 2 3" xfId="11267"/>
    <cellStyle name="Currency 5 2 2 2 3 2" xfId="40325"/>
    <cellStyle name="Currency 5 2 2 2 4" xfId="33741"/>
    <cellStyle name="Currency 5 2 2 3" xfId="6803"/>
    <cellStyle name="Currency 5 2 2 3 2" xfId="20085"/>
    <cellStyle name="Currency 5 2 2 3 2 2" xfId="28039"/>
    <cellStyle name="Currency 5 2 2 3 2 2 2" xfId="56998"/>
    <cellStyle name="Currency 5 2 2 3 2 3" xfId="49057"/>
    <cellStyle name="Currency 5 2 2 3 3" xfId="13415"/>
    <cellStyle name="Currency 5 2 2 3 3 2" xfId="42473"/>
    <cellStyle name="Currency 5 2 2 3 4" xfId="35889"/>
    <cellStyle name="Currency 5 2 2 4" xfId="7968"/>
    <cellStyle name="Currency 5 2 2 4 2" xfId="21229"/>
    <cellStyle name="Currency 5 2 2 4 2 2" xfId="29183"/>
    <cellStyle name="Currency 5 2 2 4 2 2 2" xfId="58142"/>
    <cellStyle name="Currency 5 2 2 4 2 3" xfId="50201"/>
    <cellStyle name="Currency 5 2 2 4 3" xfId="14559"/>
    <cellStyle name="Currency 5 2 2 4 3 2" xfId="43617"/>
    <cellStyle name="Currency 5 2 2 4 4" xfId="37033"/>
    <cellStyle name="Currency 5 2 2 5" xfId="15839"/>
    <cellStyle name="Currency 5 2 2 5 2" xfId="23828"/>
    <cellStyle name="Currency 5 2 2 5 2 2" xfId="52787"/>
    <cellStyle name="Currency 5 2 2 5 3" xfId="44846"/>
    <cellStyle name="Currency 5 2 2 6" xfId="22379"/>
    <cellStyle name="Currency 5 2 2 6 2" xfId="30327"/>
    <cellStyle name="Currency 5 2 2 6 2 2" xfId="59286"/>
    <cellStyle name="Currency 5 2 2 6 3" xfId="51345"/>
    <cellStyle name="Currency 5 2 2 7" xfId="10123"/>
    <cellStyle name="Currency 5 2 2 7 2" xfId="39181"/>
    <cellStyle name="Currency 5 2 2 8" xfId="32597"/>
    <cellStyle name="Currency 5 2 3" xfId="22523"/>
    <cellStyle name="Currency 5 2 3 2" xfId="30467"/>
    <cellStyle name="Currency 5 2 3 2 2" xfId="59426"/>
    <cellStyle name="Currency 5 2 3 3" xfId="51485"/>
    <cellStyle name="Currency 5 2 4" xfId="22629"/>
    <cellStyle name="Currency 5 2 4 2" xfId="51591"/>
    <cellStyle name="Currency 5 3" xfId="935"/>
    <cellStyle name="Currency 5 4" xfId="3456"/>
    <cellStyle name="Currency 5 4 2" xfId="4642"/>
    <cellStyle name="Currency 5 4 2 2" xfId="17936"/>
    <cellStyle name="Currency 5 4 2 2 2" xfId="25890"/>
    <cellStyle name="Currency 5 4 2 2 2 2" xfId="54849"/>
    <cellStyle name="Currency 5 4 2 2 3" xfId="46908"/>
    <cellStyle name="Currency 5 4 2 3" xfId="11266"/>
    <cellStyle name="Currency 5 4 2 3 2" xfId="40324"/>
    <cellStyle name="Currency 5 4 2 4" xfId="33740"/>
    <cellStyle name="Currency 5 4 3" xfId="6802"/>
    <cellStyle name="Currency 5 4 3 2" xfId="20084"/>
    <cellStyle name="Currency 5 4 3 2 2" xfId="28038"/>
    <cellStyle name="Currency 5 4 3 2 2 2" xfId="56997"/>
    <cellStyle name="Currency 5 4 3 2 3" xfId="49056"/>
    <cellStyle name="Currency 5 4 3 3" xfId="13414"/>
    <cellStyle name="Currency 5 4 3 3 2" xfId="42472"/>
    <cellStyle name="Currency 5 4 3 4" xfId="35888"/>
    <cellStyle name="Currency 5 4 4" xfId="7967"/>
    <cellStyle name="Currency 5 4 4 2" xfId="21228"/>
    <cellStyle name="Currency 5 4 4 2 2" xfId="29182"/>
    <cellStyle name="Currency 5 4 4 2 2 2" xfId="58141"/>
    <cellStyle name="Currency 5 4 4 2 3" xfId="50200"/>
    <cellStyle name="Currency 5 4 4 3" xfId="14558"/>
    <cellStyle name="Currency 5 4 4 3 2" xfId="43616"/>
    <cellStyle name="Currency 5 4 4 4" xfId="37032"/>
    <cellStyle name="Currency 5 4 5" xfId="15838"/>
    <cellStyle name="Currency 5 4 5 2" xfId="23827"/>
    <cellStyle name="Currency 5 4 5 2 2" xfId="52786"/>
    <cellStyle name="Currency 5 4 5 3" xfId="44845"/>
    <cellStyle name="Currency 5 4 6" xfId="22378"/>
    <cellStyle name="Currency 5 4 6 2" xfId="30326"/>
    <cellStyle name="Currency 5 4 6 2 2" xfId="59285"/>
    <cellStyle name="Currency 5 4 6 3" xfId="51344"/>
    <cellStyle name="Currency 5 4 7" xfId="10122"/>
    <cellStyle name="Currency 5 4 7 2" xfId="39180"/>
    <cellStyle name="Currency 5 4 8" xfId="32596"/>
    <cellStyle name="Currency 5 5" xfId="22522"/>
    <cellStyle name="Currency 5 5 2" xfId="30466"/>
    <cellStyle name="Currency 5 5 2 2" xfId="59425"/>
    <cellStyle name="Currency 5 5 3" xfId="51484"/>
    <cellStyle name="Currency 5 6" xfId="22628"/>
    <cellStyle name="Currency 5 6 2" xfId="51590"/>
    <cellStyle name="Currency 50" xfId="3537"/>
    <cellStyle name="Currency 50 2" xfId="4684"/>
    <cellStyle name="Currency 50 2 2" xfId="17978"/>
    <cellStyle name="Currency 50 2 2 2" xfId="25932"/>
    <cellStyle name="Currency 50 2 2 2 2" xfId="54891"/>
    <cellStyle name="Currency 50 2 2 3" xfId="46950"/>
    <cellStyle name="Currency 50 2 3" xfId="11308"/>
    <cellStyle name="Currency 50 2 3 2" xfId="40366"/>
    <cellStyle name="Currency 50 2 4" xfId="33782"/>
    <cellStyle name="Currency 50 3" xfId="6844"/>
    <cellStyle name="Currency 50 3 2" xfId="20126"/>
    <cellStyle name="Currency 50 3 2 2" xfId="28080"/>
    <cellStyle name="Currency 50 3 2 2 2" xfId="57039"/>
    <cellStyle name="Currency 50 3 2 3" xfId="49098"/>
    <cellStyle name="Currency 50 3 3" xfId="13456"/>
    <cellStyle name="Currency 50 3 3 2" xfId="42514"/>
    <cellStyle name="Currency 50 3 4" xfId="35930"/>
    <cellStyle name="Currency 50 4" xfId="8009"/>
    <cellStyle name="Currency 50 4 2" xfId="21270"/>
    <cellStyle name="Currency 50 4 2 2" xfId="29224"/>
    <cellStyle name="Currency 50 4 2 2 2" xfId="58183"/>
    <cellStyle name="Currency 50 4 2 3" xfId="50242"/>
    <cellStyle name="Currency 50 4 3" xfId="14600"/>
    <cellStyle name="Currency 50 4 3 2" xfId="43658"/>
    <cellStyle name="Currency 50 4 4" xfId="37074"/>
    <cellStyle name="Currency 50 5" xfId="15883"/>
    <cellStyle name="Currency 50 5 2" xfId="23872"/>
    <cellStyle name="Currency 50 5 2 2" xfId="52831"/>
    <cellStyle name="Currency 50 5 3" xfId="44890"/>
    <cellStyle name="Currency 50 6" xfId="22420"/>
    <cellStyle name="Currency 50 6 2" xfId="30368"/>
    <cellStyle name="Currency 50 6 2 2" xfId="59327"/>
    <cellStyle name="Currency 50 6 3" xfId="51386"/>
    <cellStyle name="Currency 50 7" xfId="10164"/>
    <cellStyle name="Currency 50 7 2" xfId="39222"/>
    <cellStyle name="Currency 50 8" xfId="32638"/>
    <cellStyle name="Currency 51" xfId="3549"/>
    <cellStyle name="Currency 51 2" xfId="4696"/>
    <cellStyle name="Currency 51 2 2" xfId="17990"/>
    <cellStyle name="Currency 51 2 2 2" xfId="25944"/>
    <cellStyle name="Currency 51 2 2 2 2" xfId="54903"/>
    <cellStyle name="Currency 51 2 2 3" xfId="46962"/>
    <cellStyle name="Currency 51 2 3" xfId="11320"/>
    <cellStyle name="Currency 51 2 3 2" xfId="40378"/>
    <cellStyle name="Currency 51 2 4" xfId="33794"/>
    <cellStyle name="Currency 51 3" xfId="6856"/>
    <cellStyle name="Currency 51 3 2" xfId="20138"/>
    <cellStyle name="Currency 51 3 2 2" xfId="28092"/>
    <cellStyle name="Currency 51 3 2 2 2" xfId="57051"/>
    <cellStyle name="Currency 51 3 2 3" xfId="49110"/>
    <cellStyle name="Currency 51 3 3" xfId="13468"/>
    <cellStyle name="Currency 51 3 3 2" xfId="42526"/>
    <cellStyle name="Currency 51 3 4" xfId="35942"/>
    <cellStyle name="Currency 51 4" xfId="8021"/>
    <cellStyle name="Currency 51 4 2" xfId="21282"/>
    <cellStyle name="Currency 51 4 2 2" xfId="29236"/>
    <cellStyle name="Currency 51 4 2 2 2" xfId="58195"/>
    <cellStyle name="Currency 51 4 2 3" xfId="50254"/>
    <cellStyle name="Currency 51 4 3" xfId="14612"/>
    <cellStyle name="Currency 51 4 3 2" xfId="43670"/>
    <cellStyle name="Currency 51 4 4" xfId="37086"/>
    <cellStyle name="Currency 51 5" xfId="15895"/>
    <cellStyle name="Currency 51 5 2" xfId="23884"/>
    <cellStyle name="Currency 51 5 2 2" xfId="52843"/>
    <cellStyle name="Currency 51 5 3" xfId="44902"/>
    <cellStyle name="Currency 51 6" xfId="22432"/>
    <cellStyle name="Currency 51 6 2" xfId="30380"/>
    <cellStyle name="Currency 51 6 2 2" xfId="59339"/>
    <cellStyle name="Currency 51 6 3" xfId="51398"/>
    <cellStyle name="Currency 51 7" xfId="10176"/>
    <cellStyle name="Currency 51 7 2" xfId="39234"/>
    <cellStyle name="Currency 51 8" xfId="32650"/>
    <cellStyle name="Currency 52" xfId="3555"/>
    <cellStyle name="Currency 52 2" xfId="4702"/>
    <cellStyle name="Currency 52 2 2" xfId="17996"/>
    <cellStyle name="Currency 52 2 2 2" xfId="25950"/>
    <cellStyle name="Currency 52 2 2 2 2" xfId="54909"/>
    <cellStyle name="Currency 52 2 2 3" xfId="46968"/>
    <cellStyle name="Currency 52 2 3" xfId="11326"/>
    <cellStyle name="Currency 52 2 3 2" xfId="40384"/>
    <cellStyle name="Currency 52 2 4" xfId="33800"/>
    <cellStyle name="Currency 52 3" xfId="6862"/>
    <cellStyle name="Currency 52 3 2" xfId="20144"/>
    <cellStyle name="Currency 52 3 2 2" xfId="28098"/>
    <cellStyle name="Currency 52 3 2 2 2" xfId="57057"/>
    <cellStyle name="Currency 52 3 2 3" xfId="49116"/>
    <cellStyle name="Currency 52 3 3" xfId="13474"/>
    <cellStyle name="Currency 52 3 3 2" xfId="42532"/>
    <cellStyle name="Currency 52 3 4" xfId="35948"/>
    <cellStyle name="Currency 52 4" xfId="8027"/>
    <cellStyle name="Currency 52 4 2" xfId="21288"/>
    <cellStyle name="Currency 52 4 2 2" xfId="29242"/>
    <cellStyle name="Currency 52 4 2 2 2" xfId="58201"/>
    <cellStyle name="Currency 52 4 2 3" xfId="50260"/>
    <cellStyle name="Currency 52 4 3" xfId="14618"/>
    <cellStyle name="Currency 52 4 3 2" xfId="43676"/>
    <cellStyle name="Currency 52 4 4" xfId="37092"/>
    <cellStyle name="Currency 52 5" xfId="15901"/>
    <cellStyle name="Currency 52 5 2" xfId="23890"/>
    <cellStyle name="Currency 52 5 2 2" xfId="52849"/>
    <cellStyle name="Currency 52 5 3" xfId="44908"/>
    <cellStyle name="Currency 52 6" xfId="22438"/>
    <cellStyle name="Currency 52 6 2" xfId="30386"/>
    <cellStyle name="Currency 52 6 2 2" xfId="59345"/>
    <cellStyle name="Currency 52 6 3" xfId="51404"/>
    <cellStyle name="Currency 52 7" xfId="10182"/>
    <cellStyle name="Currency 52 7 2" xfId="39240"/>
    <cellStyle name="Currency 52 8" xfId="32656"/>
    <cellStyle name="Currency 53" xfId="3547"/>
    <cellStyle name="Currency 53 2" xfId="4694"/>
    <cellStyle name="Currency 53 2 2" xfId="17988"/>
    <cellStyle name="Currency 53 2 2 2" xfId="25942"/>
    <cellStyle name="Currency 53 2 2 2 2" xfId="54901"/>
    <cellStyle name="Currency 53 2 2 3" xfId="46960"/>
    <cellStyle name="Currency 53 2 3" xfId="11318"/>
    <cellStyle name="Currency 53 2 3 2" xfId="40376"/>
    <cellStyle name="Currency 53 2 4" xfId="33792"/>
    <cellStyle name="Currency 53 3" xfId="6854"/>
    <cellStyle name="Currency 53 3 2" xfId="20136"/>
    <cellStyle name="Currency 53 3 2 2" xfId="28090"/>
    <cellStyle name="Currency 53 3 2 2 2" xfId="57049"/>
    <cellStyle name="Currency 53 3 2 3" xfId="49108"/>
    <cellStyle name="Currency 53 3 3" xfId="13466"/>
    <cellStyle name="Currency 53 3 3 2" xfId="42524"/>
    <cellStyle name="Currency 53 3 4" xfId="35940"/>
    <cellStyle name="Currency 53 4" xfId="8019"/>
    <cellStyle name="Currency 53 4 2" xfId="21280"/>
    <cellStyle name="Currency 53 4 2 2" xfId="29234"/>
    <cellStyle name="Currency 53 4 2 2 2" xfId="58193"/>
    <cellStyle name="Currency 53 4 2 3" xfId="50252"/>
    <cellStyle name="Currency 53 4 3" xfId="14610"/>
    <cellStyle name="Currency 53 4 3 2" xfId="43668"/>
    <cellStyle name="Currency 53 4 4" xfId="37084"/>
    <cellStyle name="Currency 53 5" xfId="15893"/>
    <cellStyle name="Currency 53 5 2" xfId="23882"/>
    <cellStyle name="Currency 53 5 2 2" xfId="52841"/>
    <cellStyle name="Currency 53 5 3" xfId="44900"/>
    <cellStyle name="Currency 53 6" xfId="22430"/>
    <cellStyle name="Currency 53 6 2" xfId="30378"/>
    <cellStyle name="Currency 53 6 2 2" xfId="59337"/>
    <cellStyle name="Currency 53 6 3" xfId="51396"/>
    <cellStyle name="Currency 53 7" xfId="10174"/>
    <cellStyle name="Currency 53 7 2" xfId="39232"/>
    <cellStyle name="Currency 53 8" xfId="32648"/>
    <cellStyle name="Currency 54" xfId="3552"/>
    <cellStyle name="Currency 54 2" xfId="4699"/>
    <cellStyle name="Currency 54 2 2" xfId="17993"/>
    <cellStyle name="Currency 54 2 2 2" xfId="25947"/>
    <cellStyle name="Currency 54 2 2 2 2" xfId="54906"/>
    <cellStyle name="Currency 54 2 2 3" xfId="46965"/>
    <cellStyle name="Currency 54 2 3" xfId="11323"/>
    <cellStyle name="Currency 54 2 3 2" xfId="40381"/>
    <cellStyle name="Currency 54 2 4" xfId="33797"/>
    <cellStyle name="Currency 54 3" xfId="6859"/>
    <cellStyle name="Currency 54 3 2" xfId="20141"/>
    <cellStyle name="Currency 54 3 2 2" xfId="28095"/>
    <cellStyle name="Currency 54 3 2 2 2" xfId="57054"/>
    <cellStyle name="Currency 54 3 2 3" xfId="49113"/>
    <cellStyle name="Currency 54 3 3" xfId="13471"/>
    <cellStyle name="Currency 54 3 3 2" xfId="42529"/>
    <cellStyle name="Currency 54 3 4" xfId="35945"/>
    <cellStyle name="Currency 54 4" xfId="8024"/>
    <cellStyle name="Currency 54 4 2" xfId="21285"/>
    <cellStyle name="Currency 54 4 2 2" xfId="29239"/>
    <cellStyle name="Currency 54 4 2 2 2" xfId="58198"/>
    <cellStyle name="Currency 54 4 2 3" xfId="50257"/>
    <cellStyle name="Currency 54 4 3" xfId="14615"/>
    <cellStyle name="Currency 54 4 3 2" xfId="43673"/>
    <cellStyle name="Currency 54 4 4" xfId="37089"/>
    <cellStyle name="Currency 54 5" xfId="15898"/>
    <cellStyle name="Currency 54 5 2" xfId="23887"/>
    <cellStyle name="Currency 54 5 2 2" xfId="52846"/>
    <cellStyle name="Currency 54 5 3" xfId="44905"/>
    <cellStyle name="Currency 54 6" xfId="22435"/>
    <cellStyle name="Currency 54 6 2" xfId="30383"/>
    <cellStyle name="Currency 54 6 2 2" xfId="59342"/>
    <cellStyle name="Currency 54 6 3" xfId="51401"/>
    <cellStyle name="Currency 54 7" xfId="10179"/>
    <cellStyle name="Currency 54 7 2" xfId="39237"/>
    <cellStyle name="Currency 54 8" xfId="32653"/>
    <cellStyle name="Currency 55" xfId="3559"/>
    <cellStyle name="Currency 55 2" xfId="4706"/>
    <cellStyle name="Currency 55 2 2" xfId="18000"/>
    <cellStyle name="Currency 55 2 2 2" xfId="25954"/>
    <cellStyle name="Currency 55 2 2 2 2" xfId="54913"/>
    <cellStyle name="Currency 55 2 2 3" xfId="46972"/>
    <cellStyle name="Currency 55 2 3" xfId="11330"/>
    <cellStyle name="Currency 55 2 3 2" xfId="40388"/>
    <cellStyle name="Currency 55 2 4" xfId="33804"/>
    <cellStyle name="Currency 55 3" xfId="6866"/>
    <cellStyle name="Currency 55 3 2" xfId="20148"/>
    <cellStyle name="Currency 55 3 2 2" xfId="28102"/>
    <cellStyle name="Currency 55 3 2 2 2" xfId="57061"/>
    <cellStyle name="Currency 55 3 2 3" xfId="49120"/>
    <cellStyle name="Currency 55 3 3" xfId="13478"/>
    <cellStyle name="Currency 55 3 3 2" xfId="42536"/>
    <cellStyle name="Currency 55 3 4" xfId="35952"/>
    <cellStyle name="Currency 55 4" xfId="8031"/>
    <cellStyle name="Currency 55 4 2" xfId="21292"/>
    <cellStyle name="Currency 55 4 2 2" xfId="29246"/>
    <cellStyle name="Currency 55 4 2 2 2" xfId="58205"/>
    <cellStyle name="Currency 55 4 2 3" xfId="50264"/>
    <cellStyle name="Currency 55 4 3" xfId="14622"/>
    <cellStyle name="Currency 55 4 3 2" xfId="43680"/>
    <cellStyle name="Currency 55 4 4" xfId="37096"/>
    <cellStyle name="Currency 55 5" xfId="15905"/>
    <cellStyle name="Currency 55 5 2" xfId="23894"/>
    <cellStyle name="Currency 55 5 2 2" xfId="52853"/>
    <cellStyle name="Currency 55 5 3" xfId="44912"/>
    <cellStyle name="Currency 55 6" xfId="22442"/>
    <cellStyle name="Currency 55 6 2" xfId="30390"/>
    <cellStyle name="Currency 55 6 2 2" xfId="59349"/>
    <cellStyle name="Currency 55 6 3" xfId="51408"/>
    <cellStyle name="Currency 55 7" xfId="10186"/>
    <cellStyle name="Currency 55 7 2" xfId="39244"/>
    <cellStyle name="Currency 55 8" xfId="32660"/>
    <cellStyle name="Currency 56" xfId="22453"/>
    <cellStyle name="Currency 56 2" xfId="30397"/>
    <cellStyle name="Currency 56 2 2" xfId="59356"/>
    <cellStyle name="Currency 56 3" xfId="51415"/>
    <cellStyle name="Currency 57" xfId="22543"/>
    <cellStyle name="Currency 57 2" xfId="51505"/>
    <cellStyle name="Currency 58" xfId="22559"/>
    <cellStyle name="Currency 58 2" xfId="51521"/>
    <cellStyle name="Currency 59" xfId="30501"/>
    <cellStyle name="Currency 59 2" xfId="59460"/>
    <cellStyle name="Currency 6" xfId="10"/>
    <cellStyle name="Currency 60" xfId="30503"/>
    <cellStyle name="Currency 60 2" xfId="59462"/>
    <cellStyle name="Currency 61" xfId="30505"/>
    <cellStyle name="Currency 61 2" xfId="59464"/>
    <cellStyle name="Currency 62" xfId="30507"/>
    <cellStyle name="Currency 62 2" xfId="59466"/>
    <cellStyle name="Currency 63" xfId="30509"/>
    <cellStyle name="Currency 63 2" xfId="59468"/>
    <cellStyle name="Currency 64" xfId="30527"/>
    <cellStyle name="Currency 65" xfId="30512"/>
    <cellStyle name="Currency 7" xfId="936"/>
    <cellStyle name="Currency 7 2" xfId="3458"/>
    <cellStyle name="Currency 7 2 2" xfId="4644"/>
    <cellStyle name="Currency 7 2 2 2" xfId="17938"/>
    <cellStyle name="Currency 7 2 2 2 2" xfId="25892"/>
    <cellStyle name="Currency 7 2 2 2 2 2" xfId="54851"/>
    <cellStyle name="Currency 7 2 2 2 3" xfId="46910"/>
    <cellStyle name="Currency 7 2 2 3" xfId="11268"/>
    <cellStyle name="Currency 7 2 2 3 2" xfId="40326"/>
    <cellStyle name="Currency 7 2 2 4" xfId="33742"/>
    <cellStyle name="Currency 7 2 3" xfId="6804"/>
    <cellStyle name="Currency 7 2 3 2" xfId="20086"/>
    <cellStyle name="Currency 7 2 3 2 2" xfId="28040"/>
    <cellStyle name="Currency 7 2 3 2 2 2" xfId="56999"/>
    <cellStyle name="Currency 7 2 3 2 3" xfId="49058"/>
    <cellStyle name="Currency 7 2 3 3" xfId="13416"/>
    <cellStyle name="Currency 7 2 3 3 2" xfId="42474"/>
    <cellStyle name="Currency 7 2 3 4" xfId="35890"/>
    <cellStyle name="Currency 7 2 4" xfId="7969"/>
    <cellStyle name="Currency 7 2 4 2" xfId="21230"/>
    <cellStyle name="Currency 7 2 4 2 2" xfId="29184"/>
    <cellStyle name="Currency 7 2 4 2 2 2" xfId="58143"/>
    <cellStyle name="Currency 7 2 4 2 3" xfId="50202"/>
    <cellStyle name="Currency 7 2 4 3" xfId="14560"/>
    <cellStyle name="Currency 7 2 4 3 2" xfId="43618"/>
    <cellStyle name="Currency 7 2 4 4" xfId="37034"/>
    <cellStyle name="Currency 7 2 5" xfId="15840"/>
    <cellStyle name="Currency 7 2 5 2" xfId="23829"/>
    <cellStyle name="Currency 7 2 5 2 2" xfId="52788"/>
    <cellStyle name="Currency 7 2 5 3" xfId="44847"/>
    <cellStyle name="Currency 7 2 6" xfId="22380"/>
    <cellStyle name="Currency 7 2 6 2" xfId="30328"/>
    <cellStyle name="Currency 7 2 6 2 2" xfId="59287"/>
    <cellStyle name="Currency 7 2 6 3" xfId="51346"/>
    <cellStyle name="Currency 7 2 7" xfId="10124"/>
    <cellStyle name="Currency 7 2 7 2" xfId="39182"/>
    <cellStyle name="Currency 7 2 8" xfId="32598"/>
    <cellStyle name="Currency 7 3" xfId="22524"/>
    <cellStyle name="Currency 7 3 2" xfId="30468"/>
    <cellStyle name="Currency 7 3 2 2" xfId="59427"/>
    <cellStyle name="Currency 7 3 3" xfId="51486"/>
    <cellStyle name="Currency 7 4" xfId="22630"/>
    <cellStyle name="Currency 7 4 2" xfId="51592"/>
    <cellStyle name="Currency 8" xfId="1380"/>
    <cellStyle name="Currency 8 2" xfId="3459"/>
    <cellStyle name="Currency 9" xfId="1371"/>
    <cellStyle name="Currency0" xfId="937"/>
    <cellStyle name="Currency0 2" xfId="3460"/>
    <cellStyle name="Currency1" xfId="938"/>
    <cellStyle name="current day" xfId="939"/>
    <cellStyle name="CUR-SIS" xfId="940"/>
    <cellStyle name="DAILY_TITLE" xfId="941"/>
    <cellStyle name="Data Entry" xfId="942"/>
    <cellStyle name="Date" xfId="943"/>
    <cellStyle name="Day" xfId="944"/>
    <cellStyle name="Desc" xfId="945"/>
    <cellStyle name="Dezimal [0]_Customer Financials Summary" xfId="946"/>
    <cellStyle name="Dezimal_Customer Financials Summary" xfId="947"/>
    <cellStyle name="Dollar (zero dec)" xfId="948"/>
    <cellStyle name="DSH-SPACE" xfId="949"/>
    <cellStyle name="eab" xfId="950"/>
    <cellStyle name="Encabezado 4" xfId="28" builtinId="19" customBuiltin="1"/>
    <cellStyle name="Énfasis1" xfId="40" builtinId="29" customBuiltin="1"/>
    <cellStyle name="Énfasis2" xfId="44" builtinId="33" customBuiltin="1"/>
    <cellStyle name="Énfasis3" xfId="48" builtinId="37" customBuiltin="1"/>
    <cellStyle name="Énfasis4" xfId="52" builtinId="41" customBuiltin="1"/>
    <cellStyle name="Énfasis5" xfId="56" builtinId="45" customBuiltin="1"/>
    <cellStyle name="Énfasis6" xfId="60" builtinId="49" customBuiltin="1"/>
    <cellStyle name="Entered" xfId="951"/>
    <cellStyle name="Entrada" xfId="32" builtinId="20" customBuiltin="1"/>
    <cellStyle name="EPS" xfId="952"/>
    <cellStyle name="Euro" xfId="953"/>
    <cellStyle name="Euro 2" xfId="954"/>
    <cellStyle name="Euro 3" xfId="955"/>
    <cellStyle name="Euro 4" xfId="956"/>
    <cellStyle name="Euro 5" xfId="957"/>
    <cellStyle name="Excel Built-in Normal" xfId="958"/>
    <cellStyle name="Excel Built-in Normal 2" xfId="959"/>
    <cellStyle name="Excel Built-in Normal_Compare" xfId="960"/>
    <cellStyle name="Explanatory Text 2" xfId="961"/>
    <cellStyle name="FACTOR-SISR" xfId="962"/>
    <cellStyle name="Fixed" xfId="963"/>
    <cellStyle name="Fixed3 - Style3" xfId="964"/>
    <cellStyle name="FRMCOL-A" xfId="965"/>
    <cellStyle name="FRMCOL-BCD" xfId="966"/>
    <cellStyle name="FRMCOLOR" xfId="967"/>
    <cellStyle name="General" xfId="968"/>
    <cellStyle name="Good 2" xfId="969"/>
    <cellStyle name="Grey" xfId="970"/>
    <cellStyle name="HEADER" xfId="971"/>
    <cellStyle name="Header1" xfId="972"/>
    <cellStyle name="Header2" xfId="973"/>
    <cellStyle name="Heading 1 2" xfId="20"/>
    <cellStyle name="Heading 1 2 2" xfId="974"/>
    <cellStyle name="Heading 2 2" xfId="975"/>
    <cellStyle name="Heading 3 2" xfId="976"/>
    <cellStyle name="Heading 4 2" xfId="977"/>
    <cellStyle name="Heading1" xfId="978"/>
    <cellStyle name="Heading2" xfId="979"/>
    <cellStyle name="HEADING3" xfId="980"/>
    <cellStyle name="HEADINGS" xfId="981"/>
    <cellStyle name="HEADINGSTOP" xfId="982"/>
    <cellStyle name="Helv 9 ctr wrap" xfId="983"/>
    <cellStyle name="Helv 9 lft wrap" xfId="984"/>
    <cellStyle name="Hidden" xfId="985"/>
    <cellStyle name="HIGHLIGHT" xfId="986"/>
    <cellStyle name="Hipervínculo" xfId="59472" builtinId="8"/>
    <cellStyle name="Hyperlink 2" xfId="80"/>
    <cellStyle name="Hyperlink 2 2" xfId="987"/>
    <cellStyle name="Hyperlink 2 3" xfId="3461"/>
    <cellStyle name="Hyperlink 3" xfId="988"/>
    <cellStyle name="Hyperlink 3 2" xfId="1399"/>
    <cellStyle name="Inapplivable" xfId="989"/>
    <cellStyle name="Incorrecto" xfId="30" builtinId="27" customBuiltin="1"/>
    <cellStyle name="Input [yellow]" xfId="990"/>
    <cellStyle name="Input 10" xfId="991"/>
    <cellStyle name="Input 11" xfId="992"/>
    <cellStyle name="Input 11 Bold" xfId="993"/>
    <cellStyle name="Input 12" xfId="994"/>
    <cellStyle name="Input 13" xfId="995"/>
    <cellStyle name="Input 14" xfId="996"/>
    <cellStyle name="Input 15" xfId="997"/>
    <cellStyle name="Input 16" xfId="998"/>
    <cellStyle name="Input 17" xfId="999"/>
    <cellStyle name="Input 18" xfId="1000"/>
    <cellStyle name="Input 19" xfId="1001"/>
    <cellStyle name="Input 2" xfId="1002"/>
    <cellStyle name="Input 20" xfId="1003"/>
    <cellStyle name="Input 21" xfId="1004"/>
    <cellStyle name="Input 22" xfId="1005"/>
    <cellStyle name="Input 23" xfId="1006"/>
    <cellStyle name="Input 24" xfId="1007"/>
    <cellStyle name="Input 25" xfId="1008"/>
    <cellStyle name="Input 26" xfId="1009"/>
    <cellStyle name="Input 27" xfId="1010"/>
    <cellStyle name="Input 28" xfId="1011"/>
    <cellStyle name="Input 29" xfId="1012"/>
    <cellStyle name="Input 3" xfId="1013"/>
    <cellStyle name="Input 30" xfId="1014"/>
    <cellStyle name="Input 31" xfId="1015"/>
    <cellStyle name="Input 32" xfId="1016"/>
    <cellStyle name="Input 33" xfId="1017"/>
    <cellStyle name="Input 34" xfId="1018"/>
    <cellStyle name="Input 35" xfId="1019"/>
    <cellStyle name="Input 36" xfId="1020"/>
    <cellStyle name="Input 37" xfId="1021"/>
    <cellStyle name="Input 38" xfId="1022"/>
    <cellStyle name="Input 39" xfId="1023"/>
    <cellStyle name="Input 4" xfId="1024"/>
    <cellStyle name="Input 40" xfId="1025"/>
    <cellStyle name="Input 41" xfId="1026"/>
    <cellStyle name="Input 42" xfId="1027"/>
    <cellStyle name="Input 43" xfId="1028"/>
    <cellStyle name="Input 44" xfId="1029"/>
    <cellStyle name="Input 45" xfId="1030"/>
    <cellStyle name="Input 46" xfId="1031"/>
    <cellStyle name="Input 47" xfId="1032"/>
    <cellStyle name="Input 48" xfId="1033"/>
    <cellStyle name="Input 49" xfId="1034"/>
    <cellStyle name="Input 5" xfId="1035"/>
    <cellStyle name="Input 50" xfId="1036"/>
    <cellStyle name="Input 51" xfId="1037"/>
    <cellStyle name="Input 52" xfId="1038"/>
    <cellStyle name="Input 53" xfId="1039"/>
    <cellStyle name="Input 54" xfId="1040"/>
    <cellStyle name="Input 55" xfId="1041"/>
    <cellStyle name="Input 56" xfId="1042"/>
    <cellStyle name="Input 57" xfId="1043"/>
    <cellStyle name="Input 58" xfId="1044"/>
    <cellStyle name="Input 59" xfId="1045"/>
    <cellStyle name="Input 6" xfId="1046"/>
    <cellStyle name="Input 60" xfId="1047"/>
    <cellStyle name="Input 61" xfId="1048"/>
    <cellStyle name="Input 62" xfId="1049"/>
    <cellStyle name="Input 63" xfId="1050"/>
    <cellStyle name="Input 64" xfId="1051"/>
    <cellStyle name="Input 65" xfId="1052"/>
    <cellStyle name="Input 66" xfId="1053"/>
    <cellStyle name="Input 67" xfId="1054"/>
    <cellStyle name="Input 7" xfId="1055"/>
    <cellStyle name="Input 8" xfId="1056"/>
    <cellStyle name="Input 9" xfId="1057"/>
    <cellStyle name="Input Cells" xfId="1058"/>
    <cellStyle name="K" xfId="1059"/>
    <cellStyle name="KeyedInput" xfId="1060"/>
    <cellStyle name="keyincomma" xfId="1061"/>
    <cellStyle name="Large Title" xfId="1062"/>
    <cellStyle name="left" xfId="1063"/>
    <cellStyle name="Linked Cell 2" xfId="1064"/>
    <cellStyle name="Linked Cells" xfId="1065"/>
    <cellStyle name="listprice" xfId="1066"/>
    <cellStyle name="M" xfId="1067"/>
    <cellStyle name="Main_Heading" xfId="1068"/>
    <cellStyle name="Milliers [0]_!!!GO" xfId="1069"/>
    <cellStyle name="Milliers_!!!GO" xfId="1070"/>
    <cellStyle name="Model" xfId="1071"/>
    <cellStyle name="Moeda [0]_Cardsystem" xfId="1072"/>
    <cellStyle name="Moeda_Cardsystem" xfId="1073"/>
    <cellStyle name="Moneda" xfId="1" builtinId="4"/>
    <cellStyle name="Monétaire [0]_!!!GO" xfId="1074"/>
    <cellStyle name="Monétaire_!!!GO" xfId="1075"/>
    <cellStyle name="Month" xfId="1076"/>
    <cellStyle name="Month 2" xfId="1077"/>
    <cellStyle name="N,NNN (blank 0)" xfId="1078"/>
    <cellStyle name="Neutral" xfId="31" builtinId="28" customBuiltin="1"/>
    <cellStyle name="Neutral 2" xfId="1079"/>
    <cellStyle name="no dec" xfId="1080"/>
    <cellStyle name="Normal" xfId="0" builtinId="0"/>
    <cellStyle name="Normal - Bold" xfId="1081"/>
    <cellStyle name="Normal - Style1" xfId="1082"/>
    <cellStyle name="Normal (12)" xfId="1083"/>
    <cellStyle name="Normal 1" xfId="1084"/>
    <cellStyle name="Normal 10" xfId="72"/>
    <cellStyle name="Normal 10 2" xfId="127"/>
    <cellStyle name="Normal 10 2 2" xfId="1086"/>
    <cellStyle name="Normal 10 2 3" xfId="3463"/>
    <cellStyle name="Normal 10 3" xfId="129"/>
    <cellStyle name="Normal 10 4" xfId="1085"/>
    <cellStyle name="Normal 10 5" xfId="3462"/>
    <cellStyle name="Normal 10 5 2" xfId="4645"/>
    <cellStyle name="Normal 10 5 2 2" xfId="17939"/>
    <cellStyle name="Normal 10 5 2 2 2" xfId="25893"/>
    <cellStyle name="Normal 10 5 2 2 2 2" xfId="54852"/>
    <cellStyle name="Normal 10 5 2 2 3" xfId="46911"/>
    <cellStyle name="Normal 10 5 2 3" xfId="11269"/>
    <cellStyle name="Normal 10 5 2 3 2" xfId="40327"/>
    <cellStyle name="Normal 10 5 2 4" xfId="33743"/>
    <cellStyle name="Normal 10 5 3" xfId="6805"/>
    <cellStyle name="Normal 10 5 3 2" xfId="20087"/>
    <cellStyle name="Normal 10 5 3 2 2" xfId="28041"/>
    <cellStyle name="Normal 10 5 3 2 2 2" xfId="57000"/>
    <cellStyle name="Normal 10 5 3 2 3" xfId="49059"/>
    <cellStyle name="Normal 10 5 3 3" xfId="13417"/>
    <cellStyle name="Normal 10 5 3 3 2" xfId="42475"/>
    <cellStyle name="Normal 10 5 3 4" xfId="35891"/>
    <cellStyle name="Normal 10 5 4" xfId="7970"/>
    <cellStyle name="Normal 10 5 4 2" xfId="21231"/>
    <cellStyle name="Normal 10 5 4 2 2" xfId="29185"/>
    <cellStyle name="Normal 10 5 4 2 2 2" xfId="58144"/>
    <cellStyle name="Normal 10 5 4 2 3" xfId="50203"/>
    <cellStyle name="Normal 10 5 4 3" xfId="14561"/>
    <cellStyle name="Normal 10 5 4 3 2" xfId="43619"/>
    <cellStyle name="Normal 10 5 4 4" xfId="37035"/>
    <cellStyle name="Normal 10 5 5" xfId="15841"/>
    <cellStyle name="Normal 10 5 5 2" xfId="23830"/>
    <cellStyle name="Normal 10 5 5 2 2" xfId="52789"/>
    <cellStyle name="Normal 10 5 5 3" xfId="44848"/>
    <cellStyle name="Normal 10 5 6" xfId="22381"/>
    <cellStyle name="Normal 10 5 6 2" xfId="30329"/>
    <cellStyle name="Normal 10 5 6 2 2" xfId="59288"/>
    <cellStyle name="Normal 10 5 6 3" xfId="51347"/>
    <cellStyle name="Normal 10 5 7" xfId="10125"/>
    <cellStyle name="Normal 10 5 7 2" xfId="39183"/>
    <cellStyle name="Normal 10 5 8" xfId="32599"/>
    <cellStyle name="Normal 10 6" xfId="22525"/>
    <cellStyle name="Normal 10 6 2" xfId="30469"/>
    <cellStyle name="Normal 10 6 2 2" xfId="59428"/>
    <cellStyle name="Normal 10 6 3" xfId="51487"/>
    <cellStyle name="Normal 10 7" xfId="22631"/>
    <cellStyle name="Normal 10 7 2" xfId="51593"/>
    <cellStyle name="Normal 10_Compare" xfId="1087"/>
    <cellStyle name="Normal 100" xfId="1088"/>
    <cellStyle name="Normal 101" xfId="1089"/>
    <cellStyle name="Normal 102" xfId="1090"/>
    <cellStyle name="Normal 103" xfId="1594"/>
    <cellStyle name="Normal 103 10" xfId="30783"/>
    <cellStyle name="Normal 103 2" xfId="2219"/>
    <cellStyle name="Normal 103 2 2" xfId="3227"/>
    <cellStyle name="Normal 103 2 2 2" xfId="6585"/>
    <cellStyle name="Normal 103 2 2 2 2" xfId="19867"/>
    <cellStyle name="Normal 103 2 2 2 2 2" xfId="27821"/>
    <cellStyle name="Normal 103 2 2 2 2 2 2" xfId="56780"/>
    <cellStyle name="Normal 103 2 2 2 2 3" xfId="48839"/>
    <cellStyle name="Normal 103 2 2 2 3" xfId="13197"/>
    <cellStyle name="Normal 103 2 2 2 3 2" xfId="42255"/>
    <cellStyle name="Normal 103 2 2 2 4" xfId="35671"/>
    <cellStyle name="Normal 103 2 2 3" xfId="16715"/>
    <cellStyle name="Normal 103 2 2 3 2" xfId="24669"/>
    <cellStyle name="Normal 103 2 2 3 2 2" xfId="53628"/>
    <cellStyle name="Normal 103 2 2 3 3" xfId="45687"/>
    <cellStyle name="Normal 103 2 2 4" xfId="9905"/>
    <cellStyle name="Normal 103 2 2 4 2" xfId="38963"/>
    <cellStyle name="Normal 103 2 2 5" xfId="32379"/>
    <cellStyle name="Normal 103 2 3" xfId="4425"/>
    <cellStyle name="Normal 103 2 3 2" xfId="17719"/>
    <cellStyle name="Normal 103 2 3 2 2" xfId="25673"/>
    <cellStyle name="Normal 103 2 3 2 2 2" xfId="54632"/>
    <cellStyle name="Normal 103 2 3 2 3" xfId="46691"/>
    <cellStyle name="Normal 103 2 3 3" xfId="11049"/>
    <cellStyle name="Normal 103 2 3 3 2" xfId="40107"/>
    <cellStyle name="Normal 103 2 3 4" xfId="33523"/>
    <cellStyle name="Normal 103 2 4" xfId="5581"/>
    <cellStyle name="Normal 103 2 4 2" xfId="18863"/>
    <cellStyle name="Normal 103 2 4 2 2" xfId="26817"/>
    <cellStyle name="Normal 103 2 4 2 2 2" xfId="55776"/>
    <cellStyle name="Normal 103 2 4 2 3" xfId="47835"/>
    <cellStyle name="Normal 103 2 4 3" xfId="12193"/>
    <cellStyle name="Normal 103 2 4 3 2" xfId="41251"/>
    <cellStyle name="Normal 103 2 4 4" xfId="34667"/>
    <cellStyle name="Normal 103 2 5" xfId="7750"/>
    <cellStyle name="Normal 103 2 5 2" xfId="21011"/>
    <cellStyle name="Normal 103 2 5 2 2" xfId="28965"/>
    <cellStyle name="Normal 103 2 5 2 2 2" xfId="57924"/>
    <cellStyle name="Normal 103 2 5 2 3" xfId="49983"/>
    <cellStyle name="Normal 103 2 5 3" xfId="14341"/>
    <cellStyle name="Normal 103 2 5 3 2" xfId="43399"/>
    <cellStyle name="Normal 103 2 5 4" xfId="36815"/>
    <cellStyle name="Normal 103 2 6" xfId="15620"/>
    <cellStyle name="Normal 103 2 6 2" xfId="23610"/>
    <cellStyle name="Normal 103 2 6 2 2" xfId="52569"/>
    <cellStyle name="Normal 103 2 6 3" xfId="44628"/>
    <cellStyle name="Normal 103 2 7" xfId="22161"/>
    <cellStyle name="Normal 103 2 7 2" xfId="30109"/>
    <cellStyle name="Normal 103 2 7 2 2" xfId="59068"/>
    <cellStyle name="Normal 103 2 7 3" xfId="51127"/>
    <cellStyle name="Normal 103 2 8" xfId="8901"/>
    <cellStyle name="Normal 103 2 8 2" xfId="37959"/>
    <cellStyle name="Normal 103 2 9" xfId="31375"/>
    <cellStyle name="Normal 103 3" xfId="2635"/>
    <cellStyle name="Normal 103 3 2" xfId="5993"/>
    <cellStyle name="Normal 103 3 2 2" xfId="19275"/>
    <cellStyle name="Normal 103 3 2 2 2" xfId="27229"/>
    <cellStyle name="Normal 103 3 2 2 2 2" xfId="56188"/>
    <cellStyle name="Normal 103 3 2 2 3" xfId="48247"/>
    <cellStyle name="Normal 103 3 2 3" xfId="12605"/>
    <cellStyle name="Normal 103 3 2 3 2" xfId="41663"/>
    <cellStyle name="Normal 103 3 2 4" xfId="35079"/>
    <cellStyle name="Normal 103 3 3" xfId="16123"/>
    <cellStyle name="Normal 103 3 3 2" xfId="24077"/>
    <cellStyle name="Normal 103 3 3 2 2" xfId="53036"/>
    <cellStyle name="Normal 103 3 3 3" xfId="45095"/>
    <cellStyle name="Normal 103 3 4" xfId="9313"/>
    <cellStyle name="Normal 103 3 4 2" xfId="38371"/>
    <cellStyle name="Normal 103 3 5" xfId="31787"/>
    <cellStyle name="Normal 103 4" xfId="3833"/>
    <cellStyle name="Normal 103 4 2" xfId="17127"/>
    <cellStyle name="Normal 103 4 2 2" xfId="25081"/>
    <cellStyle name="Normal 103 4 2 2 2" xfId="54040"/>
    <cellStyle name="Normal 103 4 2 3" xfId="46099"/>
    <cellStyle name="Normal 103 4 3" xfId="10457"/>
    <cellStyle name="Normal 103 4 3 2" xfId="39515"/>
    <cellStyle name="Normal 103 4 4" xfId="32931"/>
    <cellStyle name="Normal 103 5" xfId="4989"/>
    <cellStyle name="Normal 103 5 2" xfId="18271"/>
    <cellStyle name="Normal 103 5 2 2" xfId="26225"/>
    <cellStyle name="Normal 103 5 2 2 2" xfId="55184"/>
    <cellStyle name="Normal 103 5 2 3" xfId="47243"/>
    <cellStyle name="Normal 103 5 3" xfId="11601"/>
    <cellStyle name="Normal 103 5 3 2" xfId="40659"/>
    <cellStyle name="Normal 103 5 4" xfId="34075"/>
    <cellStyle name="Normal 103 6" xfId="7158"/>
    <cellStyle name="Normal 103 6 2" xfId="20419"/>
    <cellStyle name="Normal 103 6 2 2" xfId="28373"/>
    <cellStyle name="Normal 103 6 2 2 2" xfId="57332"/>
    <cellStyle name="Normal 103 6 2 3" xfId="49391"/>
    <cellStyle name="Normal 103 6 3" xfId="13749"/>
    <cellStyle name="Normal 103 6 3 2" xfId="42807"/>
    <cellStyle name="Normal 103 6 4" xfId="36223"/>
    <cellStyle name="Normal 103 7" xfId="15027"/>
    <cellStyle name="Normal 103 7 2" xfId="23017"/>
    <cellStyle name="Normal 103 7 2 2" xfId="51976"/>
    <cellStyle name="Normal 103 7 3" xfId="44035"/>
    <cellStyle name="Normal 103 8" xfId="21569"/>
    <cellStyle name="Normal 103 8 2" xfId="29517"/>
    <cellStyle name="Normal 103 8 2 2" xfId="58476"/>
    <cellStyle name="Normal 103 8 3" xfId="50535"/>
    <cellStyle name="Normal 103 9" xfId="8309"/>
    <cellStyle name="Normal 103 9 2" xfId="37367"/>
    <cellStyle name="Normal 104" xfId="1584"/>
    <cellStyle name="Normal 104 10" xfId="30773"/>
    <cellStyle name="Normal 104 2" xfId="2209"/>
    <cellStyle name="Normal 104 2 2" xfId="3217"/>
    <cellStyle name="Normal 104 2 2 2" xfId="6575"/>
    <cellStyle name="Normal 104 2 2 2 2" xfId="19857"/>
    <cellStyle name="Normal 104 2 2 2 2 2" xfId="27811"/>
    <cellStyle name="Normal 104 2 2 2 2 2 2" xfId="56770"/>
    <cellStyle name="Normal 104 2 2 2 2 3" xfId="48829"/>
    <cellStyle name="Normal 104 2 2 2 3" xfId="13187"/>
    <cellStyle name="Normal 104 2 2 2 3 2" xfId="42245"/>
    <cellStyle name="Normal 104 2 2 2 4" xfId="35661"/>
    <cellStyle name="Normal 104 2 2 3" xfId="16705"/>
    <cellStyle name="Normal 104 2 2 3 2" xfId="24659"/>
    <cellStyle name="Normal 104 2 2 3 2 2" xfId="53618"/>
    <cellStyle name="Normal 104 2 2 3 3" xfId="45677"/>
    <cellStyle name="Normal 104 2 2 4" xfId="9895"/>
    <cellStyle name="Normal 104 2 2 4 2" xfId="38953"/>
    <cellStyle name="Normal 104 2 2 5" xfId="32369"/>
    <cellStyle name="Normal 104 2 3" xfId="4415"/>
    <cellStyle name="Normal 104 2 3 2" xfId="17709"/>
    <cellStyle name="Normal 104 2 3 2 2" xfId="25663"/>
    <cellStyle name="Normal 104 2 3 2 2 2" xfId="54622"/>
    <cellStyle name="Normal 104 2 3 2 3" xfId="46681"/>
    <cellStyle name="Normal 104 2 3 3" xfId="11039"/>
    <cellStyle name="Normal 104 2 3 3 2" xfId="40097"/>
    <cellStyle name="Normal 104 2 3 4" xfId="33513"/>
    <cellStyle name="Normal 104 2 4" xfId="5571"/>
    <cellStyle name="Normal 104 2 4 2" xfId="18853"/>
    <cellStyle name="Normal 104 2 4 2 2" xfId="26807"/>
    <cellStyle name="Normal 104 2 4 2 2 2" xfId="55766"/>
    <cellStyle name="Normal 104 2 4 2 3" xfId="47825"/>
    <cellStyle name="Normal 104 2 4 3" xfId="12183"/>
    <cellStyle name="Normal 104 2 4 3 2" xfId="41241"/>
    <cellStyle name="Normal 104 2 4 4" xfId="34657"/>
    <cellStyle name="Normal 104 2 5" xfId="7740"/>
    <cellStyle name="Normal 104 2 5 2" xfId="21001"/>
    <cellStyle name="Normal 104 2 5 2 2" xfId="28955"/>
    <cellStyle name="Normal 104 2 5 2 2 2" xfId="57914"/>
    <cellStyle name="Normal 104 2 5 2 3" xfId="49973"/>
    <cellStyle name="Normal 104 2 5 3" xfId="14331"/>
    <cellStyle name="Normal 104 2 5 3 2" xfId="43389"/>
    <cellStyle name="Normal 104 2 5 4" xfId="36805"/>
    <cellStyle name="Normal 104 2 6" xfId="15610"/>
    <cellStyle name="Normal 104 2 6 2" xfId="23600"/>
    <cellStyle name="Normal 104 2 6 2 2" xfId="52559"/>
    <cellStyle name="Normal 104 2 6 3" xfId="44618"/>
    <cellStyle name="Normal 104 2 7" xfId="22151"/>
    <cellStyle name="Normal 104 2 7 2" xfId="30099"/>
    <cellStyle name="Normal 104 2 7 2 2" xfId="59058"/>
    <cellStyle name="Normal 104 2 7 3" xfId="51117"/>
    <cellStyle name="Normal 104 2 8" xfId="8891"/>
    <cellStyle name="Normal 104 2 8 2" xfId="37949"/>
    <cellStyle name="Normal 104 2 9" xfId="31365"/>
    <cellStyle name="Normal 104 3" xfId="2625"/>
    <cellStyle name="Normal 104 3 2" xfId="5983"/>
    <cellStyle name="Normal 104 3 2 2" xfId="19265"/>
    <cellStyle name="Normal 104 3 2 2 2" xfId="27219"/>
    <cellStyle name="Normal 104 3 2 2 2 2" xfId="56178"/>
    <cellStyle name="Normal 104 3 2 2 3" xfId="48237"/>
    <cellStyle name="Normal 104 3 2 3" xfId="12595"/>
    <cellStyle name="Normal 104 3 2 3 2" xfId="41653"/>
    <cellStyle name="Normal 104 3 2 4" xfId="35069"/>
    <cellStyle name="Normal 104 3 3" xfId="16113"/>
    <cellStyle name="Normal 104 3 3 2" xfId="24067"/>
    <cellStyle name="Normal 104 3 3 2 2" xfId="53026"/>
    <cellStyle name="Normal 104 3 3 3" xfId="45085"/>
    <cellStyle name="Normal 104 3 4" xfId="9303"/>
    <cellStyle name="Normal 104 3 4 2" xfId="38361"/>
    <cellStyle name="Normal 104 3 5" xfId="31777"/>
    <cellStyle name="Normal 104 4" xfId="3823"/>
    <cellStyle name="Normal 104 4 2" xfId="17117"/>
    <cellStyle name="Normal 104 4 2 2" xfId="25071"/>
    <cellStyle name="Normal 104 4 2 2 2" xfId="54030"/>
    <cellStyle name="Normal 104 4 2 3" xfId="46089"/>
    <cellStyle name="Normal 104 4 3" xfId="10447"/>
    <cellStyle name="Normal 104 4 3 2" xfId="39505"/>
    <cellStyle name="Normal 104 4 4" xfId="32921"/>
    <cellStyle name="Normal 104 5" xfId="4979"/>
    <cellStyle name="Normal 104 5 2" xfId="18261"/>
    <cellStyle name="Normal 104 5 2 2" xfId="26215"/>
    <cellStyle name="Normal 104 5 2 2 2" xfId="55174"/>
    <cellStyle name="Normal 104 5 2 3" xfId="47233"/>
    <cellStyle name="Normal 104 5 3" xfId="11591"/>
    <cellStyle name="Normal 104 5 3 2" xfId="40649"/>
    <cellStyle name="Normal 104 5 4" xfId="34065"/>
    <cellStyle name="Normal 104 6" xfId="7148"/>
    <cellStyle name="Normal 104 6 2" xfId="20409"/>
    <cellStyle name="Normal 104 6 2 2" xfId="28363"/>
    <cellStyle name="Normal 104 6 2 2 2" xfId="57322"/>
    <cellStyle name="Normal 104 6 2 3" xfId="49381"/>
    <cellStyle name="Normal 104 6 3" xfId="13739"/>
    <cellStyle name="Normal 104 6 3 2" xfId="42797"/>
    <cellStyle name="Normal 104 6 4" xfId="36213"/>
    <cellStyle name="Normal 104 7" xfId="15017"/>
    <cellStyle name="Normal 104 7 2" xfId="23007"/>
    <cellStyle name="Normal 104 7 2 2" xfId="51966"/>
    <cellStyle name="Normal 104 7 3" xfId="44025"/>
    <cellStyle name="Normal 104 8" xfId="21559"/>
    <cellStyle name="Normal 104 8 2" xfId="29507"/>
    <cellStyle name="Normal 104 8 2 2" xfId="58466"/>
    <cellStyle name="Normal 104 8 3" xfId="50525"/>
    <cellStyle name="Normal 104 9" xfId="8299"/>
    <cellStyle name="Normal 104 9 2" xfId="37357"/>
    <cellStyle name="Normal 105" xfId="1589"/>
    <cellStyle name="Normal 105 10" xfId="30778"/>
    <cellStyle name="Normal 105 2" xfId="2214"/>
    <cellStyle name="Normal 105 2 2" xfId="3222"/>
    <cellStyle name="Normal 105 2 2 2" xfId="6580"/>
    <cellStyle name="Normal 105 2 2 2 2" xfId="19862"/>
    <cellStyle name="Normal 105 2 2 2 2 2" xfId="27816"/>
    <cellStyle name="Normal 105 2 2 2 2 2 2" xfId="56775"/>
    <cellStyle name="Normal 105 2 2 2 2 3" xfId="48834"/>
    <cellStyle name="Normal 105 2 2 2 3" xfId="13192"/>
    <cellStyle name="Normal 105 2 2 2 3 2" xfId="42250"/>
    <cellStyle name="Normal 105 2 2 2 4" xfId="35666"/>
    <cellStyle name="Normal 105 2 2 3" xfId="16710"/>
    <cellStyle name="Normal 105 2 2 3 2" xfId="24664"/>
    <cellStyle name="Normal 105 2 2 3 2 2" xfId="53623"/>
    <cellStyle name="Normal 105 2 2 3 3" xfId="45682"/>
    <cellStyle name="Normal 105 2 2 4" xfId="9900"/>
    <cellStyle name="Normal 105 2 2 4 2" xfId="38958"/>
    <cellStyle name="Normal 105 2 2 5" xfId="32374"/>
    <cellStyle name="Normal 105 2 3" xfId="4420"/>
    <cellStyle name="Normal 105 2 3 2" xfId="17714"/>
    <cellStyle name="Normal 105 2 3 2 2" xfId="25668"/>
    <cellStyle name="Normal 105 2 3 2 2 2" xfId="54627"/>
    <cellStyle name="Normal 105 2 3 2 3" xfId="46686"/>
    <cellStyle name="Normal 105 2 3 3" xfId="11044"/>
    <cellStyle name="Normal 105 2 3 3 2" xfId="40102"/>
    <cellStyle name="Normal 105 2 3 4" xfId="33518"/>
    <cellStyle name="Normal 105 2 4" xfId="5576"/>
    <cellStyle name="Normal 105 2 4 2" xfId="18858"/>
    <cellStyle name="Normal 105 2 4 2 2" xfId="26812"/>
    <cellStyle name="Normal 105 2 4 2 2 2" xfId="55771"/>
    <cellStyle name="Normal 105 2 4 2 3" xfId="47830"/>
    <cellStyle name="Normal 105 2 4 3" xfId="12188"/>
    <cellStyle name="Normal 105 2 4 3 2" xfId="41246"/>
    <cellStyle name="Normal 105 2 4 4" xfId="34662"/>
    <cellStyle name="Normal 105 2 5" xfId="7745"/>
    <cellStyle name="Normal 105 2 5 2" xfId="21006"/>
    <cellStyle name="Normal 105 2 5 2 2" xfId="28960"/>
    <cellStyle name="Normal 105 2 5 2 2 2" xfId="57919"/>
    <cellStyle name="Normal 105 2 5 2 3" xfId="49978"/>
    <cellStyle name="Normal 105 2 5 3" xfId="14336"/>
    <cellStyle name="Normal 105 2 5 3 2" xfId="43394"/>
    <cellStyle name="Normal 105 2 5 4" xfId="36810"/>
    <cellStyle name="Normal 105 2 6" xfId="15615"/>
    <cellStyle name="Normal 105 2 6 2" xfId="23605"/>
    <cellStyle name="Normal 105 2 6 2 2" xfId="52564"/>
    <cellStyle name="Normal 105 2 6 3" xfId="44623"/>
    <cellStyle name="Normal 105 2 7" xfId="22156"/>
    <cellStyle name="Normal 105 2 7 2" xfId="30104"/>
    <cellStyle name="Normal 105 2 7 2 2" xfId="59063"/>
    <cellStyle name="Normal 105 2 7 3" xfId="51122"/>
    <cellStyle name="Normal 105 2 8" xfId="8896"/>
    <cellStyle name="Normal 105 2 8 2" xfId="37954"/>
    <cellStyle name="Normal 105 2 9" xfId="31370"/>
    <cellStyle name="Normal 105 3" xfId="2630"/>
    <cellStyle name="Normal 105 3 2" xfId="5988"/>
    <cellStyle name="Normal 105 3 2 2" xfId="19270"/>
    <cellStyle name="Normal 105 3 2 2 2" xfId="27224"/>
    <cellStyle name="Normal 105 3 2 2 2 2" xfId="56183"/>
    <cellStyle name="Normal 105 3 2 2 3" xfId="48242"/>
    <cellStyle name="Normal 105 3 2 3" xfId="12600"/>
    <cellStyle name="Normal 105 3 2 3 2" xfId="41658"/>
    <cellStyle name="Normal 105 3 2 4" xfId="35074"/>
    <cellStyle name="Normal 105 3 3" xfId="16118"/>
    <cellStyle name="Normal 105 3 3 2" xfId="24072"/>
    <cellStyle name="Normal 105 3 3 2 2" xfId="53031"/>
    <cellStyle name="Normal 105 3 3 3" xfId="45090"/>
    <cellStyle name="Normal 105 3 4" xfId="9308"/>
    <cellStyle name="Normal 105 3 4 2" xfId="38366"/>
    <cellStyle name="Normal 105 3 5" xfId="31782"/>
    <cellStyle name="Normal 105 4" xfId="3828"/>
    <cellStyle name="Normal 105 4 2" xfId="17122"/>
    <cellStyle name="Normal 105 4 2 2" xfId="25076"/>
    <cellStyle name="Normal 105 4 2 2 2" xfId="54035"/>
    <cellStyle name="Normal 105 4 2 3" xfId="46094"/>
    <cellStyle name="Normal 105 4 3" xfId="10452"/>
    <cellStyle name="Normal 105 4 3 2" xfId="39510"/>
    <cellStyle name="Normal 105 4 4" xfId="32926"/>
    <cellStyle name="Normal 105 5" xfId="4984"/>
    <cellStyle name="Normal 105 5 2" xfId="18266"/>
    <cellStyle name="Normal 105 5 2 2" xfId="26220"/>
    <cellStyle name="Normal 105 5 2 2 2" xfId="55179"/>
    <cellStyle name="Normal 105 5 2 3" xfId="47238"/>
    <cellStyle name="Normal 105 5 3" xfId="11596"/>
    <cellStyle name="Normal 105 5 3 2" xfId="40654"/>
    <cellStyle name="Normal 105 5 4" xfId="34070"/>
    <cellStyle name="Normal 105 6" xfId="7153"/>
    <cellStyle name="Normal 105 6 2" xfId="20414"/>
    <cellStyle name="Normal 105 6 2 2" xfId="28368"/>
    <cellStyle name="Normal 105 6 2 2 2" xfId="57327"/>
    <cellStyle name="Normal 105 6 2 3" xfId="49386"/>
    <cellStyle name="Normal 105 6 3" xfId="13744"/>
    <cellStyle name="Normal 105 6 3 2" xfId="42802"/>
    <cellStyle name="Normal 105 6 4" xfId="36218"/>
    <cellStyle name="Normal 105 7" xfId="15022"/>
    <cellStyle name="Normal 105 7 2" xfId="23012"/>
    <cellStyle name="Normal 105 7 2 2" xfId="51971"/>
    <cellStyle name="Normal 105 7 3" xfId="44030"/>
    <cellStyle name="Normal 105 8" xfId="21564"/>
    <cellStyle name="Normal 105 8 2" xfId="29512"/>
    <cellStyle name="Normal 105 8 2 2" xfId="58471"/>
    <cellStyle name="Normal 105 8 3" xfId="50530"/>
    <cellStyle name="Normal 105 9" xfId="8304"/>
    <cellStyle name="Normal 105 9 2" xfId="37362"/>
    <cellStyle name="Normal 106" xfId="1750"/>
    <cellStyle name="Normal 106 10" xfId="30916"/>
    <cellStyle name="Normal 106 2" xfId="2352"/>
    <cellStyle name="Normal 106 2 2" xfId="3360"/>
    <cellStyle name="Normal 106 2 2 2" xfId="6718"/>
    <cellStyle name="Normal 106 2 2 2 2" xfId="20000"/>
    <cellStyle name="Normal 106 2 2 2 2 2" xfId="27954"/>
    <cellStyle name="Normal 106 2 2 2 2 2 2" xfId="56913"/>
    <cellStyle name="Normal 106 2 2 2 2 3" xfId="48972"/>
    <cellStyle name="Normal 106 2 2 2 3" xfId="13330"/>
    <cellStyle name="Normal 106 2 2 2 3 2" xfId="42388"/>
    <cellStyle name="Normal 106 2 2 2 4" xfId="35804"/>
    <cellStyle name="Normal 106 2 2 3" xfId="16848"/>
    <cellStyle name="Normal 106 2 2 3 2" xfId="24802"/>
    <cellStyle name="Normal 106 2 2 3 2 2" xfId="53761"/>
    <cellStyle name="Normal 106 2 2 3 3" xfId="45820"/>
    <cellStyle name="Normal 106 2 2 4" xfId="10038"/>
    <cellStyle name="Normal 106 2 2 4 2" xfId="39096"/>
    <cellStyle name="Normal 106 2 2 5" xfId="32512"/>
    <cellStyle name="Normal 106 2 3" xfId="4558"/>
    <cellStyle name="Normal 106 2 3 2" xfId="17852"/>
    <cellStyle name="Normal 106 2 3 2 2" xfId="25806"/>
    <cellStyle name="Normal 106 2 3 2 2 2" xfId="54765"/>
    <cellStyle name="Normal 106 2 3 2 3" xfId="46824"/>
    <cellStyle name="Normal 106 2 3 3" xfId="11182"/>
    <cellStyle name="Normal 106 2 3 3 2" xfId="40240"/>
    <cellStyle name="Normal 106 2 3 4" xfId="33656"/>
    <cellStyle name="Normal 106 2 4" xfId="5714"/>
    <cellStyle name="Normal 106 2 4 2" xfId="18996"/>
    <cellStyle name="Normal 106 2 4 2 2" xfId="26950"/>
    <cellStyle name="Normal 106 2 4 2 2 2" xfId="55909"/>
    <cellStyle name="Normal 106 2 4 2 3" xfId="47968"/>
    <cellStyle name="Normal 106 2 4 3" xfId="12326"/>
    <cellStyle name="Normal 106 2 4 3 2" xfId="41384"/>
    <cellStyle name="Normal 106 2 4 4" xfId="34800"/>
    <cellStyle name="Normal 106 2 5" xfId="7883"/>
    <cellStyle name="Normal 106 2 5 2" xfId="21144"/>
    <cellStyle name="Normal 106 2 5 2 2" xfId="29098"/>
    <cellStyle name="Normal 106 2 5 2 2 2" xfId="58057"/>
    <cellStyle name="Normal 106 2 5 2 3" xfId="50116"/>
    <cellStyle name="Normal 106 2 5 3" xfId="14474"/>
    <cellStyle name="Normal 106 2 5 3 2" xfId="43532"/>
    <cellStyle name="Normal 106 2 5 4" xfId="36948"/>
    <cellStyle name="Normal 106 2 6" xfId="15753"/>
    <cellStyle name="Normal 106 2 6 2" xfId="23743"/>
    <cellStyle name="Normal 106 2 6 2 2" xfId="52702"/>
    <cellStyle name="Normal 106 2 6 3" xfId="44761"/>
    <cellStyle name="Normal 106 2 7" xfId="22294"/>
    <cellStyle name="Normal 106 2 7 2" xfId="30242"/>
    <cellStyle name="Normal 106 2 7 2 2" xfId="59201"/>
    <cellStyle name="Normal 106 2 7 3" xfId="51260"/>
    <cellStyle name="Normal 106 2 8" xfId="9034"/>
    <cellStyle name="Normal 106 2 8 2" xfId="38092"/>
    <cellStyle name="Normal 106 2 9" xfId="31508"/>
    <cellStyle name="Normal 106 3" xfId="2768"/>
    <cellStyle name="Normal 106 3 2" xfId="6126"/>
    <cellStyle name="Normal 106 3 2 2" xfId="19408"/>
    <cellStyle name="Normal 106 3 2 2 2" xfId="27362"/>
    <cellStyle name="Normal 106 3 2 2 2 2" xfId="56321"/>
    <cellStyle name="Normal 106 3 2 2 3" xfId="48380"/>
    <cellStyle name="Normal 106 3 2 3" xfId="12738"/>
    <cellStyle name="Normal 106 3 2 3 2" xfId="41796"/>
    <cellStyle name="Normal 106 3 2 4" xfId="35212"/>
    <cellStyle name="Normal 106 3 3" xfId="16256"/>
    <cellStyle name="Normal 106 3 3 2" xfId="24210"/>
    <cellStyle name="Normal 106 3 3 2 2" xfId="53169"/>
    <cellStyle name="Normal 106 3 3 3" xfId="45228"/>
    <cellStyle name="Normal 106 3 4" xfId="9446"/>
    <cellStyle name="Normal 106 3 4 2" xfId="38504"/>
    <cellStyle name="Normal 106 3 5" xfId="31920"/>
    <cellStyle name="Normal 106 4" xfId="3966"/>
    <cellStyle name="Normal 106 4 2" xfId="17260"/>
    <cellStyle name="Normal 106 4 2 2" xfId="25214"/>
    <cellStyle name="Normal 106 4 2 2 2" xfId="54173"/>
    <cellStyle name="Normal 106 4 2 3" xfId="46232"/>
    <cellStyle name="Normal 106 4 3" xfId="10590"/>
    <cellStyle name="Normal 106 4 3 2" xfId="39648"/>
    <cellStyle name="Normal 106 4 4" xfId="33064"/>
    <cellStyle name="Normal 106 5" xfId="5122"/>
    <cellStyle name="Normal 106 5 2" xfId="18404"/>
    <cellStyle name="Normal 106 5 2 2" xfId="26358"/>
    <cellStyle name="Normal 106 5 2 2 2" xfId="55317"/>
    <cellStyle name="Normal 106 5 2 3" xfId="47376"/>
    <cellStyle name="Normal 106 5 3" xfId="11734"/>
    <cellStyle name="Normal 106 5 3 2" xfId="40792"/>
    <cellStyle name="Normal 106 5 4" xfId="34208"/>
    <cellStyle name="Normal 106 6" xfId="7291"/>
    <cellStyle name="Normal 106 6 2" xfId="20552"/>
    <cellStyle name="Normal 106 6 2 2" xfId="28506"/>
    <cellStyle name="Normal 106 6 2 2 2" xfId="57465"/>
    <cellStyle name="Normal 106 6 2 3" xfId="49524"/>
    <cellStyle name="Normal 106 6 3" xfId="13882"/>
    <cellStyle name="Normal 106 6 3 2" xfId="42940"/>
    <cellStyle name="Normal 106 6 4" xfId="36356"/>
    <cellStyle name="Normal 106 7" xfId="15161"/>
    <cellStyle name="Normal 106 7 2" xfId="23151"/>
    <cellStyle name="Normal 106 7 2 2" xfId="52110"/>
    <cellStyle name="Normal 106 7 3" xfId="44169"/>
    <cellStyle name="Normal 106 8" xfId="21702"/>
    <cellStyle name="Normal 106 8 2" xfId="29650"/>
    <cellStyle name="Normal 106 8 2 2" xfId="58609"/>
    <cellStyle name="Normal 106 8 3" xfId="50668"/>
    <cellStyle name="Normal 106 9" xfId="8442"/>
    <cellStyle name="Normal 106 9 2" xfId="37500"/>
    <cellStyle name="Normal 107" xfId="1746"/>
    <cellStyle name="Normal 107 10" xfId="30912"/>
    <cellStyle name="Normal 107 2" xfId="2348"/>
    <cellStyle name="Normal 107 2 2" xfId="3356"/>
    <cellStyle name="Normal 107 2 2 2" xfId="6714"/>
    <cellStyle name="Normal 107 2 2 2 2" xfId="19996"/>
    <cellStyle name="Normal 107 2 2 2 2 2" xfId="27950"/>
    <cellStyle name="Normal 107 2 2 2 2 2 2" xfId="56909"/>
    <cellStyle name="Normal 107 2 2 2 2 3" xfId="48968"/>
    <cellStyle name="Normal 107 2 2 2 3" xfId="13326"/>
    <cellStyle name="Normal 107 2 2 2 3 2" xfId="42384"/>
    <cellStyle name="Normal 107 2 2 2 4" xfId="35800"/>
    <cellStyle name="Normal 107 2 2 3" xfId="16844"/>
    <cellStyle name="Normal 107 2 2 3 2" xfId="24798"/>
    <cellStyle name="Normal 107 2 2 3 2 2" xfId="53757"/>
    <cellStyle name="Normal 107 2 2 3 3" xfId="45816"/>
    <cellStyle name="Normal 107 2 2 4" xfId="10034"/>
    <cellStyle name="Normal 107 2 2 4 2" xfId="39092"/>
    <cellStyle name="Normal 107 2 2 5" xfId="32508"/>
    <cellStyle name="Normal 107 2 3" xfId="4554"/>
    <cellStyle name="Normal 107 2 3 2" xfId="17848"/>
    <cellStyle name="Normal 107 2 3 2 2" xfId="25802"/>
    <cellStyle name="Normal 107 2 3 2 2 2" xfId="54761"/>
    <cellStyle name="Normal 107 2 3 2 3" xfId="46820"/>
    <cellStyle name="Normal 107 2 3 3" xfId="11178"/>
    <cellStyle name="Normal 107 2 3 3 2" xfId="40236"/>
    <cellStyle name="Normal 107 2 3 4" xfId="33652"/>
    <cellStyle name="Normal 107 2 4" xfId="5710"/>
    <cellStyle name="Normal 107 2 4 2" xfId="18992"/>
    <cellStyle name="Normal 107 2 4 2 2" xfId="26946"/>
    <cellStyle name="Normal 107 2 4 2 2 2" xfId="55905"/>
    <cellStyle name="Normal 107 2 4 2 3" xfId="47964"/>
    <cellStyle name="Normal 107 2 4 3" xfId="12322"/>
    <cellStyle name="Normal 107 2 4 3 2" xfId="41380"/>
    <cellStyle name="Normal 107 2 4 4" xfId="34796"/>
    <cellStyle name="Normal 107 2 5" xfId="7879"/>
    <cellStyle name="Normal 107 2 5 2" xfId="21140"/>
    <cellStyle name="Normal 107 2 5 2 2" xfId="29094"/>
    <cellStyle name="Normal 107 2 5 2 2 2" xfId="58053"/>
    <cellStyle name="Normal 107 2 5 2 3" xfId="50112"/>
    <cellStyle name="Normal 107 2 5 3" xfId="14470"/>
    <cellStyle name="Normal 107 2 5 3 2" xfId="43528"/>
    <cellStyle name="Normal 107 2 5 4" xfId="36944"/>
    <cellStyle name="Normal 107 2 6" xfId="15749"/>
    <cellStyle name="Normal 107 2 6 2" xfId="23739"/>
    <cellStyle name="Normal 107 2 6 2 2" xfId="52698"/>
    <cellStyle name="Normal 107 2 6 3" xfId="44757"/>
    <cellStyle name="Normal 107 2 7" xfId="22290"/>
    <cellStyle name="Normal 107 2 7 2" xfId="30238"/>
    <cellStyle name="Normal 107 2 7 2 2" xfId="59197"/>
    <cellStyle name="Normal 107 2 7 3" xfId="51256"/>
    <cellStyle name="Normal 107 2 8" xfId="9030"/>
    <cellStyle name="Normal 107 2 8 2" xfId="38088"/>
    <cellStyle name="Normal 107 2 9" xfId="31504"/>
    <cellStyle name="Normal 107 3" xfId="2764"/>
    <cellStyle name="Normal 107 3 2" xfId="6122"/>
    <cellStyle name="Normal 107 3 2 2" xfId="19404"/>
    <cellStyle name="Normal 107 3 2 2 2" xfId="27358"/>
    <cellStyle name="Normal 107 3 2 2 2 2" xfId="56317"/>
    <cellStyle name="Normal 107 3 2 2 3" xfId="48376"/>
    <cellStyle name="Normal 107 3 2 3" xfId="12734"/>
    <cellStyle name="Normal 107 3 2 3 2" xfId="41792"/>
    <cellStyle name="Normal 107 3 2 4" xfId="35208"/>
    <cellStyle name="Normal 107 3 3" xfId="16252"/>
    <cellStyle name="Normal 107 3 3 2" xfId="24206"/>
    <cellStyle name="Normal 107 3 3 2 2" xfId="53165"/>
    <cellStyle name="Normal 107 3 3 3" xfId="45224"/>
    <cellStyle name="Normal 107 3 4" xfId="9442"/>
    <cellStyle name="Normal 107 3 4 2" xfId="38500"/>
    <cellStyle name="Normal 107 3 5" xfId="31916"/>
    <cellStyle name="Normal 107 4" xfId="3962"/>
    <cellStyle name="Normal 107 4 2" xfId="17256"/>
    <cellStyle name="Normal 107 4 2 2" xfId="25210"/>
    <cellStyle name="Normal 107 4 2 2 2" xfId="54169"/>
    <cellStyle name="Normal 107 4 2 3" xfId="46228"/>
    <cellStyle name="Normal 107 4 3" xfId="10586"/>
    <cellStyle name="Normal 107 4 3 2" xfId="39644"/>
    <cellStyle name="Normal 107 4 4" xfId="33060"/>
    <cellStyle name="Normal 107 5" xfId="5118"/>
    <cellStyle name="Normal 107 5 2" xfId="18400"/>
    <cellStyle name="Normal 107 5 2 2" xfId="26354"/>
    <cellStyle name="Normal 107 5 2 2 2" xfId="55313"/>
    <cellStyle name="Normal 107 5 2 3" xfId="47372"/>
    <cellStyle name="Normal 107 5 3" xfId="11730"/>
    <cellStyle name="Normal 107 5 3 2" xfId="40788"/>
    <cellStyle name="Normal 107 5 4" xfId="34204"/>
    <cellStyle name="Normal 107 6" xfId="7287"/>
    <cellStyle name="Normal 107 6 2" xfId="20548"/>
    <cellStyle name="Normal 107 6 2 2" xfId="28502"/>
    <cellStyle name="Normal 107 6 2 2 2" xfId="57461"/>
    <cellStyle name="Normal 107 6 2 3" xfId="49520"/>
    <cellStyle name="Normal 107 6 3" xfId="13878"/>
    <cellStyle name="Normal 107 6 3 2" xfId="42936"/>
    <cellStyle name="Normal 107 6 4" xfId="36352"/>
    <cellStyle name="Normal 107 7" xfId="15157"/>
    <cellStyle name="Normal 107 7 2" xfId="23147"/>
    <cellStyle name="Normal 107 7 2 2" xfId="52106"/>
    <cellStyle name="Normal 107 7 3" xfId="44165"/>
    <cellStyle name="Normal 107 8" xfId="21698"/>
    <cellStyle name="Normal 107 8 2" xfId="29646"/>
    <cellStyle name="Normal 107 8 2 2" xfId="58605"/>
    <cellStyle name="Normal 107 8 3" xfId="50664"/>
    <cellStyle name="Normal 107 9" xfId="8438"/>
    <cellStyle name="Normal 107 9 2" xfId="37496"/>
    <cellStyle name="Normal 108" xfId="1598"/>
    <cellStyle name="Normal 108 10" xfId="30787"/>
    <cellStyle name="Normal 108 2" xfId="2223"/>
    <cellStyle name="Normal 108 2 2" xfId="3231"/>
    <cellStyle name="Normal 108 2 2 2" xfId="6589"/>
    <cellStyle name="Normal 108 2 2 2 2" xfId="19871"/>
    <cellStyle name="Normal 108 2 2 2 2 2" xfId="27825"/>
    <cellStyle name="Normal 108 2 2 2 2 2 2" xfId="56784"/>
    <cellStyle name="Normal 108 2 2 2 2 3" xfId="48843"/>
    <cellStyle name="Normal 108 2 2 2 3" xfId="13201"/>
    <cellStyle name="Normal 108 2 2 2 3 2" xfId="42259"/>
    <cellStyle name="Normal 108 2 2 2 4" xfId="35675"/>
    <cellStyle name="Normal 108 2 2 3" xfId="16719"/>
    <cellStyle name="Normal 108 2 2 3 2" xfId="24673"/>
    <cellStyle name="Normal 108 2 2 3 2 2" xfId="53632"/>
    <cellStyle name="Normal 108 2 2 3 3" xfId="45691"/>
    <cellStyle name="Normal 108 2 2 4" xfId="9909"/>
    <cellStyle name="Normal 108 2 2 4 2" xfId="38967"/>
    <cellStyle name="Normal 108 2 2 5" xfId="32383"/>
    <cellStyle name="Normal 108 2 3" xfId="4429"/>
    <cellStyle name="Normal 108 2 3 2" xfId="17723"/>
    <cellStyle name="Normal 108 2 3 2 2" xfId="25677"/>
    <cellStyle name="Normal 108 2 3 2 2 2" xfId="54636"/>
    <cellStyle name="Normal 108 2 3 2 3" xfId="46695"/>
    <cellStyle name="Normal 108 2 3 3" xfId="11053"/>
    <cellStyle name="Normal 108 2 3 3 2" xfId="40111"/>
    <cellStyle name="Normal 108 2 3 4" xfId="33527"/>
    <cellStyle name="Normal 108 2 4" xfId="5585"/>
    <cellStyle name="Normal 108 2 4 2" xfId="18867"/>
    <cellStyle name="Normal 108 2 4 2 2" xfId="26821"/>
    <cellStyle name="Normal 108 2 4 2 2 2" xfId="55780"/>
    <cellStyle name="Normal 108 2 4 2 3" xfId="47839"/>
    <cellStyle name="Normal 108 2 4 3" xfId="12197"/>
    <cellStyle name="Normal 108 2 4 3 2" xfId="41255"/>
    <cellStyle name="Normal 108 2 4 4" xfId="34671"/>
    <cellStyle name="Normal 108 2 5" xfId="7754"/>
    <cellStyle name="Normal 108 2 5 2" xfId="21015"/>
    <cellStyle name="Normal 108 2 5 2 2" xfId="28969"/>
    <cellStyle name="Normal 108 2 5 2 2 2" xfId="57928"/>
    <cellStyle name="Normal 108 2 5 2 3" xfId="49987"/>
    <cellStyle name="Normal 108 2 5 3" xfId="14345"/>
    <cellStyle name="Normal 108 2 5 3 2" xfId="43403"/>
    <cellStyle name="Normal 108 2 5 4" xfId="36819"/>
    <cellStyle name="Normal 108 2 6" xfId="15624"/>
    <cellStyle name="Normal 108 2 6 2" xfId="23614"/>
    <cellStyle name="Normal 108 2 6 2 2" xfId="52573"/>
    <cellStyle name="Normal 108 2 6 3" xfId="44632"/>
    <cellStyle name="Normal 108 2 7" xfId="22165"/>
    <cellStyle name="Normal 108 2 7 2" xfId="30113"/>
    <cellStyle name="Normal 108 2 7 2 2" xfId="59072"/>
    <cellStyle name="Normal 108 2 7 3" xfId="51131"/>
    <cellStyle name="Normal 108 2 8" xfId="8905"/>
    <cellStyle name="Normal 108 2 8 2" xfId="37963"/>
    <cellStyle name="Normal 108 2 9" xfId="31379"/>
    <cellStyle name="Normal 108 3" xfId="2639"/>
    <cellStyle name="Normal 108 3 2" xfId="5997"/>
    <cellStyle name="Normal 108 3 2 2" xfId="19279"/>
    <cellStyle name="Normal 108 3 2 2 2" xfId="27233"/>
    <cellStyle name="Normal 108 3 2 2 2 2" xfId="56192"/>
    <cellStyle name="Normal 108 3 2 2 3" xfId="48251"/>
    <cellStyle name="Normal 108 3 2 3" xfId="12609"/>
    <cellStyle name="Normal 108 3 2 3 2" xfId="41667"/>
    <cellStyle name="Normal 108 3 2 4" xfId="35083"/>
    <cellStyle name="Normal 108 3 3" xfId="16127"/>
    <cellStyle name="Normal 108 3 3 2" xfId="24081"/>
    <cellStyle name="Normal 108 3 3 2 2" xfId="53040"/>
    <cellStyle name="Normal 108 3 3 3" xfId="45099"/>
    <cellStyle name="Normal 108 3 4" xfId="9317"/>
    <cellStyle name="Normal 108 3 4 2" xfId="38375"/>
    <cellStyle name="Normal 108 3 5" xfId="31791"/>
    <cellStyle name="Normal 108 4" xfId="3837"/>
    <cellStyle name="Normal 108 4 2" xfId="17131"/>
    <cellStyle name="Normal 108 4 2 2" xfId="25085"/>
    <cellStyle name="Normal 108 4 2 2 2" xfId="54044"/>
    <cellStyle name="Normal 108 4 2 3" xfId="46103"/>
    <cellStyle name="Normal 108 4 3" xfId="10461"/>
    <cellStyle name="Normal 108 4 3 2" xfId="39519"/>
    <cellStyle name="Normal 108 4 4" xfId="32935"/>
    <cellStyle name="Normal 108 5" xfId="4993"/>
    <cellStyle name="Normal 108 5 2" xfId="18275"/>
    <cellStyle name="Normal 108 5 2 2" xfId="26229"/>
    <cellStyle name="Normal 108 5 2 2 2" xfId="55188"/>
    <cellStyle name="Normal 108 5 2 3" xfId="47247"/>
    <cellStyle name="Normal 108 5 3" xfId="11605"/>
    <cellStyle name="Normal 108 5 3 2" xfId="40663"/>
    <cellStyle name="Normal 108 5 4" xfId="34079"/>
    <cellStyle name="Normal 108 6" xfId="7162"/>
    <cellStyle name="Normal 108 6 2" xfId="20423"/>
    <cellStyle name="Normal 108 6 2 2" xfId="28377"/>
    <cellStyle name="Normal 108 6 2 2 2" xfId="57336"/>
    <cellStyle name="Normal 108 6 2 3" xfId="49395"/>
    <cellStyle name="Normal 108 6 3" xfId="13753"/>
    <cellStyle name="Normal 108 6 3 2" xfId="42811"/>
    <cellStyle name="Normal 108 6 4" xfId="36227"/>
    <cellStyle name="Normal 108 7" xfId="15031"/>
    <cellStyle name="Normal 108 7 2" xfId="23021"/>
    <cellStyle name="Normal 108 7 2 2" xfId="51980"/>
    <cellStyle name="Normal 108 7 3" xfId="44039"/>
    <cellStyle name="Normal 108 8" xfId="21573"/>
    <cellStyle name="Normal 108 8 2" xfId="29521"/>
    <cellStyle name="Normal 108 8 2 2" xfId="58480"/>
    <cellStyle name="Normal 108 8 3" xfId="50539"/>
    <cellStyle name="Normal 108 9" xfId="8313"/>
    <cellStyle name="Normal 108 9 2" xfId="37371"/>
    <cellStyle name="Normal 109" xfId="1764"/>
    <cellStyle name="Normal 11" xfId="79"/>
    <cellStyle name="Normal 11 10" xfId="3596"/>
    <cellStyle name="Normal 11 10 2" xfId="16890"/>
    <cellStyle name="Normal 11 10 2 2" xfId="24844"/>
    <cellStyle name="Normal 11 10 2 2 2" xfId="53803"/>
    <cellStyle name="Normal 11 10 2 3" xfId="45862"/>
    <cellStyle name="Normal 11 10 3" xfId="10220"/>
    <cellStyle name="Normal 11 10 3 2" xfId="39278"/>
    <cellStyle name="Normal 11 10 4" xfId="32694"/>
    <cellStyle name="Normal 11 11" xfId="4750"/>
    <cellStyle name="Normal 11 11 2" xfId="18034"/>
    <cellStyle name="Normal 11 11 2 2" xfId="25988"/>
    <cellStyle name="Normal 11 11 2 2 2" xfId="54947"/>
    <cellStyle name="Normal 11 11 2 3" xfId="47006"/>
    <cellStyle name="Normal 11 11 3" xfId="11364"/>
    <cellStyle name="Normal 11 11 3 2" xfId="40422"/>
    <cellStyle name="Normal 11 11 4" xfId="33838"/>
    <cellStyle name="Normal 11 12" xfId="6911"/>
    <cellStyle name="Normal 11 12 2" xfId="20182"/>
    <cellStyle name="Normal 11 12 2 2" xfId="28136"/>
    <cellStyle name="Normal 11 12 2 2 2" xfId="57095"/>
    <cellStyle name="Normal 11 12 2 3" xfId="49154"/>
    <cellStyle name="Normal 11 12 3" xfId="13512"/>
    <cellStyle name="Normal 11 12 3 2" xfId="42570"/>
    <cellStyle name="Normal 11 12 4" xfId="35986"/>
    <cellStyle name="Normal 11 13" xfId="14664"/>
    <cellStyle name="Normal 11 13 2" xfId="22699"/>
    <cellStyle name="Normal 11 13 2 2" xfId="51658"/>
    <cellStyle name="Normal 11 13 3" xfId="43717"/>
    <cellStyle name="Normal 11 14" xfId="21328"/>
    <cellStyle name="Normal 11 14 2" xfId="29280"/>
    <cellStyle name="Normal 11 14 2 2" xfId="58239"/>
    <cellStyle name="Normal 11 14 3" xfId="50298"/>
    <cellStyle name="Normal 11 15" xfId="8070"/>
    <cellStyle name="Normal 11 15 2" xfId="37130"/>
    <cellStyle name="Normal 11 16" xfId="30546"/>
    <cellStyle name="Normal 11 2" xfId="1091"/>
    <cellStyle name="Normal 11 2 2" xfId="3465"/>
    <cellStyle name="Normal 11 3" xfId="118"/>
    <cellStyle name="Normal 11 3 10" xfId="6944"/>
    <cellStyle name="Normal 11 3 10 2" xfId="20215"/>
    <cellStyle name="Normal 11 3 10 2 2" xfId="28169"/>
    <cellStyle name="Normal 11 3 10 2 2 2" xfId="57128"/>
    <cellStyle name="Normal 11 3 10 2 3" xfId="49187"/>
    <cellStyle name="Normal 11 3 10 3" xfId="13545"/>
    <cellStyle name="Normal 11 3 10 3 2" xfId="42603"/>
    <cellStyle name="Normal 11 3 10 4" xfId="36019"/>
    <cellStyle name="Normal 11 3 11" xfId="14699"/>
    <cellStyle name="Normal 11 3 11 2" xfId="22734"/>
    <cellStyle name="Normal 11 3 11 2 2" xfId="51693"/>
    <cellStyle name="Normal 11 3 11 3" xfId="43752"/>
    <cellStyle name="Normal 11 3 12" xfId="21361"/>
    <cellStyle name="Normal 11 3 12 2" xfId="29313"/>
    <cellStyle name="Normal 11 3 12 2 2" xfId="58272"/>
    <cellStyle name="Normal 11 3 12 3" xfId="50331"/>
    <cellStyle name="Normal 11 3 13" xfId="8103"/>
    <cellStyle name="Normal 11 3 13 2" xfId="37163"/>
    <cellStyle name="Normal 11 3 14" xfId="30579"/>
    <cellStyle name="Normal 11 3 2" xfId="1473"/>
    <cellStyle name="Normal 11 3 2 10" xfId="21455"/>
    <cellStyle name="Normal 11 3 2 10 2" xfId="29403"/>
    <cellStyle name="Normal 11 3 2 10 2 2" xfId="58362"/>
    <cellStyle name="Normal 11 3 2 10 3" xfId="50421"/>
    <cellStyle name="Normal 11 3 2 11" xfId="8195"/>
    <cellStyle name="Normal 11 3 2 11 2" xfId="37253"/>
    <cellStyle name="Normal 11 3 2 12" xfId="30669"/>
    <cellStyle name="Normal 11 3 2 2" xfId="1693"/>
    <cellStyle name="Normal 11 3 2 2 10" xfId="30882"/>
    <cellStyle name="Normal 11 3 2 2 2" xfId="2318"/>
    <cellStyle name="Normal 11 3 2 2 2 2" xfId="3326"/>
    <cellStyle name="Normal 11 3 2 2 2 2 2" xfId="6684"/>
    <cellStyle name="Normal 11 3 2 2 2 2 2 2" xfId="19966"/>
    <cellStyle name="Normal 11 3 2 2 2 2 2 2 2" xfId="27920"/>
    <cellStyle name="Normal 11 3 2 2 2 2 2 2 2 2" xfId="56879"/>
    <cellStyle name="Normal 11 3 2 2 2 2 2 2 3" xfId="48938"/>
    <cellStyle name="Normal 11 3 2 2 2 2 2 3" xfId="13296"/>
    <cellStyle name="Normal 11 3 2 2 2 2 2 3 2" xfId="42354"/>
    <cellStyle name="Normal 11 3 2 2 2 2 2 4" xfId="35770"/>
    <cellStyle name="Normal 11 3 2 2 2 2 3" xfId="16814"/>
    <cellStyle name="Normal 11 3 2 2 2 2 3 2" xfId="24768"/>
    <cellStyle name="Normal 11 3 2 2 2 2 3 2 2" xfId="53727"/>
    <cellStyle name="Normal 11 3 2 2 2 2 3 3" xfId="45786"/>
    <cellStyle name="Normal 11 3 2 2 2 2 4" xfId="10004"/>
    <cellStyle name="Normal 11 3 2 2 2 2 4 2" xfId="39062"/>
    <cellStyle name="Normal 11 3 2 2 2 2 5" xfId="32478"/>
    <cellStyle name="Normal 11 3 2 2 2 3" xfId="4524"/>
    <cellStyle name="Normal 11 3 2 2 2 3 2" xfId="17818"/>
    <cellStyle name="Normal 11 3 2 2 2 3 2 2" xfId="25772"/>
    <cellStyle name="Normal 11 3 2 2 2 3 2 2 2" xfId="54731"/>
    <cellStyle name="Normal 11 3 2 2 2 3 2 3" xfId="46790"/>
    <cellStyle name="Normal 11 3 2 2 2 3 3" xfId="11148"/>
    <cellStyle name="Normal 11 3 2 2 2 3 3 2" xfId="40206"/>
    <cellStyle name="Normal 11 3 2 2 2 3 4" xfId="33622"/>
    <cellStyle name="Normal 11 3 2 2 2 4" xfId="5680"/>
    <cellStyle name="Normal 11 3 2 2 2 4 2" xfId="18962"/>
    <cellStyle name="Normal 11 3 2 2 2 4 2 2" xfId="26916"/>
    <cellStyle name="Normal 11 3 2 2 2 4 2 2 2" xfId="55875"/>
    <cellStyle name="Normal 11 3 2 2 2 4 2 3" xfId="47934"/>
    <cellStyle name="Normal 11 3 2 2 2 4 3" xfId="12292"/>
    <cellStyle name="Normal 11 3 2 2 2 4 3 2" xfId="41350"/>
    <cellStyle name="Normal 11 3 2 2 2 4 4" xfId="34766"/>
    <cellStyle name="Normal 11 3 2 2 2 5" xfId="7849"/>
    <cellStyle name="Normal 11 3 2 2 2 5 2" xfId="21110"/>
    <cellStyle name="Normal 11 3 2 2 2 5 2 2" xfId="29064"/>
    <cellStyle name="Normal 11 3 2 2 2 5 2 2 2" xfId="58023"/>
    <cellStyle name="Normal 11 3 2 2 2 5 2 3" xfId="50082"/>
    <cellStyle name="Normal 11 3 2 2 2 5 3" xfId="14440"/>
    <cellStyle name="Normal 11 3 2 2 2 5 3 2" xfId="43498"/>
    <cellStyle name="Normal 11 3 2 2 2 5 4" xfId="36914"/>
    <cellStyle name="Normal 11 3 2 2 2 6" xfId="15719"/>
    <cellStyle name="Normal 11 3 2 2 2 6 2" xfId="23709"/>
    <cellStyle name="Normal 11 3 2 2 2 6 2 2" xfId="52668"/>
    <cellStyle name="Normal 11 3 2 2 2 6 3" xfId="44727"/>
    <cellStyle name="Normal 11 3 2 2 2 7" xfId="22260"/>
    <cellStyle name="Normal 11 3 2 2 2 7 2" xfId="30208"/>
    <cellStyle name="Normal 11 3 2 2 2 7 2 2" xfId="59167"/>
    <cellStyle name="Normal 11 3 2 2 2 7 3" xfId="51226"/>
    <cellStyle name="Normal 11 3 2 2 2 8" xfId="9000"/>
    <cellStyle name="Normal 11 3 2 2 2 8 2" xfId="38058"/>
    <cellStyle name="Normal 11 3 2 2 2 9" xfId="31474"/>
    <cellStyle name="Normal 11 3 2 2 3" xfId="2734"/>
    <cellStyle name="Normal 11 3 2 2 3 2" xfId="6092"/>
    <cellStyle name="Normal 11 3 2 2 3 2 2" xfId="19374"/>
    <cellStyle name="Normal 11 3 2 2 3 2 2 2" xfId="27328"/>
    <cellStyle name="Normal 11 3 2 2 3 2 2 2 2" xfId="56287"/>
    <cellStyle name="Normal 11 3 2 2 3 2 2 3" xfId="48346"/>
    <cellStyle name="Normal 11 3 2 2 3 2 3" xfId="12704"/>
    <cellStyle name="Normal 11 3 2 2 3 2 3 2" xfId="41762"/>
    <cellStyle name="Normal 11 3 2 2 3 2 4" xfId="35178"/>
    <cellStyle name="Normal 11 3 2 2 3 3" xfId="16222"/>
    <cellStyle name="Normal 11 3 2 2 3 3 2" xfId="24176"/>
    <cellStyle name="Normal 11 3 2 2 3 3 2 2" xfId="53135"/>
    <cellStyle name="Normal 11 3 2 2 3 3 3" xfId="45194"/>
    <cellStyle name="Normal 11 3 2 2 3 4" xfId="9412"/>
    <cellStyle name="Normal 11 3 2 2 3 4 2" xfId="38470"/>
    <cellStyle name="Normal 11 3 2 2 3 5" xfId="31886"/>
    <cellStyle name="Normal 11 3 2 2 4" xfId="3932"/>
    <cellStyle name="Normal 11 3 2 2 4 2" xfId="17226"/>
    <cellStyle name="Normal 11 3 2 2 4 2 2" xfId="25180"/>
    <cellStyle name="Normal 11 3 2 2 4 2 2 2" xfId="54139"/>
    <cellStyle name="Normal 11 3 2 2 4 2 3" xfId="46198"/>
    <cellStyle name="Normal 11 3 2 2 4 3" xfId="10556"/>
    <cellStyle name="Normal 11 3 2 2 4 3 2" xfId="39614"/>
    <cellStyle name="Normal 11 3 2 2 4 4" xfId="33030"/>
    <cellStyle name="Normal 11 3 2 2 5" xfId="5088"/>
    <cellStyle name="Normal 11 3 2 2 5 2" xfId="18370"/>
    <cellStyle name="Normal 11 3 2 2 5 2 2" xfId="26324"/>
    <cellStyle name="Normal 11 3 2 2 5 2 2 2" xfId="55283"/>
    <cellStyle name="Normal 11 3 2 2 5 2 3" xfId="47342"/>
    <cellStyle name="Normal 11 3 2 2 5 3" xfId="11700"/>
    <cellStyle name="Normal 11 3 2 2 5 3 2" xfId="40758"/>
    <cellStyle name="Normal 11 3 2 2 5 4" xfId="34174"/>
    <cellStyle name="Normal 11 3 2 2 6" xfId="7257"/>
    <cellStyle name="Normal 11 3 2 2 6 2" xfId="20518"/>
    <cellStyle name="Normal 11 3 2 2 6 2 2" xfId="28472"/>
    <cellStyle name="Normal 11 3 2 2 6 2 2 2" xfId="57431"/>
    <cellStyle name="Normal 11 3 2 2 6 2 3" xfId="49490"/>
    <cellStyle name="Normal 11 3 2 2 6 3" xfId="13848"/>
    <cellStyle name="Normal 11 3 2 2 6 3 2" xfId="42906"/>
    <cellStyle name="Normal 11 3 2 2 6 4" xfId="36322"/>
    <cellStyle name="Normal 11 3 2 2 7" xfId="15126"/>
    <cellStyle name="Normal 11 3 2 2 7 2" xfId="23116"/>
    <cellStyle name="Normal 11 3 2 2 7 2 2" xfId="52075"/>
    <cellStyle name="Normal 11 3 2 2 7 3" xfId="44134"/>
    <cellStyle name="Normal 11 3 2 2 8" xfId="21668"/>
    <cellStyle name="Normal 11 3 2 2 8 2" xfId="29616"/>
    <cellStyle name="Normal 11 3 2 2 8 2 2" xfId="58575"/>
    <cellStyle name="Normal 11 3 2 2 8 3" xfId="50634"/>
    <cellStyle name="Normal 11 3 2 2 9" xfId="8408"/>
    <cellStyle name="Normal 11 3 2 2 9 2" xfId="37466"/>
    <cellStyle name="Normal 11 3 2 3" xfId="2105"/>
    <cellStyle name="Normal 11 3 2 3 2" xfId="3113"/>
    <cellStyle name="Normal 11 3 2 3 2 2" xfId="6471"/>
    <cellStyle name="Normal 11 3 2 3 2 2 2" xfId="19753"/>
    <cellStyle name="Normal 11 3 2 3 2 2 2 2" xfId="27707"/>
    <cellStyle name="Normal 11 3 2 3 2 2 2 2 2" xfId="56666"/>
    <cellStyle name="Normal 11 3 2 3 2 2 2 3" xfId="48725"/>
    <cellStyle name="Normal 11 3 2 3 2 2 3" xfId="13083"/>
    <cellStyle name="Normal 11 3 2 3 2 2 3 2" xfId="42141"/>
    <cellStyle name="Normal 11 3 2 3 2 2 4" xfId="35557"/>
    <cellStyle name="Normal 11 3 2 3 2 3" xfId="16601"/>
    <cellStyle name="Normal 11 3 2 3 2 3 2" xfId="24555"/>
    <cellStyle name="Normal 11 3 2 3 2 3 2 2" xfId="53514"/>
    <cellStyle name="Normal 11 3 2 3 2 3 3" xfId="45573"/>
    <cellStyle name="Normal 11 3 2 3 2 4" xfId="9791"/>
    <cellStyle name="Normal 11 3 2 3 2 4 2" xfId="38849"/>
    <cellStyle name="Normal 11 3 2 3 2 5" xfId="32265"/>
    <cellStyle name="Normal 11 3 2 3 3" xfId="4311"/>
    <cellStyle name="Normal 11 3 2 3 3 2" xfId="17605"/>
    <cellStyle name="Normal 11 3 2 3 3 2 2" xfId="25559"/>
    <cellStyle name="Normal 11 3 2 3 3 2 2 2" xfId="54518"/>
    <cellStyle name="Normal 11 3 2 3 3 2 3" xfId="46577"/>
    <cellStyle name="Normal 11 3 2 3 3 3" xfId="10935"/>
    <cellStyle name="Normal 11 3 2 3 3 3 2" xfId="39993"/>
    <cellStyle name="Normal 11 3 2 3 3 4" xfId="33409"/>
    <cellStyle name="Normal 11 3 2 3 4" xfId="5467"/>
    <cellStyle name="Normal 11 3 2 3 4 2" xfId="18749"/>
    <cellStyle name="Normal 11 3 2 3 4 2 2" xfId="26703"/>
    <cellStyle name="Normal 11 3 2 3 4 2 2 2" xfId="55662"/>
    <cellStyle name="Normal 11 3 2 3 4 2 3" xfId="47721"/>
    <cellStyle name="Normal 11 3 2 3 4 3" xfId="12079"/>
    <cellStyle name="Normal 11 3 2 3 4 3 2" xfId="41137"/>
    <cellStyle name="Normal 11 3 2 3 4 4" xfId="34553"/>
    <cellStyle name="Normal 11 3 2 3 5" xfId="7636"/>
    <cellStyle name="Normal 11 3 2 3 5 2" xfId="20897"/>
    <cellStyle name="Normal 11 3 2 3 5 2 2" xfId="28851"/>
    <cellStyle name="Normal 11 3 2 3 5 2 2 2" xfId="57810"/>
    <cellStyle name="Normal 11 3 2 3 5 2 3" xfId="49869"/>
    <cellStyle name="Normal 11 3 2 3 5 3" xfId="14227"/>
    <cellStyle name="Normal 11 3 2 3 5 3 2" xfId="43285"/>
    <cellStyle name="Normal 11 3 2 3 5 4" xfId="36701"/>
    <cellStyle name="Normal 11 3 2 3 6" xfId="15506"/>
    <cellStyle name="Normal 11 3 2 3 6 2" xfId="23496"/>
    <cellStyle name="Normal 11 3 2 3 6 2 2" xfId="52455"/>
    <cellStyle name="Normal 11 3 2 3 6 3" xfId="44514"/>
    <cellStyle name="Normal 11 3 2 3 7" xfId="22047"/>
    <cellStyle name="Normal 11 3 2 3 7 2" xfId="29995"/>
    <cellStyle name="Normal 11 3 2 3 7 2 2" xfId="58954"/>
    <cellStyle name="Normal 11 3 2 3 7 3" xfId="51013"/>
    <cellStyle name="Normal 11 3 2 3 8" xfId="8787"/>
    <cellStyle name="Normal 11 3 2 3 8 2" xfId="37845"/>
    <cellStyle name="Normal 11 3 2 3 9" xfId="31261"/>
    <cellStyle name="Normal 11 3 2 4" xfId="1923"/>
    <cellStyle name="Normal 11 3 2 4 2" xfId="2933"/>
    <cellStyle name="Normal 11 3 2 4 2 2" xfId="6291"/>
    <cellStyle name="Normal 11 3 2 4 2 2 2" xfId="19573"/>
    <cellStyle name="Normal 11 3 2 4 2 2 2 2" xfId="27527"/>
    <cellStyle name="Normal 11 3 2 4 2 2 2 2 2" xfId="56486"/>
    <cellStyle name="Normal 11 3 2 4 2 2 2 3" xfId="48545"/>
    <cellStyle name="Normal 11 3 2 4 2 2 3" xfId="12903"/>
    <cellStyle name="Normal 11 3 2 4 2 2 3 2" xfId="41961"/>
    <cellStyle name="Normal 11 3 2 4 2 2 4" xfId="35377"/>
    <cellStyle name="Normal 11 3 2 4 2 3" xfId="16421"/>
    <cellStyle name="Normal 11 3 2 4 2 3 2" xfId="24375"/>
    <cellStyle name="Normal 11 3 2 4 2 3 2 2" xfId="53334"/>
    <cellStyle name="Normal 11 3 2 4 2 3 3" xfId="45393"/>
    <cellStyle name="Normal 11 3 2 4 2 4" xfId="9611"/>
    <cellStyle name="Normal 11 3 2 4 2 4 2" xfId="38669"/>
    <cellStyle name="Normal 11 3 2 4 2 5" xfId="32085"/>
    <cellStyle name="Normal 11 3 2 4 3" xfId="4131"/>
    <cellStyle name="Normal 11 3 2 4 3 2" xfId="17425"/>
    <cellStyle name="Normal 11 3 2 4 3 2 2" xfId="25379"/>
    <cellStyle name="Normal 11 3 2 4 3 2 2 2" xfId="54338"/>
    <cellStyle name="Normal 11 3 2 4 3 2 3" xfId="46397"/>
    <cellStyle name="Normal 11 3 2 4 3 3" xfId="10755"/>
    <cellStyle name="Normal 11 3 2 4 3 3 2" xfId="39813"/>
    <cellStyle name="Normal 11 3 2 4 3 4" xfId="33229"/>
    <cellStyle name="Normal 11 3 2 4 4" xfId="5287"/>
    <cellStyle name="Normal 11 3 2 4 4 2" xfId="18569"/>
    <cellStyle name="Normal 11 3 2 4 4 2 2" xfId="26523"/>
    <cellStyle name="Normal 11 3 2 4 4 2 2 2" xfId="55482"/>
    <cellStyle name="Normal 11 3 2 4 4 2 3" xfId="47541"/>
    <cellStyle name="Normal 11 3 2 4 4 3" xfId="11899"/>
    <cellStyle name="Normal 11 3 2 4 4 3 2" xfId="40957"/>
    <cellStyle name="Normal 11 3 2 4 4 4" xfId="34373"/>
    <cellStyle name="Normal 11 3 2 4 5" xfId="7456"/>
    <cellStyle name="Normal 11 3 2 4 5 2" xfId="20717"/>
    <cellStyle name="Normal 11 3 2 4 5 2 2" xfId="28671"/>
    <cellStyle name="Normal 11 3 2 4 5 2 2 2" xfId="57630"/>
    <cellStyle name="Normal 11 3 2 4 5 2 3" xfId="49689"/>
    <cellStyle name="Normal 11 3 2 4 5 3" xfId="14047"/>
    <cellStyle name="Normal 11 3 2 4 5 3 2" xfId="43105"/>
    <cellStyle name="Normal 11 3 2 4 5 4" xfId="36521"/>
    <cellStyle name="Normal 11 3 2 4 6" xfId="15326"/>
    <cellStyle name="Normal 11 3 2 4 6 2" xfId="23316"/>
    <cellStyle name="Normal 11 3 2 4 6 2 2" xfId="52275"/>
    <cellStyle name="Normal 11 3 2 4 6 3" xfId="44334"/>
    <cellStyle name="Normal 11 3 2 4 7" xfId="21867"/>
    <cellStyle name="Normal 11 3 2 4 7 2" xfId="29815"/>
    <cellStyle name="Normal 11 3 2 4 7 2 2" xfId="58774"/>
    <cellStyle name="Normal 11 3 2 4 7 3" xfId="50833"/>
    <cellStyle name="Normal 11 3 2 4 8" xfId="8607"/>
    <cellStyle name="Normal 11 3 2 4 8 2" xfId="37665"/>
    <cellStyle name="Normal 11 3 2 4 9" xfId="31081"/>
    <cellStyle name="Normal 11 3 2 5" xfId="2521"/>
    <cellStyle name="Normal 11 3 2 5 2" xfId="5879"/>
    <cellStyle name="Normal 11 3 2 5 2 2" xfId="19161"/>
    <cellStyle name="Normal 11 3 2 5 2 2 2" xfId="27115"/>
    <cellStyle name="Normal 11 3 2 5 2 2 2 2" xfId="56074"/>
    <cellStyle name="Normal 11 3 2 5 2 2 3" xfId="48133"/>
    <cellStyle name="Normal 11 3 2 5 2 3" xfId="12491"/>
    <cellStyle name="Normal 11 3 2 5 2 3 2" xfId="41549"/>
    <cellStyle name="Normal 11 3 2 5 2 4" xfId="34965"/>
    <cellStyle name="Normal 11 3 2 5 3" xfId="16014"/>
    <cellStyle name="Normal 11 3 2 5 3 2" xfId="23968"/>
    <cellStyle name="Normal 11 3 2 5 3 2 2" xfId="52927"/>
    <cellStyle name="Normal 11 3 2 5 3 3" xfId="44986"/>
    <cellStyle name="Normal 11 3 2 5 4" xfId="9199"/>
    <cellStyle name="Normal 11 3 2 5 4 2" xfId="38257"/>
    <cellStyle name="Normal 11 3 2 5 5" xfId="31673"/>
    <cellStyle name="Normal 11 3 2 6" xfId="3719"/>
    <cellStyle name="Normal 11 3 2 6 2" xfId="17013"/>
    <cellStyle name="Normal 11 3 2 6 2 2" xfId="24967"/>
    <cellStyle name="Normal 11 3 2 6 2 2 2" xfId="53926"/>
    <cellStyle name="Normal 11 3 2 6 2 3" xfId="45985"/>
    <cellStyle name="Normal 11 3 2 6 3" xfId="10343"/>
    <cellStyle name="Normal 11 3 2 6 3 2" xfId="39401"/>
    <cellStyle name="Normal 11 3 2 6 4" xfId="32817"/>
    <cellStyle name="Normal 11 3 2 7" xfId="4875"/>
    <cellStyle name="Normal 11 3 2 7 2" xfId="18157"/>
    <cellStyle name="Normal 11 3 2 7 2 2" xfId="26111"/>
    <cellStyle name="Normal 11 3 2 7 2 2 2" xfId="55070"/>
    <cellStyle name="Normal 11 3 2 7 2 3" xfId="47129"/>
    <cellStyle name="Normal 11 3 2 7 3" xfId="11487"/>
    <cellStyle name="Normal 11 3 2 7 3 2" xfId="40545"/>
    <cellStyle name="Normal 11 3 2 7 4" xfId="33961"/>
    <cellStyle name="Normal 11 3 2 8" xfId="7044"/>
    <cellStyle name="Normal 11 3 2 8 2" xfId="20305"/>
    <cellStyle name="Normal 11 3 2 8 2 2" xfId="28259"/>
    <cellStyle name="Normal 11 3 2 8 2 2 2" xfId="57218"/>
    <cellStyle name="Normal 11 3 2 8 2 3" xfId="49277"/>
    <cellStyle name="Normal 11 3 2 8 3" xfId="13635"/>
    <cellStyle name="Normal 11 3 2 8 3 2" xfId="42693"/>
    <cellStyle name="Normal 11 3 2 8 4" xfId="36109"/>
    <cellStyle name="Normal 11 3 2 9" xfId="14913"/>
    <cellStyle name="Normal 11 3 2 9 2" xfId="22903"/>
    <cellStyle name="Normal 11 3 2 9 2 2" xfId="51862"/>
    <cellStyle name="Normal 11 3 2 9 3" xfId="43921"/>
    <cellStyle name="Normal 11 3 3" xfId="1573"/>
    <cellStyle name="Normal 11 3 3 10" xfId="30762"/>
    <cellStyle name="Normal 11 3 3 2" xfId="2198"/>
    <cellStyle name="Normal 11 3 3 2 2" xfId="3206"/>
    <cellStyle name="Normal 11 3 3 2 2 2" xfId="6564"/>
    <cellStyle name="Normal 11 3 3 2 2 2 2" xfId="19846"/>
    <cellStyle name="Normal 11 3 3 2 2 2 2 2" xfId="27800"/>
    <cellStyle name="Normal 11 3 3 2 2 2 2 2 2" xfId="56759"/>
    <cellStyle name="Normal 11 3 3 2 2 2 2 3" xfId="48818"/>
    <cellStyle name="Normal 11 3 3 2 2 2 3" xfId="13176"/>
    <cellStyle name="Normal 11 3 3 2 2 2 3 2" xfId="42234"/>
    <cellStyle name="Normal 11 3 3 2 2 2 4" xfId="35650"/>
    <cellStyle name="Normal 11 3 3 2 2 3" xfId="16694"/>
    <cellStyle name="Normal 11 3 3 2 2 3 2" xfId="24648"/>
    <cellStyle name="Normal 11 3 3 2 2 3 2 2" xfId="53607"/>
    <cellStyle name="Normal 11 3 3 2 2 3 3" xfId="45666"/>
    <cellStyle name="Normal 11 3 3 2 2 4" xfId="9884"/>
    <cellStyle name="Normal 11 3 3 2 2 4 2" xfId="38942"/>
    <cellStyle name="Normal 11 3 3 2 2 5" xfId="32358"/>
    <cellStyle name="Normal 11 3 3 2 3" xfId="4404"/>
    <cellStyle name="Normal 11 3 3 2 3 2" xfId="17698"/>
    <cellStyle name="Normal 11 3 3 2 3 2 2" xfId="25652"/>
    <cellStyle name="Normal 11 3 3 2 3 2 2 2" xfId="54611"/>
    <cellStyle name="Normal 11 3 3 2 3 2 3" xfId="46670"/>
    <cellStyle name="Normal 11 3 3 2 3 3" xfId="11028"/>
    <cellStyle name="Normal 11 3 3 2 3 3 2" xfId="40086"/>
    <cellStyle name="Normal 11 3 3 2 3 4" xfId="33502"/>
    <cellStyle name="Normal 11 3 3 2 4" xfId="5560"/>
    <cellStyle name="Normal 11 3 3 2 4 2" xfId="18842"/>
    <cellStyle name="Normal 11 3 3 2 4 2 2" xfId="26796"/>
    <cellStyle name="Normal 11 3 3 2 4 2 2 2" xfId="55755"/>
    <cellStyle name="Normal 11 3 3 2 4 2 3" xfId="47814"/>
    <cellStyle name="Normal 11 3 3 2 4 3" xfId="12172"/>
    <cellStyle name="Normal 11 3 3 2 4 3 2" xfId="41230"/>
    <cellStyle name="Normal 11 3 3 2 4 4" xfId="34646"/>
    <cellStyle name="Normal 11 3 3 2 5" xfId="7729"/>
    <cellStyle name="Normal 11 3 3 2 5 2" xfId="20990"/>
    <cellStyle name="Normal 11 3 3 2 5 2 2" xfId="28944"/>
    <cellStyle name="Normal 11 3 3 2 5 2 2 2" xfId="57903"/>
    <cellStyle name="Normal 11 3 3 2 5 2 3" xfId="49962"/>
    <cellStyle name="Normal 11 3 3 2 5 3" xfId="14320"/>
    <cellStyle name="Normal 11 3 3 2 5 3 2" xfId="43378"/>
    <cellStyle name="Normal 11 3 3 2 5 4" xfId="36794"/>
    <cellStyle name="Normal 11 3 3 2 6" xfId="15599"/>
    <cellStyle name="Normal 11 3 3 2 6 2" xfId="23589"/>
    <cellStyle name="Normal 11 3 3 2 6 2 2" xfId="52548"/>
    <cellStyle name="Normal 11 3 3 2 6 3" xfId="44607"/>
    <cellStyle name="Normal 11 3 3 2 7" xfId="22140"/>
    <cellStyle name="Normal 11 3 3 2 7 2" xfId="30088"/>
    <cellStyle name="Normal 11 3 3 2 7 2 2" xfId="59047"/>
    <cellStyle name="Normal 11 3 3 2 7 3" xfId="51106"/>
    <cellStyle name="Normal 11 3 3 2 8" xfId="8880"/>
    <cellStyle name="Normal 11 3 3 2 8 2" xfId="37938"/>
    <cellStyle name="Normal 11 3 3 2 9" xfId="31354"/>
    <cellStyle name="Normal 11 3 3 3" xfId="2614"/>
    <cellStyle name="Normal 11 3 3 3 2" xfId="5972"/>
    <cellStyle name="Normal 11 3 3 3 2 2" xfId="19254"/>
    <cellStyle name="Normal 11 3 3 3 2 2 2" xfId="27208"/>
    <cellStyle name="Normal 11 3 3 3 2 2 2 2" xfId="56167"/>
    <cellStyle name="Normal 11 3 3 3 2 2 3" xfId="48226"/>
    <cellStyle name="Normal 11 3 3 3 2 3" xfId="12584"/>
    <cellStyle name="Normal 11 3 3 3 2 3 2" xfId="41642"/>
    <cellStyle name="Normal 11 3 3 3 2 4" xfId="35058"/>
    <cellStyle name="Normal 11 3 3 3 3" xfId="16102"/>
    <cellStyle name="Normal 11 3 3 3 3 2" xfId="24056"/>
    <cellStyle name="Normal 11 3 3 3 3 2 2" xfId="53015"/>
    <cellStyle name="Normal 11 3 3 3 3 3" xfId="45074"/>
    <cellStyle name="Normal 11 3 3 3 4" xfId="9292"/>
    <cellStyle name="Normal 11 3 3 3 4 2" xfId="38350"/>
    <cellStyle name="Normal 11 3 3 3 5" xfId="31766"/>
    <cellStyle name="Normal 11 3 3 4" xfId="3812"/>
    <cellStyle name="Normal 11 3 3 4 2" xfId="17106"/>
    <cellStyle name="Normal 11 3 3 4 2 2" xfId="25060"/>
    <cellStyle name="Normal 11 3 3 4 2 2 2" xfId="54019"/>
    <cellStyle name="Normal 11 3 3 4 2 3" xfId="46078"/>
    <cellStyle name="Normal 11 3 3 4 3" xfId="10436"/>
    <cellStyle name="Normal 11 3 3 4 3 2" xfId="39494"/>
    <cellStyle name="Normal 11 3 3 4 4" xfId="32910"/>
    <cellStyle name="Normal 11 3 3 5" xfId="4968"/>
    <cellStyle name="Normal 11 3 3 5 2" xfId="18250"/>
    <cellStyle name="Normal 11 3 3 5 2 2" xfId="26204"/>
    <cellStyle name="Normal 11 3 3 5 2 2 2" xfId="55163"/>
    <cellStyle name="Normal 11 3 3 5 2 3" xfId="47222"/>
    <cellStyle name="Normal 11 3 3 5 3" xfId="11580"/>
    <cellStyle name="Normal 11 3 3 5 3 2" xfId="40638"/>
    <cellStyle name="Normal 11 3 3 5 4" xfId="34054"/>
    <cellStyle name="Normal 11 3 3 6" xfId="7137"/>
    <cellStyle name="Normal 11 3 3 6 2" xfId="20398"/>
    <cellStyle name="Normal 11 3 3 6 2 2" xfId="28352"/>
    <cellStyle name="Normal 11 3 3 6 2 2 2" xfId="57311"/>
    <cellStyle name="Normal 11 3 3 6 2 3" xfId="49370"/>
    <cellStyle name="Normal 11 3 3 6 3" xfId="13728"/>
    <cellStyle name="Normal 11 3 3 6 3 2" xfId="42786"/>
    <cellStyle name="Normal 11 3 3 6 4" xfId="36202"/>
    <cellStyle name="Normal 11 3 3 7" xfId="15006"/>
    <cellStyle name="Normal 11 3 3 7 2" xfId="22996"/>
    <cellStyle name="Normal 11 3 3 7 2 2" xfId="51955"/>
    <cellStyle name="Normal 11 3 3 7 3" xfId="44014"/>
    <cellStyle name="Normal 11 3 3 8" xfId="21548"/>
    <cellStyle name="Normal 11 3 3 8 2" xfId="29496"/>
    <cellStyle name="Normal 11 3 3 8 2 2" xfId="58455"/>
    <cellStyle name="Normal 11 3 3 8 3" xfId="50514"/>
    <cellStyle name="Normal 11 3 3 9" xfId="8288"/>
    <cellStyle name="Normal 11 3 3 9 2" xfId="37346"/>
    <cellStyle name="Normal 11 3 4" xfId="2015"/>
    <cellStyle name="Normal 11 3 4 2" xfId="3023"/>
    <cellStyle name="Normal 11 3 4 2 2" xfId="6381"/>
    <cellStyle name="Normal 11 3 4 2 2 2" xfId="19663"/>
    <cellStyle name="Normal 11 3 4 2 2 2 2" xfId="27617"/>
    <cellStyle name="Normal 11 3 4 2 2 2 2 2" xfId="56576"/>
    <cellStyle name="Normal 11 3 4 2 2 2 3" xfId="48635"/>
    <cellStyle name="Normal 11 3 4 2 2 3" xfId="12993"/>
    <cellStyle name="Normal 11 3 4 2 2 3 2" xfId="42051"/>
    <cellStyle name="Normal 11 3 4 2 2 4" xfId="35467"/>
    <cellStyle name="Normal 11 3 4 2 3" xfId="16511"/>
    <cellStyle name="Normal 11 3 4 2 3 2" xfId="24465"/>
    <cellStyle name="Normal 11 3 4 2 3 2 2" xfId="53424"/>
    <cellStyle name="Normal 11 3 4 2 3 3" xfId="45483"/>
    <cellStyle name="Normal 11 3 4 2 4" xfId="9701"/>
    <cellStyle name="Normal 11 3 4 2 4 2" xfId="38759"/>
    <cellStyle name="Normal 11 3 4 2 5" xfId="32175"/>
    <cellStyle name="Normal 11 3 4 3" xfId="4221"/>
    <cellStyle name="Normal 11 3 4 3 2" xfId="17515"/>
    <cellStyle name="Normal 11 3 4 3 2 2" xfId="25469"/>
    <cellStyle name="Normal 11 3 4 3 2 2 2" xfId="54428"/>
    <cellStyle name="Normal 11 3 4 3 2 3" xfId="46487"/>
    <cellStyle name="Normal 11 3 4 3 3" xfId="10845"/>
    <cellStyle name="Normal 11 3 4 3 3 2" xfId="39903"/>
    <cellStyle name="Normal 11 3 4 3 4" xfId="33319"/>
    <cellStyle name="Normal 11 3 4 4" xfId="5377"/>
    <cellStyle name="Normal 11 3 4 4 2" xfId="18659"/>
    <cellStyle name="Normal 11 3 4 4 2 2" xfId="26613"/>
    <cellStyle name="Normal 11 3 4 4 2 2 2" xfId="55572"/>
    <cellStyle name="Normal 11 3 4 4 2 3" xfId="47631"/>
    <cellStyle name="Normal 11 3 4 4 3" xfId="11989"/>
    <cellStyle name="Normal 11 3 4 4 3 2" xfId="41047"/>
    <cellStyle name="Normal 11 3 4 4 4" xfId="34463"/>
    <cellStyle name="Normal 11 3 4 5" xfId="7546"/>
    <cellStyle name="Normal 11 3 4 5 2" xfId="20807"/>
    <cellStyle name="Normal 11 3 4 5 2 2" xfId="28761"/>
    <cellStyle name="Normal 11 3 4 5 2 2 2" xfId="57720"/>
    <cellStyle name="Normal 11 3 4 5 2 3" xfId="49779"/>
    <cellStyle name="Normal 11 3 4 5 3" xfId="14137"/>
    <cellStyle name="Normal 11 3 4 5 3 2" xfId="43195"/>
    <cellStyle name="Normal 11 3 4 5 4" xfId="36611"/>
    <cellStyle name="Normal 11 3 4 6" xfId="15416"/>
    <cellStyle name="Normal 11 3 4 6 2" xfId="23406"/>
    <cellStyle name="Normal 11 3 4 6 2 2" xfId="52365"/>
    <cellStyle name="Normal 11 3 4 6 3" xfId="44424"/>
    <cellStyle name="Normal 11 3 4 7" xfId="21957"/>
    <cellStyle name="Normal 11 3 4 7 2" xfId="29905"/>
    <cellStyle name="Normal 11 3 4 7 2 2" xfId="58864"/>
    <cellStyle name="Normal 11 3 4 7 3" xfId="50923"/>
    <cellStyle name="Normal 11 3 4 8" xfId="8697"/>
    <cellStyle name="Normal 11 3 4 8 2" xfId="37755"/>
    <cellStyle name="Normal 11 3 4 9" xfId="31171"/>
    <cellStyle name="Normal 11 3 5" xfId="1831"/>
    <cellStyle name="Normal 11 3 5 2" xfId="2843"/>
    <cellStyle name="Normal 11 3 5 2 2" xfId="6201"/>
    <cellStyle name="Normal 11 3 5 2 2 2" xfId="19483"/>
    <cellStyle name="Normal 11 3 5 2 2 2 2" xfId="27437"/>
    <cellStyle name="Normal 11 3 5 2 2 2 2 2" xfId="56396"/>
    <cellStyle name="Normal 11 3 5 2 2 2 3" xfId="48455"/>
    <cellStyle name="Normal 11 3 5 2 2 3" xfId="12813"/>
    <cellStyle name="Normal 11 3 5 2 2 3 2" xfId="41871"/>
    <cellStyle name="Normal 11 3 5 2 2 4" xfId="35287"/>
    <cellStyle name="Normal 11 3 5 2 3" xfId="16331"/>
    <cellStyle name="Normal 11 3 5 2 3 2" xfId="24285"/>
    <cellStyle name="Normal 11 3 5 2 3 2 2" xfId="53244"/>
    <cellStyle name="Normal 11 3 5 2 3 3" xfId="45303"/>
    <cellStyle name="Normal 11 3 5 2 4" xfId="9521"/>
    <cellStyle name="Normal 11 3 5 2 4 2" xfId="38579"/>
    <cellStyle name="Normal 11 3 5 2 5" xfId="31995"/>
    <cellStyle name="Normal 11 3 5 3" xfId="4041"/>
    <cellStyle name="Normal 11 3 5 3 2" xfId="17335"/>
    <cellStyle name="Normal 11 3 5 3 2 2" xfId="25289"/>
    <cellStyle name="Normal 11 3 5 3 2 2 2" xfId="54248"/>
    <cellStyle name="Normal 11 3 5 3 2 3" xfId="46307"/>
    <cellStyle name="Normal 11 3 5 3 3" xfId="10665"/>
    <cellStyle name="Normal 11 3 5 3 3 2" xfId="39723"/>
    <cellStyle name="Normal 11 3 5 3 4" xfId="33139"/>
    <cellStyle name="Normal 11 3 5 4" xfId="5197"/>
    <cellStyle name="Normal 11 3 5 4 2" xfId="18479"/>
    <cellStyle name="Normal 11 3 5 4 2 2" xfId="26433"/>
    <cellStyle name="Normal 11 3 5 4 2 2 2" xfId="55392"/>
    <cellStyle name="Normal 11 3 5 4 2 3" xfId="47451"/>
    <cellStyle name="Normal 11 3 5 4 3" xfId="11809"/>
    <cellStyle name="Normal 11 3 5 4 3 2" xfId="40867"/>
    <cellStyle name="Normal 11 3 5 4 4" xfId="34283"/>
    <cellStyle name="Normal 11 3 5 5" xfId="7366"/>
    <cellStyle name="Normal 11 3 5 5 2" xfId="20627"/>
    <cellStyle name="Normal 11 3 5 5 2 2" xfId="28581"/>
    <cellStyle name="Normal 11 3 5 5 2 2 2" xfId="57540"/>
    <cellStyle name="Normal 11 3 5 5 2 3" xfId="49599"/>
    <cellStyle name="Normal 11 3 5 5 3" xfId="13957"/>
    <cellStyle name="Normal 11 3 5 5 3 2" xfId="43015"/>
    <cellStyle name="Normal 11 3 5 5 4" xfId="36431"/>
    <cellStyle name="Normal 11 3 5 6" xfId="15236"/>
    <cellStyle name="Normal 11 3 5 6 2" xfId="23226"/>
    <cellStyle name="Normal 11 3 5 6 2 2" xfId="52185"/>
    <cellStyle name="Normal 11 3 5 6 3" xfId="44244"/>
    <cellStyle name="Normal 11 3 5 7" xfId="21777"/>
    <cellStyle name="Normal 11 3 5 7 2" xfId="29725"/>
    <cellStyle name="Normal 11 3 5 7 2 2" xfId="58684"/>
    <cellStyle name="Normal 11 3 5 7 3" xfId="50743"/>
    <cellStyle name="Normal 11 3 5 8" xfId="8517"/>
    <cellStyle name="Normal 11 3 5 8 2" xfId="37575"/>
    <cellStyle name="Normal 11 3 5 9" xfId="30991"/>
    <cellStyle name="Normal 11 3 6" xfId="3466"/>
    <cellStyle name="Normal 11 3 7" xfId="2430"/>
    <cellStyle name="Normal 11 3 7 2" xfId="5789"/>
    <cellStyle name="Normal 11 3 7 2 2" xfId="19071"/>
    <cellStyle name="Normal 11 3 7 2 2 2" xfId="27025"/>
    <cellStyle name="Normal 11 3 7 2 2 2 2" xfId="55984"/>
    <cellStyle name="Normal 11 3 7 2 2 3" xfId="48043"/>
    <cellStyle name="Normal 11 3 7 2 3" xfId="12401"/>
    <cellStyle name="Normal 11 3 7 2 3 2" xfId="41459"/>
    <cellStyle name="Normal 11 3 7 2 4" xfId="34875"/>
    <cellStyle name="Normal 11 3 7 3" xfId="15873"/>
    <cellStyle name="Normal 11 3 7 3 2" xfId="23862"/>
    <cellStyle name="Normal 11 3 7 3 2 2" xfId="52821"/>
    <cellStyle name="Normal 11 3 7 3 3" xfId="44880"/>
    <cellStyle name="Normal 11 3 7 4" xfId="9109"/>
    <cellStyle name="Normal 11 3 7 4 2" xfId="38167"/>
    <cellStyle name="Normal 11 3 7 5" xfId="31583"/>
    <cellStyle name="Normal 11 3 8" xfId="3629"/>
    <cellStyle name="Normal 11 3 8 2" xfId="16923"/>
    <cellStyle name="Normal 11 3 8 2 2" xfId="24877"/>
    <cellStyle name="Normal 11 3 8 2 2 2" xfId="53836"/>
    <cellStyle name="Normal 11 3 8 2 3" xfId="45895"/>
    <cellStyle name="Normal 11 3 8 3" xfId="10253"/>
    <cellStyle name="Normal 11 3 8 3 2" xfId="39311"/>
    <cellStyle name="Normal 11 3 8 4" xfId="32727"/>
    <cellStyle name="Normal 11 3 9" xfId="4783"/>
    <cellStyle name="Normal 11 3 9 2" xfId="18067"/>
    <cellStyle name="Normal 11 3 9 2 2" xfId="26021"/>
    <cellStyle name="Normal 11 3 9 2 2 2" xfId="54980"/>
    <cellStyle name="Normal 11 3 9 2 3" xfId="47039"/>
    <cellStyle name="Normal 11 3 9 3" xfId="11397"/>
    <cellStyle name="Normal 11 3 9 3 2" xfId="40455"/>
    <cellStyle name="Normal 11 3 9 4" xfId="33871"/>
    <cellStyle name="Normal 11 4" xfId="1440"/>
    <cellStyle name="Normal 11 4 10" xfId="21422"/>
    <cellStyle name="Normal 11 4 10 2" xfId="29370"/>
    <cellStyle name="Normal 11 4 10 2 2" xfId="58329"/>
    <cellStyle name="Normal 11 4 10 3" xfId="50388"/>
    <cellStyle name="Normal 11 4 11" xfId="8162"/>
    <cellStyle name="Normal 11 4 11 2" xfId="37220"/>
    <cellStyle name="Normal 11 4 12" xfId="30636"/>
    <cellStyle name="Normal 11 4 2" xfId="1660"/>
    <cellStyle name="Normal 11 4 2 10" xfId="30849"/>
    <cellStyle name="Normal 11 4 2 2" xfId="2285"/>
    <cellStyle name="Normal 11 4 2 2 2" xfId="3293"/>
    <cellStyle name="Normal 11 4 2 2 2 2" xfId="6651"/>
    <cellStyle name="Normal 11 4 2 2 2 2 2" xfId="19933"/>
    <cellStyle name="Normal 11 4 2 2 2 2 2 2" xfId="27887"/>
    <cellStyle name="Normal 11 4 2 2 2 2 2 2 2" xfId="56846"/>
    <cellStyle name="Normal 11 4 2 2 2 2 2 3" xfId="48905"/>
    <cellStyle name="Normal 11 4 2 2 2 2 3" xfId="13263"/>
    <cellStyle name="Normal 11 4 2 2 2 2 3 2" xfId="42321"/>
    <cellStyle name="Normal 11 4 2 2 2 2 4" xfId="35737"/>
    <cellStyle name="Normal 11 4 2 2 2 3" xfId="16781"/>
    <cellStyle name="Normal 11 4 2 2 2 3 2" xfId="24735"/>
    <cellStyle name="Normal 11 4 2 2 2 3 2 2" xfId="53694"/>
    <cellStyle name="Normal 11 4 2 2 2 3 3" xfId="45753"/>
    <cellStyle name="Normal 11 4 2 2 2 4" xfId="9971"/>
    <cellStyle name="Normal 11 4 2 2 2 4 2" xfId="39029"/>
    <cellStyle name="Normal 11 4 2 2 2 5" xfId="32445"/>
    <cellStyle name="Normal 11 4 2 2 3" xfId="4491"/>
    <cellStyle name="Normal 11 4 2 2 3 2" xfId="17785"/>
    <cellStyle name="Normal 11 4 2 2 3 2 2" xfId="25739"/>
    <cellStyle name="Normal 11 4 2 2 3 2 2 2" xfId="54698"/>
    <cellStyle name="Normal 11 4 2 2 3 2 3" xfId="46757"/>
    <cellStyle name="Normal 11 4 2 2 3 3" xfId="11115"/>
    <cellStyle name="Normal 11 4 2 2 3 3 2" xfId="40173"/>
    <cellStyle name="Normal 11 4 2 2 3 4" xfId="33589"/>
    <cellStyle name="Normal 11 4 2 2 4" xfId="5647"/>
    <cellStyle name="Normal 11 4 2 2 4 2" xfId="18929"/>
    <cellStyle name="Normal 11 4 2 2 4 2 2" xfId="26883"/>
    <cellStyle name="Normal 11 4 2 2 4 2 2 2" xfId="55842"/>
    <cellStyle name="Normal 11 4 2 2 4 2 3" xfId="47901"/>
    <cellStyle name="Normal 11 4 2 2 4 3" xfId="12259"/>
    <cellStyle name="Normal 11 4 2 2 4 3 2" xfId="41317"/>
    <cellStyle name="Normal 11 4 2 2 4 4" xfId="34733"/>
    <cellStyle name="Normal 11 4 2 2 5" xfId="7816"/>
    <cellStyle name="Normal 11 4 2 2 5 2" xfId="21077"/>
    <cellStyle name="Normal 11 4 2 2 5 2 2" xfId="29031"/>
    <cellStyle name="Normal 11 4 2 2 5 2 2 2" xfId="57990"/>
    <cellStyle name="Normal 11 4 2 2 5 2 3" xfId="50049"/>
    <cellStyle name="Normal 11 4 2 2 5 3" xfId="14407"/>
    <cellStyle name="Normal 11 4 2 2 5 3 2" xfId="43465"/>
    <cellStyle name="Normal 11 4 2 2 5 4" xfId="36881"/>
    <cellStyle name="Normal 11 4 2 2 6" xfId="15686"/>
    <cellStyle name="Normal 11 4 2 2 6 2" xfId="23676"/>
    <cellStyle name="Normal 11 4 2 2 6 2 2" xfId="52635"/>
    <cellStyle name="Normal 11 4 2 2 6 3" xfId="44694"/>
    <cellStyle name="Normal 11 4 2 2 7" xfId="22227"/>
    <cellStyle name="Normal 11 4 2 2 7 2" xfId="30175"/>
    <cellStyle name="Normal 11 4 2 2 7 2 2" xfId="59134"/>
    <cellStyle name="Normal 11 4 2 2 7 3" xfId="51193"/>
    <cellStyle name="Normal 11 4 2 2 8" xfId="8967"/>
    <cellStyle name="Normal 11 4 2 2 8 2" xfId="38025"/>
    <cellStyle name="Normal 11 4 2 2 9" xfId="31441"/>
    <cellStyle name="Normal 11 4 2 3" xfId="2701"/>
    <cellStyle name="Normal 11 4 2 3 2" xfId="6059"/>
    <cellStyle name="Normal 11 4 2 3 2 2" xfId="19341"/>
    <cellStyle name="Normal 11 4 2 3 2 2 2" xfId="27295"/>
    <cellStyle name="Normal 11 4 2 3 2 2 2 2" xfId="56254"/>
    <cellStyle name="Normal 11 4 2 3 2 2 3" xfId="48313"/>
    <cellStyle name="Normal 11 4 2 3 2 3" xfId="12671"/>
    <cellStyle name="Normal 11 4 2 3 2 3 2" xfId="41729"/>
    <cellStyle name="Normal 11 4 2 3 2 4" xfId="35145"/>
    <cellStyle name="Normal 11 4 2 3 3" xfId="16189"/>
    <cellStyle name="Normal 11 4 2 3 3 2" xfId="24143"/>
    <cellStyle name="Normal 11 4 2 3 3 2 2" xfId="53102"/>
    <cellStyle name="Normal 11 4 2 3 3 3" xfId="45161"/>
    <cellStyle name="Normal 11 4 2 3 4" xfId="9379"/>
    <cellStyle name="Normal 11 4 2 3 4 2" xfId="38437"/>
    <cellStyle name="Normal 11 4 2 3 5" xfId="31853"/>
    <cellStyle name="Normal 11 4 2 4" xfId="3899"/>
    <cellStyle name="Normal 11 4 2 4 2" xfId="17193"/>
    <cellStyle name="Normal 11 4 2 4 2 2" xfId="25147"/>
    <cellStyle name="Normal 11 4 2 4 2 2 2" xfId="54106"/>
    <cellStyle name="Normal 11 4 2 4 2 3" xfId="46165"/>
    <cellStyle name="Normal 11 4 2 4 3" xfId="10523"/>
    <cellStyle name="Normal 11 4 2 4 3 2" xfId="39581"/>
    <cellStyle name="Normal 11 4 2 4 4" xfId="32997"/>
    <cellStyle name="Normal 11 4 2 5" xfId="5055"/>
    <cellStyle name="Normal 11 4 2 5 2" xfId="18337"/>
    <cellStyle name="Normal 11 4 2 5 2 2" xfId="26291"/>
    <cellStyle name="Normal 11 4 2 5 2 2 2" xfId="55250"/>
    <cellStyle name="Normal 11 4 2 5 2 3" xfId="47309"/>
    <cellStyle name="Normal 11 4 2 5 3" xfId="11667"/>
    <cellStyle name="Normal 11 4 2 5 3 2" xfId="40725"/>
    <cellStyle name="Normal 11 4 2 5 4" xfId="34141"/>
    <cellStyle name="Normal 11 4 2 6" xfId="7224"/>
    <cellStyle name="Normal 11 4 2 6 2" xfId="20485"/>
    <cellStyle name="Normal 11 4 2 6 2 2" xfId="28439"/>
    <cellStyle name="Normal 11 4 2 6 2 2 2" xfId="57398"/>
    <cellStyle name="Normal 11 4 2 6 2 3" xfId="49457"/>
    <cellStyle name="Normal 11 4 2 6 3" xfId="13815"/>
    <cellStyle name="Normal 11 4 2 6 3 2" xfId="42873"/>
    <cellStyle name="Normal 11 4 2 6 4" xfId="36289"/>
    <cellStyle name="Normal 11 4 2 7" xfId="15093"/>
    <cellStyle name="Normal 11 4 2 7 2" xfId="23083"/>
    <cellStyle name="Normal 11 4 2 7 2 2" xfId="52042"/>
    <cellStyle name="Normal 11 4 2 7 3" xfId="44101"/>
    <cellStyle name="Normal 11 4 2 8" xfId="21635"/>
    <cellStyle name="Normal 11 4 2 8 2" xfId="29583"/>
    <cellStyle name="Normal 11 4 2 8 2 2" xfId="58542"/>
    <cellStyle name="Normal 11 4 2 8 3" xfId="50601"/>
    <cellStyle name="Normal 11 4 2 9" xfId="8375"/>
    <cellStyle name="Normal 11 4 2 9 2" xfId="37433"/>
    <cellStyle name="Normal 11 4 3" xfId="2072"/>
    <cellStyle name="Normal 11 4 3 2" xfId="3080"/>
    <cellStyle name="Normal 11 4 3 2 2" xfId="6438"/>
    <cellStyle name="Normal 11 4 3 2 2 2" xfId="19720"/>
    <cellStyle name="Normal 11 4 3 2 2 2 2" xfId="27674"/>
    <cellStyle name="Normal 11 4 3 2 2 2 2 2" xfId="56633"/>
    <cellStyle name="Normal 11 4 3 2 2 2 3" xfId="48692"/>
    <cellStyle name="Normal 11 4 3 2 2 3" xfId="13050"/>
    <cellStyle name="Normal 11 4 3 2 2 3 2" xfId="42108"/>
    <cellStyle name="Normal 11 4 3 2 2 4" xfId="35524"/>
    <cellStyle name="Normal 11 4 3 2 3" xfId="16568"/>
    <cellStyle name="Normal 11 4 3 2 3 2" xfId="24522"/>
    <cellStyle name="Normal 11 4 3 2 3 2 2" xfId="53481"/>
    <cellStyle name="Normal 11 4 3 2 3 3" xfId="45540"/>
    <cellStyle name="Normal 11 4 3 2 4" xfId="9758"/>
    <cellStyle name="Normal 11 4 3 2 4 2" xfId="38816"/>
    <cellStyle name="Normal 11 4 3 2 5" xfId="32232"/>
    <cellStyle name="Normal 11 4 3 3" xfId="4278"/>
    <cellStyle name="Normal 11 4 3 3 2" xfId="17572"/>
    <cellStyle name="Normal 11 4 3 3 2 2" xfId="25526"/>
    <cellStyle name="Normal 11 4 3 3 2 2 2" xfId="54485"/>
    <cellStyle name="Normal 11 4 3 3 2 3" xfId="46544"/>
    <cellStyle name="Normal 11 4 3 3 3" xfId="10902"/>
    <cellStyle name="Normal 11 4 3 3 3 2" xfId="39960"/>
    <cellStyle name="Normal 11 4 3 3 4" xfId="33376"/>
    <cellStyle name="Normal 11 4 3 4" xfId="5434"/>
    <cellStyle name="Normal 11 4 3 4 2" xfId="18716"/>
    <cellStyle name="Normal 11 4 3 4 2 2" xfId="26670"/>
    <cellStyle name="Normal 11 4 3 4 2 2 2" xfId="55629"/>
    <cellStyle name="Normal 11 4 3 4 2 3" xfId="47688"/>
    <cellStyle name="Normal 11 4 3 4 3" xfId="12046"/>
    <cellStyle name="Normal 11 4 3 4 3 2" xfId="41104"/>
    <cellStyle name="Normal 11 4 3 4 4" xfId="34520"/>
    <cellStyle name="Normal 11 4 3 5" xfId="7603"/>
    <cellStyle name="Normal 11 4 3 5 2" xfId="20864"/>
    <cellStyle name="Normal 11 4 3 5 2 2" xfId="28818"/>
    <cellStyle name="Normal 11 4 3 5 2 2 2" xfId="57777"/>
    <cellStyle name="Normal 11 4 3 5 2 3" xfId="49836"/>
    <cellStyle name="Normal 11 4 3 5 3" xfId="14194"/>
    <cellStyle name="Normal 11 4 3 5 3 2" xfId="43252"/>
    <cellStyle name="Normal 11 4 3 5 4" xfId="36668"/>
    <cellStyle name="Normal 11 4 3 6" xfId="15473"/>
    <cellStyle name="Normal 11 4 3 6 2" xfId="23463"/>
    <cellStyle name="Normal 11 4 3 6 2 2" xfId="52422"/>
    <cellStyle name="Normal 11 4 3 6 3" xfId="44481"/>
    <cellStyle name="Normal 11 4 3 7" xfId="22014"/>
    <cellStyle name="Normal 11 4 3 7 2" xfId="29962"/>
    <cellStyle name="Normal 11 4 3 7 2 2" xfId="58921"/>
    <cellStyle name="Normal 11 4 3 7 3" xfId="50980"/>
    <cellStyle name="Normal 11 4 3 8" xfId="8754"/>
    <cellStyle name="Normal 11 4 3 8 2" xfId="37812"/>
    <cellStyle name="Normal 11 4 3 9" xfId="31228"/>
    <cellStyle name="Normal 11 4 4" xfId="1890"/>
    <cellStyle name="Normal 11 4 4 2" xfId="2900"/>
    <cellStyle name="Normal 11 4 4 2 2" xfId="6258"/>
    <cellStyle name="Normal 11 4 4 2 2 2" xfId="19540"/>
    <cellStyle name="Normal 11 4 4 2 2 2 2" xfId="27494"/>
    <cellStyle name="Normal 11 4 4 2 2 2 2 2" xfId="56453"/>
    <cellStyle name="Normal 11 4 4 2 2 2 3" xfId="48512"/>
    <cellStyle name="Normal 11 4 4 2 2 3" xfId="12870"/>
    <cellStyle name="Normal 11 4 4 2 2 3 2" xfId="41928"/>
    <cellStyle name="Normal 11 4 4 2 2 4" xfId="35344"/>
    <cellStyle name="Normal 11 4 4 2 3" xfId="16388"/>
    <cellStyle name="Normal 11 4 4 2 3 2" xfId="24342"/>
    <cellStyle name="Normal 11 4 4 2 3 2 2" xfId="53301"/>
    <cellStyle name="Normal 11 4 4 2 3 3" xfId="45360"/>
    <cellStyle name="Normal 11 4 4 2 4" xfId="9578"/>
    <cellStyle name="Normal 11 4 4 2 4 2" xfId="38636"/>
    <cellStyle name="Normal 11 4 4 2 5" xfId="32052"/>
    <cellStyle name="Normal 11 4 4 3" xfId="4098"/>
    <cellStyle name="Normal 11 4 4 3 2" xfId="17392"/>
    <cellStyle name="Normal 11 4 4 3 2 2" xfId="25346"/>
    <cellStyle name="Normal 11 4 4 3 2 2 2" xfId="54305"/>
    <cellStyle name="Normal 11 4 4 3 2 3" xfId="46364"/>
    <cellStyle name="Normal 11 4 4 3 3" xfId="10722"/>
    <cellStyle name="Normal 11 4 4 3 3 2" xfId="39780"/>
    <cellStyle name="Normal 11 4 4 3 4" xfId="33196"/>
    <cellStyle name="Normal 11 4 4 4" xfId="5254"/>
    <cellStyle name="Normal 11 4 4 4 2" xfId="18536"/>
    <cellStyle name="Normal 11 4 4 4 2 2" xfId="26490"/>
    <cellStyle name="Normal 11 4 4 4 2 2 2" xfId="55449"/>
    <cellStyle name="Normal 11 4 4 4 2 3" xfId="47508"/>
    <cellStyle name="Normal 11 4 4 4 3" xfId="11866"/>
    <cellStyle name="Normal 11 4 4 4 3 2" xfId="40924"/>
    <cellStyle name="Normal 11 4 4 4 4" xfId="34340"/>
    <cellStyle name="Normal 11 4 4 5" xfId="7423"/>
    <cellStyle name="Normal 11 4 4 5 2" xfId="20684"/>
    <cellStyle name="Normal 11 4 4 5 2 2" xfId="28638"/>
    <cellStyle name="Normal 11 4 4 5 2 2 2" xfId="57597"/>
    <cellStyle name="Normal 11 4 4 5 2 3" xfId="49656"/>
    <cellStyle name="Normal 11 4 4 5 3" xfId="14014"/>
    <cellStyle name="Normal 11 4 4 5 3 2" xfId="43072"/>
    <cellStyle name="Normal 11 4 4 5 4" xfId="36488"/>
    <cellStyle name="Normal 11 4 4 6" xfId="15293"/>
    <cellStyle name="Normal 11 4 4 6 2" xfId="23283"/>
    <cellStyle name="Normal 11 4 4 6 2 2" xfId="52242"/>
    <cellStyle name="Normal 11 4 4 6 3" xfId="44301"/>
    <cellStyle name="Normal 11 4 4 7" xfId="21834"/>
    <cellStyle name="Normal 11 4 4 7 2" xfId="29782"/>
    <cellStyle name="Normal 11 4 4 7 2 2" xfId="58741"/>
    <cellStyle name="Normal 11 4 4 7 3" xfId="50800"/>
    <cellStyle name="Normal 11 4 4 8" xfId="8574"/>
    <cellStyle name="Normal 11 4 4 8 2" xfId="37632"/>
    <cellStyle name="Normal 11 4 4 9" xfId="31048"/>
    <cellStyle name="Normal 11 4 5" xfId="2488"/>
    <cellStyle name="Normal 11 4 5 2" xfId="5846"/>
    <cellStyle name="Normal 11 4 5 2 2" xfId="19128"/>
    <cellStyle name="Normal 11 4 5 2 2 2" xfId="27082"/>
    <cellStyle name="Normal 11 4 5 2 2 2 2" xfId="56041"/>
    <cellStyle name="Normal 11 4 5 2 2 3" xfId="48100"/>
    <cellStyle name="Normal 11 4 5 2 3" xfId="12458"/>
    <cellStyle name="Normal 11 4 5 2 3 2" xfId="41516"/>
    <cellStyle name="Normal 11 4 5 2 4" xfId="34932"/>
    <cellStyle name="Normal 11 4 5 3" xfId="14704"/>
    <cellStyle name="Normal 11 4 5 3 2" xfId="22739"/>
    <cellStyle name="Normal 11 4 5 3 2 2" xfId="51698"/>
    <cellStyle name="Normal 11 4 5 3 3" xfId="43757"/>
    <cellStyle name="Normal 11 4 5 4" xfId="9166"/>
    <cellStyle name="Normal 11 4 5 4 2" xfId="38224"/>
    <cellStyle name="Normal 11 4 5 5" xfId="31640"/>
    <cellStyle name="Normal 11 4 6" xfId="3686"/>
    <cellStyle name="Normal 11 4 6 2" xfId="16980"/>
    <cellStyle name="Normal 11 4 6 2 2" xfId="24934"/>
    <cellStyle name="Normal 11 4 6 2 2 2" xfId="53893"/>
    <cellStyle name="Normal 11 4 6 2 3" xfId="45952"/>
    <cellStyle name="Normal 11 4 6 3" xfId="10310"/>
    <cellStyle name="Normal 11 4 6 3 2" xfId="39368"/>
    <cellStyle name="Normal 11 4 6 4" xfId="32784"/>
    <cellStyle name="Normal 11 4 7" xfId="4842"/>
    <cellStyle name="Normal 11 4 7 2" xfId="18124"/>
    <cellStyle name="Normal 11 4 7 2 2" xfId="26078"/>
    <cellStyle name="Normal 11 4 7 2 2 2" xfId="55037"/>
    <cellStyle name="Normal 11 4 7 2 3" xfId="47096"/>
    <cellStyle name="Normal 11 4 7 3" xfId="11454"/>
    <cellStyle name="Normal 11 4 7 3 2" xfId="40512"/>
    <cellStyle name="Normal 11 4 7 4" xfId="33928"/>
    <cellStyle name="Normal 11 4 8" xfId="7011"/>
    <cellStyle name="Normal 11 4 8 2" xfId="20272"/>
    <cellStyle name="Normal 11 4 8 2 2" xfId="28226"/>
    <cellStyle name="Normal 11 4 8 2 2 2" xfId="57185"/>
    <cellStyle name="Normal 11 4 8 2 3" xfId="49244"/>
    <cellStyle name="Normal 11 4 8 3" xfId="13602"/>
    <cellStyle name="Normal 11 4 8 3 2" xfId="42660"/>
    <cellStyle name="Normal 11 4 8 4" xfId="36076"/>
    <cellStyle name="Normal 11 4 9" xfId="14880"/>
    <cellStyle name="Normal 11 4 9 2" xfId="22870"/>
    <cellStyle name="Normal 11 4 9 2 2" xfId="51829"/>
    <cellStyle name="Normal 11 4 9 3" xfId="43888"/>
    <cellStyle name="Normal 11 5" xfId="1540"/>
    <cellStyle name="Normal 11 5 10" xfId="30729"/>
    <cellStyle name="Normal 11 5 2" xfId="2165"/>
    <cellStyle name="Normal 11 5 2 2" xfId="3173"/>
    <cellStyle name="Normal 11 5 2 2 2" xfId="6531"/>
    <cellStyle name="Normal 11 5 2 2 2 2" xfId="19813"/>
    <cellStyle name="Normal 11 5 2 2 2 2 2" xfId="27767"/>
    <cellStyle name="Normal 11 5 2 2 2 2 2 2" xfId="56726"/>
    <cellStyle name="Normal 11 5 2 2 2 2 3" xfId="48785"/>
    <cellStyle name="Normal 11 5 2 2 2 3" xfId="13143"/>
    <cellStyle name="Normal 11 5 2 2 2 3 2" xfId="42201"/>
    <cellStyle name="Normal 11 5 2 2 2 4" xfId="35617"/>
    <cellStyle name="Normal 11 5 2 2 3" xfId="16661"/>
    <cellStyle name="Normal 11 5 2 2 3 2" xfId="24615"/>
    <cellStyle name="Normal 11 5 2 2 3 2 2" xfId="53574"/>
    <cellStyle name="Normal 11 5 2 2 3 3" xfId="45633"/>
    <cellStyle name="Normal 11 5 2 2 4" xfId="9851"/>
    <cellStyle name="Normal 11 5 2 2 4 2" xfId="38909"/>
    <cellStyle name="Normal 11 5 2 2 5" xfId="32325"/>
    <cellStyle name="Normal 11 5 2 3" xfId="4371"/>
    <cellStyle name="Normal 11 5 2 3 2" xfId="17665"/>
    <cellStyle name="Normal 11 5 2 3 2 2" xfId="25619"/>
    <cellStyle name="Normal 11 5 2 3 2 2 2" xfId="54578"/>
    <cellStyle name="Normal 11 5 2 3 2 3" xfId="46637"/>
    <cellStyle name="Normal 11 5 2 3 3" xfId="10995"/>
    <cellStyle name="Normal 11 5 2 3 3 2" xfId="40053"/>
    <cellStyle name="Normal 11 5 2 3 4" xfId="33469"/>
    <cellStyle name="Normal 11 5 2 4" xfId="5527"/>
    <cellStyle name="Normal 11 5 2 4 2" xfId="18809"/>
    <cellStyle name="Normal 11 5 2 4 2 2" xfId="26763"/>
    <cellStyle name="Normal 11 5 2 4 2 2 2" xfId="55722"/>
    <cellStyle name="Normal 11 5 2 4 2 3" xfId="47781"/>
    <cellStyle name="Normal 11 5 2 4 3" xfId="12139"/>
    <cellStyle name="Normal 11 5 2 4 3 2" xfId="41197"/>
    <cellStyle name="Normal 11 5 2 4 4" xfId="34613"/>
    <cellStyle name="Normal 11 5 2 5" xfId="7696"/>
    <cellStyle name="Normal 11 5 2 5 2" xfId="20957"/>
    <cellStyle name="Normal 11 5 2 5 2 2" xfId="28911"/>
    <cellStyle name="Normal 11 5 2 5 2 2 2" xfId="57870"/>
    <cellStyle name="Normal 11 5 2 5 2 3" xfId="49929"/>
    <cellStyle name="Normal 11 5 2 5 3" xfId="14287"/>
    <cellStyle name="Normal 11 5 2 5 3 2" xfId="43345"/>
    <cellStyle name="Normal 11 5 2 5 4" xfId="36761"/>
    <cellStyle name="Normal 11 5 2 6" xfId="15566"/>
    <cellStyle name="Normal 11 5 2 6 2" xfId="23556"/>
    <cellStyle name="Normal 11 5 2 6 2 2" xfId="52515"/>
    <cellStyle name="Normal 11 5 2 6 3" xfId="44574"/>
    <cellStyle name="Normal 11 5 2 7" xfId="22107"/>
    <cellStyle name="Normal 11 5 2 7 2" xfId="30055"/>
    <cellStyle name="Normal 11 5 2 7 2 2" xfId="59014"/>
    <cellStyle name="Normal 11 5 2 7 3" xfId="51073"/>
    <cellStyle name="Normal 11 5 2 8" xfId="8847"/>
    <cellStyle name="Normal 11 5 2 8 2" xfId="37905"/>
    <cellStyle name="Normal 11 5 2 9" xfId="31321"/>
    <cellStyle name="Normal 11 5 3" xfId="2581"/>
    <cellStyle name="Normal 11 5 3 2" xfId="5939"/>
    <cellStyle name="Normal 11 5 3 2 2" xfId="19221"/>
    <cellStyle name="Normal 11 5 3 2 2 2" xfId="27175"/>
    <cellStyle name="Normal 11 5 3 2 2 2 2" xfId="56134"/>
    <cellStyle name="Normal 11 5 3 2 2 3" xfId="48193"/>
    <cellStyle name="Normal 11 5 3 2 3" xfId="12551"/>
    <cellStyle name="Normal 11 5 3 2 3 2" xfId="41609"/>
    <cellStyle name="Normal 11 5 3 2 4" xfId="35025"/>
    <cellStyle name="Normal 11 5 3 3" xfId="16069"/>
    <cellStyle name="Normal 11 5 3 3 2" xfId="24023"/>
    <cellStyle name="Normal 11 5 3 3 2 2" xfId="52982"/>
    <cellStyle name="Normal 11 5 3 3 3" xfId="45041"/>
    <cellStyle name="Normal 11 5 3 4" xfId="9259"/>
    <cellStyle name="Normal 11 5 3 4 2" xfId="38317"/>
    <cellStyle name="Normal 11 5 3 5" xfId="31733"/>
    <cellStyle name="Normal 11 5 4" xfId="3779"/>
    <cellStyle name="Normal 11 5 4 2" xfId="17073"/>
    <cellStyle name="Normal 11 5 4 2 2" xfId="25027"/>
    <cellStyle name="Normal 11 5 4 2 2 2" xfId="53986"/>
    <cellStyle name="Normal 11 5 4 2 3" xfId="46045"/>
    <cellStyle name="Normal 11 5 4 3" xfId="10403"/>
    <cellStyle name="Normal 11 5 4 3 2" xfId="39461"/>
    <cellStyle name="Normal 11 5 4 4" xfId="32877"/>
    <cellStyle name="Normal 11 5 5" xfId="4935"/>
    <cellStyle name="Normal 11 5 5 2" xfId="18217"/>
    <cellStyle name="Normal 11 5 5 2 2" xfId="26171"/>
    <cellStyle name="Normal 11 5 5 2 2 2" xfId="55130"/>
    <cellStyle name="Normal 11 5 5 2 3" xfId="47189"/>
    <cellStyle name="Normal 11 5 5 3" xfId="11547"/>
    <cellStyle name="Normal 11 5 5 3 2" xfId="40605"/>
    <cellStyle name="Normal 11 5 5 4" xfId="34021"/>
    <cellStyle name="Normal 11 5 6" xfId="7104"/>
    <cellStyle name="Normal 11 5 6 2" xfId="20365"/>
    <cellStyle name="Normal 11 5 6 2 2" xfId="28319"/>
    <cellStyle name="Normal 11 5 6 2 2 2" xfId="57278"/>
    <cellStyle name="Normal 11 5 6 2 3" xfId="49337"/>
    <cellStyle name="Normal 11 5 6 3" xfId="13695"/>
    <cellStyle name="Normal 11 5 6 3 2" xfId="42753"/>
    <cellStyle name="Normal 11 5 6 4" xfId="36169"/>
    <cellStyle name="Normal 11 5 7" xfId="14973"/>
    <cellStyle name="Normal 11 5 7 2" xfId="22963"/>
    <cellStyle name="Normal 11 5 7 2 2" xfId="51922"/>
    <cellStyle name="Normal 11 5 7 3" xfId="43981"/>
    <cellStyle name="Normal 11 5 8" xfId="21515"/>
    <cellStyle name="Normal 11 5 8 2" xfId="29463"/>
    <cellStyle name="Normal 11 5 8 2 2" xfId="58422"/>
    <cellStyle name="Normal 11 5 8 3" xfId="50481"/>
    <cellStyle name="Normal 11 5 9" xfId="8255"/>
    <cellStyle name="Normal 11 5 9 2" xfId="37313"/>
    <cellStyle name="Normal 11 6" xfId="1982"/>
    <cellStyle name="Normal 11 6 2" xfId="2990"/>
    <cellStyle name="Normal 11 6 2 2" xfId="6348"/>
    <cellStyle name="Normal 11 6 2 2 2" xfId="19630"/>
    <cellStyle name="Normal 11 6 2 2 2 2" xfId="27584"/>
    <cellStyle name="Normal 11 6 2 2 2 2 2" xfId="56543"/>
    <cellStyle name="Normal 11 6 2 2 2 3" xfId="48602"/>
    <cellStyle name="Normal 11 6 2 2 3" xfId="12960"/>
    <cellStyle name="Normal 11 6 2 2 3 2" xfId="42018"/>
    <cellStyle name="Normal 11 6 2 2 4" xfId="35434"/>
    <cellStyle name="Normal 11 6 2 3" xfId="16478"/>
    <cellStyle name="Normal 11 6 2 3 2" xfId="24432"/>
    <cellStyle name="Normal 11 6 2 3 2 2" xfId="53391"/>
    <cellStyle name="Normal 11 6 2 3 3" xfId="45450"/>
    <cellStyle name="Normal 11 6 2 4" xfId="9668"/>
    <cellStyle name="Normal 11 6 2 4 2" xfId="38726"/>
    <cellStyle name="Normal 11 6 2 5" xfId="32142"/>
    <cellStyle name="Normal 11 6 3" xfId="4188"/>
    <cellStyle name="Normal 11 6 3 2" xfId="17482"/>
    <cellStyle name="Normal 11 6 3 2 2" xfId="25436"/>
    <cellStyle name="Normal 11 6 3 2 2 2" xfId="54395"/>
    <cellStyle name="Normal 11 6 3 2 3" xfId="46454"/>
    <cellStyle name="Normal 11 6 3 3" xfId="10812"/>
    <cellStyle name="Normal 11 6 3 3 2" xfId="39870"/>
    <cellStyle name="Normal 11 6 3 4" xfId="33286"/>
    <cellStyle name="Normal 11 6 4" xfId="5344"/>
    <cellStyle name="Normal 11 6 4 2" xfId="18626"/>
    <cellStyle name="Normal 11 6 4 2 2" xfId="26580"/>
    <cellStyle name="Normal 11 6 4 2 2 2" xfId="55539"/>
    <cellStyle name="Normal 11 6 4 2 3" xfId="47598"/>
    <cellStyle name="Normal 11 6 4 3" xfId="11956"/>
    <cellStyle name="Normal 11 6 4 3 2" xfId="41014"/>
    <cellStyle name="Normal 11 6 4 4" xfId="34430"/>
    <cellStyle name="Normal 11 6 5" xfId="7513"/>
    <cellStyle name="Normal 11 6 5 2" xfId="20774"/>
    <cellStyle name="Normal 11 6 5 2 2" xfId="28728"/>
    <cellStyle name="Normal 11 6 5 2 2 2" xfId="57687"/>
    <cellStyle name="Normal 11 6 5 2 3" xfId="49746"/>
    <cellStyle name="Normal 11 6 5 3" xfId="14104"/>
    <cellStyle name="Normal 11 6 5 3 2" xfId="43162"/>
    <cellStyle name="Normal 11 6 5 4" xfId="36578"/>
    <cellStyle name="Normal 11 6 6" xfId="15383"/>
    <cellStyle name="Normal 11 6 6 2" xfId="23373"/>
    <cellStyle name="Normal 11 6 6 2 2" xfId="52332"/>
    <cellStyle name="Normal 11 6 6 3" xfId="44391"/>
    <cellStyle name="Normal 11 6 7" xfId="21924"/>
    <cellStyle name="Normal 11 6 7 2" xfId="29872"/>
    <cellStyle name="Normal 11 6 7 2 2" xfId="58831"/>
    <cellStyle name="Normal 11 6 7 3" xfId="50890"/>
    <cellStyle name="Normal 11 6 8" xfId="8664"/>
    <cellStyle name="Normal 11 6 8 2" xfId="37722"/>
    <cellStyle name="Normal 11 6 9" xfId="31138"/>
    <cellStyle name="Normal 11 7" xfId="1798"/>
    <cellStyle name="Normal 11 7 2" xfId="2810"/>
    <cellStyle name="Normal 11 7 2 2" xfId="6168"/>
    <cellStyle name="Normal 11 7 2 2 2" xfId="19450"/>
    <cellStyle name="Normal 11 7 2 2 2 2" xfId="27404"/>
    <cellStyle name="Normal 11 7 2 2 2 2 2" xfId="56363"/>
    <cellStyle name="Normal 11 7 2 2 2 3" xfId="48422"/>
    <cellStyle name="Normal 11 7 2 2 3" xfId="12780"/>
    <cellStyle name="Normal 11 7 2 2 3 2" xfId="41838"/>
    <cellStyle name="Normal 11 7 2 2 4" xfId="35254"/>
    <cellStyle name="Normal 11 7 2 3" xfId="16298"/>
    <cellStyle name="Normal 11 7 2 3 2" xfId="24252"/>
    <cellStyle name="Normal 11 7 2 3 2 2" xfId="53211"/>
    <cellStyle name="Normal 11 7 2 3 3" xfId="45270"/>
    <cellStyle name="Normal 11 7 2 4" xfId="9488"/>
    <cellStyle name="Normal 11 7 2 4 2" xfId="38546"/>
    <cellStyle name="Normal 11 7 2 5" xfId="31962"/>
    <cellStyle name="Normal 11 7 3" xfId="4008"/>
    <cellStyle name="Normal 11 7 3 2" xfId="17302"/>
    <cellStyle name="Normal 11 7 3 2 2" xfId="25256"/>
    <cellStyle name="Normal 11 7 3 2 2 2" xfId="54215"/>
    <cellStyle name="Normal 11 7 3 2 3" xfId="46274"/>
    <cellStyle name="Normal 11 7 3 3" xfId="10632"/>
    <cellStyle name="Normal 11 7 3 3 2" xfId="39690"/>
    <cellStyle name="Normal 11 7 3 4" xfId="33106"/>
    <cellStyle name="Normal 11 7 4" xfId="5164"/>
    <cellStyle name="Normal 11 7 4 2" xfId="18446"/>
    <cellStyle name="Normal 11 7 4 2 2" xfId="26400"/>
    <cellStyle name="Normal 11 7 4 2 2 2" xfId="55359"/>
    <cellStyle name="Normal 11 7 4 2 3" xfId="47418"/>
    <cellStyle name="Normal 11 7 4 3" xfId="11776"/>
    <cellStyle name="Normal 11 7 4 3 2" xfId="40834"/>
    <cellStyle name="Normal 11 7 4 4" xfId="34250"/>
    <cellStyle name="Normal 11 7 5" xfId="7333"/>
    <cellStyle name="Normal 11 7 5 2" xfId="20594"/>
    <cellStyle name="Normal 11 7 5 2 2" xfId="28548"/>
    <cellStyle name="Normal 11 7 5 2 2 2" xfId="57507"/>
    <cellStyle name="Normal 11 7 5 2 3" xfId="49566"/>
    <cellStyle name="Normal 11 7 5 3" xfId="13924"/>
    <cellStyle name="Normal 11 7 5 3 2" xfId="42982"/>
    <cellStyle name="Normal 11 7 5 4" xfId="36398"/>
    <cellStyle name="Normal 11 7 6" xfId="15203"/>
    <cellStyle name="Normal 11 7 6 2" xfId="23193"/>
    <cellStyle name="Normal 11 7 6 2 2" xfId="52152"/>
    <cellStyle name="Normal 11 7 6 3" xfId="44211"/>
    <cellStyle name="Normal 11 7 7" xfId="21744"/>
    <cellStyle name="Normal 11 7 7 2" xfId="29692"/>
    <cellStyle name="Normal 11 7 7 2 2" xfId="58651"/>
    <cellStyle name="Normal 11 7 7 3" xfId="50710"/>
    <cellStyle name="Normal 11 7 8" xfId="8484"/>
    <cellStyle name="Normal 11 7 8 2" xfId="37542"/>
    <cellStyle name="Normal 11 7 9" xfId="30958"/>
    <cellStyle name="Normal 11 8" xfId="3464"/>
    <cellStyle name="Normal 11 9" xfId="2397"/>
    <cellStyle name="Normal 11 9 2" xfId="5756"/>
    <cellStyle name="Normal 11 9 2 2" xfId="19038"/>
    <cellStyle name="Normal 11 9 2 2 2" xfId="26992"/>
    <cellStyle name="Normal 11 9 2 2 2 2" xfId="55951"/>
    <cellStyle name="Normal 11 9 2 2 3" xfId="48010"/>
    <cellStyle name="Normal 11 9 2 3" xfId="12368"/>
    <cellStyle name="Normal 11 9 2 3 2" xfId="41426"/>
    <cellStyle name="Normal 11 9 2 4" xfId="34842"/>
    <cellStyle name="Normal 11 9 3" xfId="15976"/>
    <cellStyle name="Normal 11 9 3 2" xfId="23942"/>
    <cellStyle name="Normal 11 9 3 2 2" xfId="52901"/>
    <cellStyle name="Normal 11 9 3 3" xfId="44960"/>
    <cellStyle name="Normal 11 9 4" xfId="9076"/>
    <cellStyle name="Normal 11 9 4 2" xfId="38134"/>
    <cellStyle name="Normal 11 9 5" xfId="31550"/>
    <cellStyle name="Normal 110" xfId="1767"/>
    <cellStyle name="Normal 111" xfId="1092"/>
    <cellStyle name="Normal 112" xfId="1952"/>
    <cellStyle name="Normal 113" xfId="1768"/>
    <cellStyle name="Normal 114" xfId="1836"/>
    <cellStyle name="Normal 115" xfId="3374"/>
    <cellStyle name="Normal 115 2" xfId="4572"/>
    <cellStyle name="Normal 115 2 2" xfId="17866"/>
    <cellStyle name="Normal 115 2 2 2" xfId="25820"/>
    <cellStyle name="Normal 115 2 2 2 2" xfId="54779"/>
    <cellStyle name="Normal 115 2 2 3" xfId="46838"/>
    <cellStyle name="Normal 115 2 3" xfId="11196"/>
    <cellStyle name="Normal 115 2 3 2" xfId="40254"/>
    <cellStyle name="Normal 115 2 4" xfId="33670"/>
    <cellStyle name="Normal 115 3" xfId="6732"/>
    <cellStyle name="Normal 115 3 2" xfId="20014"/>
    <cellStyle name="Normal 115 3 2 2" xfId="27968"/>
    <cellStyle name="Normal 115 3 2 2 2" xfId="56927"/>
    <cellStyle name="Normal 115 3 2 3" xfId="48986"/>
    <cellStyle name="Normal 115 3 3" xfId="13344"/>
    <cellStyle name="Normal 115 3 3 2" xfId="42402"/>
    <cellStyle name="Normal 115 3 4" xfId="35818"/>
    <cellStyle name="Normal 115 4" xfId="7897"/>
    <cellStyle name="Normal 115 4 2" xfId="21158"/>
    <cellStyle name="Normal 115 4 2 2" xfId="29112"/>
    <cellStyle name="Normal 115 4 2 2 2" xfId="58071"/>
    <cellStyle name="Normal 115 4 2 3" xfId="50130"/>
    <cellStyle name="Normal 115 4 3" xfId="14488"/>
    <cellStyle name="Normal 115 4 3 2" xfId="43546"/>
    <cellStyle name="Normal 115 4 4" xfId="36962"/>
    <cellStyle name="Normal 115 5" xfId="15767"/>
    <cellStyle name="Normal 115 5 2" xfId="23757"/>
    <cellStyle name="Normal 115 5 2 2" xfId="52716"/>
    <cellStyle name="Normal 115 5 3" xfId="44775"/>
    <cellStyle name="Normal 115 6" xfId="22308"/>
    <cellStyle name="Normal 115 6 2" xfId="30256"/>
    <cellStyle name="Normal 115 6 2 2" xfId="59215"/>
    <cellStyle name="Normal 115 6 3" xfId="51274"/>
    <cellStyle name="Normal 115 7" xfId="10052"/>
    <cellStyle name="Normal 115 7 2" xfId="39110"/>
    <cellStyle name="Normal 115 8" xfId="32526"/>
    <cellStyle name="Normal 116" xfId="3528"/>
    <cellStyle name="Normal 116 2" xfId="4675"/>
    <cellStyle name="Normal 116 2 2" xfId="17969"/>
    <cellStyle name="Normal 116 2 2 2" xfId="25923"/>
    <cellStyle name="Normal 116 2 2 2 2" xfId="54882"/>
    <cellStyle name="Normal 116 2 2 3" xfId="46941"/>
    <cellStyle name="Normal 116 2 3" xfId="11299"/>
    <cellStyle name="Normal 116 2 3 2" xfId="40357"/>
    <cellStyle name="Normal 116 2 4" xfId="33773"/>
    <cellStyle name="Normal 116 3" xfId="6835"/>
    <cellStyle name="Normal 116 3 2" xfId="20117"/>
    <cellStyle name="Normal 116 3 2 2" xfId="28071"/>
    <cellStyle name="Normal 116 3 2 2 2" xfId="57030"/>
    <cellStyle name="Normal 116 3 2 3" xfId="49089"/>
    <cellStyle name="Normal 116 3 3" xfId="13447"/>
    <cellStyle name="Normal 116 3 3 2" xfId="42505"/>
    <cellStyle name="Normal 116 3 4" xfId="35921"/>
    <cellStyle name="Normal 116 4" xfId="8000"/>
    <cellStyle name="Normal 116 4 2" xfId="21261"/>
    <cellStyle name="Normal 116 4 2 2" xfId="29215"/>
    <cellStyle name="Normal 116 4 2 2 2" xfId="58174"/>
    <cellStyle name="Normal 116 4 2 3" xfId="50233"/>
    <cellStyle name="Normal 116 4 3" xfId="14591"/>
    <cellStyle name="Normal 116 4 3 2" xfId="43649"/>
    <cellStyle name="Normal 116 4 4" xfId="37065"/>
    <cellStyle name="Normal 116 5" xfId="15874"/>
    <cellStyle name="Normal 116 5 2" xfId="23863"/>
    <cellStyle name="Normal 116 5 2 2" xfId="52822"/>
    <cellStyle name="Normal 116 5 3" xfId="44881"/>
    <cellStyle name="Normal 116 6" xfId="22411"/>
    <cellStyle name="Normal 116 6 2" xfId="30359"/>
    <cellStyle name="Normal 116 6 2 2" xfId="59318"/>
    <cellStyle name="Normal 116 6 3" xfId="51377"/>
    <cellStyle name="Normal 116 7" xfId="10155"/>
    <cellStyle name="Normal 116 7 2" xfId="39213"/>
    <cellStyle name="Normal 116 8" xfId="32629"/>
    <cellStyle name="Normal 117" xfId="3541"/>
    <cellStyle name="Normal 117 2" xfId="4688"/>
    <cellStyle name="Normal 117 2 2" xfId="17982"/>
    <cellStyle name="Normal 117 2 2 2" xfId="25936"/>
    <cellStyle name="Normal 117 2 2 2 2" xfId="54895"/>
    <cellStyle name="Normal 117 2 2 3" xfId="46954"/>
    <cellStyle name="Normal 117 2 3" xfId="11312"/>
    <cellStyle name="Normal 117 2 3 2" xfId="40370"/>
    <cellStyle name="Normal 117 2 4" xfId="33786"/>
    <cellStyle name="Normal 117 3" xfId="6848"/>
    <cellStyle name="Normal 117 3 2" xfId="20130"/>
    <cellStyle name="Normal 117 3 2 2" xfId="28084"/>
    <cellStyle name="Normal 117 3 2 2 2" xfId="57043"/>
    <cellStyle name="Normal 117 3 2 3" xfId="49102"/>
    <cellStyle name="Normal 117 3 3" xfId="13460"/>
    <cellStyle name="Normal 117 3 3 2" xfId="42518"/>
    <cellStyle name="Normal 117 3 4" xfId="35934"/>
    <cellStyle name="Normal 117 4" xfId="8013"/>
    <cellStyle name="Normal 117 4 2" xfId="21274"/>
    <cellStyle name="Normal 117 4 2 2" xfId="29228"/>
    <cellStyle name="Normal 117 4 2 2 2" xfId="58187"/>
    <cellStyle name="Normal 117 4 2 3" xfId="50246"/>
    <cellStyle name="Normal 117 4 3" xfId="14604"/>
    <cellStyle name="Normal 117 4 3 2" xfId="43662"/>
    <cellStyle name="Normal 117 4 4" xfId="37078"/>
    <cellStyle name="Normal 117 5" xfId="15887"/>
    <cellStyle name="Normal 117 5 2" xfId="23876"/>
    <cellStyle name="Normal 117 5 2 2" xfId="52835"/>
    <cellStyle name="Normal 117 5 3" xfId="44894"/>
    <cellStyle name="Normal 117 6" xfId="22424"/>
    <cellStyle name="Normal 117 6 2" xfId="30372"/>
    <cellStyle name="Normal 117 6 2 2" xfId="59331"/>
    <cellStyle name="Normal 117 6 3" xfId="51390"/>
    <cellStyle name="Normal 117 7" xfId="10168"/>
    <cellStyle name="Normal 117 7 2" xfId="39226"/>
    <cellStyle name="Normal 117 8" xfId="32642"/>
    <cellStyle name="Normal 118" xfId="3531"/>
    <cellStyle name="Normal 118 2" xfId="4678"/>
    <cellStyle name="Normal 118 2 2" xfId="17972"/>
    <cellStyle name="Normal 118 2 2 2" xfId="25926"/>
    <cellStyle name="Normal 118 2 2 2 2" xfId="54885"/>
    <cellStyle name="Normal 118 2 2 3" xfId="46944"/>
    <cellStyle name="Normal 118 2 3" xfId="11302"/>
    <cellStyle name="Normal 118 2 3 2" xfId="40360"/>
    <cellStyle name="Normal 118 2 4" xfId="33776"/>
    <cellStyle name="Normal 118 3" xfId="6838"/>
    <cellStyle name="Normal 118 3 2" xfId="20120"/>
    <cellStyle name="Normal 118 3 2 2" xfId="28074"/>
    <cellStyle name="Normal 118 3 2 2 2" xfId="57033"/>
    <cellStyle name="Normal 118 3 2 3" xfId="49092"/>
    <cellStyle name="Normal 118 3 3" xfId="13450"/>
    <cellStyle name="Normal 118 3 3 2" xfId="42508"/>
    <cellStyle name="Normal 118 3 4" xfId="35924"/>
    <cellStyle name="Normal 118 4" xfId="8003"/>
    <cellStyle name="Normal 118 4 2" xfId="21264"/>
    <cellStyle name="Normal 118 4 2 2" xfId="29218"/>
    <cellStyle name="Normal 118 4 2 2 2" xfId="58177"/>
    <cellStyle name="Normal 118 4 2 3" xfId="50236"/>
    <cellStyle name="Normal 118 4 3" xfId="14594"/>
    <cellStyle name="Normal 118 4 3 2" xfId="43652"/>
    <cellStyle name="Normal 118 4 4" xfId="37068"/>
    <cellStyle name="Normal 118 5" xfId="15877"/>
    <cellStyle name="Normal 118 5 2" xfId="23866"/>
    <cellStyle name="Normal 118 5 2 2" xfId="52825"/>
    <cellStyle name="Normal 118 5 3" xfId="44884"/>
    <cellStyle name="Normal 118 6" xfId="22414"/>
    <cellStyle name="Normal 118 6 2" xfId="30362"/>
    <cellStyle name="Normal 118 6 2 2" xfId="59321"/>
    <cellStyle name="Normal 118 6 3" xfId="51380"/>
    <cellStyle name="Normal 118 7" xfId="10158"/>
    <cellStyle name="Normal 118 7 2" xfId="39216"/>
    <cellStyle name="Normal 118 8" xfId="32632"/>
    <cellStyle name="Normal 119" xfId="3544"/>
    <cellStyle name="Normal 119 2" xfId="4691"/>
    <cellStyle name="Normal 119 2 2" xfId="17985"/>
    <cellStyle name="Normal 119 2 2 2" xfId="25939"/>
    <cellStyle name="Normal 119 2 2 2 2" xfId="54898"/>
    <cellStyle name="Normal 119 2 2 3" xfId="46957"/>
    <cellStyle name="Normal 119 2 3" xfId="11315"/>
    <cellStyle name="Normal 119 2 3 2" xfId="40373"/>
    <cellStyle name="Normal 119 2 4" xfId="33789"/>
    <cellStyle name="Normal 119 3" xfId="6851"/>
    <cellStyle name="Normal 119 3 2" xfId="20133"/>
    <cellStyle name="Normal 119 3 2 2" xfId="28087"/>
    <cellStyle name="Normal 119 3 2 2 2" xfId="57046"/>
    <cellStyle name="Normal 119 3 2 3" xfId="49105"/>
    <cellStyle name="Normal 119 3 3" xfId="13463"/>
    <cellStyle name="Normal 119 3 3 2" xfId="42521"/>
    <cellStyle name="Normal 119 3 4" xfId="35937"/>
    <cellStyle name="Normal 119 4" xfId="8016"/>
    <cellStyle name="Normal 119 4 2" xfId="21277"/>
    <cellStyle name="Normal 119 4 2 2" xfId="29231"/>
    <cellStyle name="Normal 119 4 2 2 2" xfId="58190"/>
    <cellStyle name="Normal 119 4 2 3" xfId="50249"/>
    <cellStyle name="Normal 119 4 3" xfId="14607"/>
    <cellStyle name="Normal 119 4 3 2" xfId="43665"/>
    <cellStyle name="Normal 119 4 4" xfId="37081"/>
    <cellStyle name="Normal 119 5" xfId="15890"/>
    <cellStyle name="Normal 119 5 2" xfId="23879"/>
    <cellStyle name="Normal 119 5 2 2" xfId="52838"/>
    <cellStyle name="Normal 119 5 3" xfId="44897"/>
    <cellStyle name="Normal 119 6" xfId="22427"/>
    <cellStyle name="Normal 119 6 2" xfId="30375"/>
    <cellStyle name="Normal 119 6 2 2" xfId="59334"/>
    <cellStyle name="Normal 119 6 3" xfId="51393"/>
    <cellStyle name="Normal 119 7" xfId="10171"/>
    <cellStyle name="Normal 119 7 2" xfId="39229"/>
    <cellStyle name="Normal 119 8" xfId="32645"/>
    <cellStyle name="Normal 12" xfId="82"/>
    <cellStyle name="Normal 12 10" xfId="3467"/>
    <cellStyle name="Normal 12 11" xfId="2399"/>
    <cellStyle name="Normal 12 11 2" xfId="5758"/>
    <cellStyle name="Normal 12 11 2 2" xfId="19040"/>
    <cellStyle name="Normal 12 11 2 2 2" xfId="26994"/>
    <cellStyle name="Normal 12 11 2 2 2 2" xfId="55953"/>
    <cellStyle name="Normal 12 11 2 2 3" xfId="48012"/>
    <cellStyle name="Normal 12 11 2 3" xfId="12370"/>
    <cellStyle name="Normal 12 11 2 3 2" xfId="41428"/>
    <cellStyle name="Normal 12 11 2 4" xfId="34844"/>
    <cellStyle name="Normal 12 11 3" xfId="15942"/>
    <cellStyle name="Normal 12 11 3 2" xfId="23921"/>
    <cellStyle name="Normal 12 11 3 2 2" xfId="52880"/>
    <cellStyle name="Normal 12 11 3 3" xfId="44939"/>
    <cellStyle name="Normal 12 11 4" xfId="9078"/>
    <cellStyle name="Normal 12 11 4 2" xfId="38136"/>
    <cellStyle name="Normal 12 11 5" xfId="31552"/>
    <cellStyle name="Normal 12 12" xfId="3598"/>
    <cellStyle name="Normal 12 12 2" xfId="16892"/>
    <cellStyle name="Normal 12 12 2 2" xfId="24846"/>
    <cellStyle name="Normal 12 12 2 2 2" xfId="53805"/>
    <cellStyle name="Normal 12 12 2 3" xfId="45864"/>
    <cellStyle name="Normal 12 12 3" xfId="10222"/>
    <cellStyle name="Normal 12 12 3 2" xfId="39280"/>
    <cellStyle name="Normal 12 12 4" xfId="32696"/>
    <cellStyle name="Normal 12 13" xfId="4752"/>
    <cellStyle name="Normal 12 13 2" xfId="18036"/>
    <cellStyle name="Normal 12 13 2 2" xfId="25990"/>
    <cellStyle name="Normal 12 13 2 2 2" xfId="54949"/>
    <cellStyle name="Normal 12 13 2 3" xfId="47008"/>
    <cellStyle name="Normal 12 13 3" xfId="11366"/>
    <cellStyle name="Normal 12 13 3 2" xfId="40424"/>
    <cellStyle name="Normal 12 13 4" xfId="33840"/>
    <cellStyle name="Normal 12 14" xfId="6913"/>
    <cellStyle name="Normal 12 14 2" xfId="20184"/>
    <cellStyle name="Normal 12 14 2 2" xfId="28138"/>
    <cellStyle name="Normal 12 14 2 2 2" xfId="57097"/>
    <cellStyle name="Normal 12 14 2 3" xfId="49156"/>
    <cellStyle name="Normal 12 14 3" xfId="13514"/>
    <cellStyle name="Normal 12 14 3 2" xfId="42572"/>
    <cellStyle name="Normal 12 14 4" xfId="35988"/>
    <cellStyle name="Normal 12 15" xfId="14666"/>
    <cellStyle name="Normal 12 15 2" xfId="22701"/>
    <cellStyle name="Normal 12 15 2 2" xfId="51660"/>
    <cellStyle name="Normal 12 15 3" xfId="43719"/>
    <cellStyle name="Normal 12 16" xfId="21330"/>
    <cellStyle name="Normal 12 16 2" xfId="29282"/>
    <cellStyle name="Normal 12 16 2 2" xfId="58241"/>
    <cellStyle name="Normal 12 16 3" xfId="50300"/>
    <cellStyle name="Normal 12 17" xfId="8072"/>
    <cellStyle name="Normal 12 17 2" xfId="37132"/>
    <cellStyle name="Normal 12 18" xfId="30548"/>
    <cellStyle name="Normal 12 2" xfId="1094"/>
    <cellStyle name="Normal 12 3" xfId="1093"/>
    <cellStyle name="Normal 12 4" xfId="1356"/>
    <cellStyle name="Normal 12 4 10" xfId="14824"/>
    <cellStyle name="Normal 12 4 10 2" xfId="22816"/>
    <cellStyle name="Normal 12 4 10 2 2" xfId="51775"/>
    <cellStyle name="Normal 12 4 10 3" xfId="43834"/>
    <cellStyle name="Normal 12 4 11" xfId="21369"/>
    <cellStyle name="Normal 12 4 11 2" xfId="29317"/>
    <cellStyle name="Normal 12 4 11 2 2" xfId="58276"/>
    <cellStyle name="Normal 12 4 11 3" xfId="50335"/>
    <cellStyle name="Normal 12 4 12" xfId="8109"/>
    <cellStyle name="Normal 12 4 12 2" xfId="37167"/>
    <cellStyle name="Normal 12 4 13" xfId="30583"/>
    <cellStyle name="Normal 12 4 2" xfId="1477"/>
    <cellStyle name="Normal 12 4 2 10" xfId="21459"/>
    <cellStyle name="Normal 12 4 2 10 2" xfId="29407"/>
    <cellStyle name="Normal 12 4 2 10 2 2" xfId="58366"/>
    <cellStyle name="Normal 12 4 2 10 3" xfId="50425"/>
    <cellStyle name="Normal 12 4 2 11" xfId="8199"/>
    <cellStyle name="Normal 12 4 2 11 2" xfId="37257"/>
    <cellStyle name="Normal 12 4 2 12" xfId="30673"/>
    <cellStyle name="Normal 12 4 2 2" xfId="1697"/>
    <cellStyle name="Normal 12 4 2 2 10" xfId="30886"/>
    <cellStyle name="Normal 12 4 2 2 2" xfId="2322"/>
    <cellStyle name="Normal 12 4 2 2 2 2" xfId="3330"/>
    <cellStyle name="Normal 12 4 2 2 2 2 2" xfId="6688"/>
    <cellStyle name="Normal 12 4 2 2 2 2 2 2" xfId="19970"/>
    <cellStyle name="Normal 12 4 2 2 2 2 2 2 2" xfId="27924"/>
    <cellStyle name="Normal 12 4 2 2 2 2 2 2 2 2" xfId="56883"/>
    <cellStyle name="Normal 12 4 2 2 2 2 2 2 3" xfId="48942"/>
    <cellStyle name="Normal 12 4 2 2 2 2 2 3" xfId="13300"/>
    <cellStyle name="Normal 12 4 2 2 2 2 2 3 2" xfId="42358"/>
    <cellStyle name="Normal 12 4 2 2 2 2 2 4" xfId="35774"/>
    <cellStyle name="Normal 12 4 2 2 2 2 3" xfId="16818"/>
    <cellStyle name="Normal 12 4 2 2 2 2 3 2" xfId="24772"/>
    <cellStyle name="Normal 12 4 2 2 2 2 3 2 2" xfId="53731"/>
    <cellStyle name="Normal 12 4 2 2 2 2 3 3" xfId="45790"/>
    <cellStyle name="Normal 12 4 2 2 2 2 4" xfId="10008"/>
    <cellStyle name="Normal 12 4 2 2 2 2 4 2" xfId="39066"/>
    <cellStyle name="Normal 12 4 2 2 2 2 5" xfId="32482"/>
    <cellStyle name="Normal 12 4 2 2 2 3" xfId="4528"/>
    <cellStyle name="Normal 12 4 2 2 2 3 2" xfId="17822"/>
    <cellStyle name="Normal 12 4 2 2 2 3 2 2" xfId="25776"/>
    <cellStyle name="Normal 12 4 2 2 2 3 2 2 2" xfId="54735"/>
    <cellStyle name="Normal 12 4 2 2 2 3 2 3" xfId="46794"/>
    <cellStyle name="Normal 12 4 2 2 2 3 3" xfId="11152"/>
    <cellStyle name="Normal 12 4 2 2 2 3 3 2" xfId="40210"/>
    <cellStyle name="Normal 12 4 2 2 2 3 4" xfId="33626"/>
    <cellStyle name="Normal 12 4 2 2 2 4" xfId="5684"/>
    <cellStyle name="Normal 12 4 2 2 2 4 2" xfId="18966"/>
    <cellStyle name="Normal 12 4 2 2 2 4 2 2" xfId="26920"/>
    <cellStyle name="Normal 12 4 2 2 2 4 2 2 2" xfId="55879"/>
    <cellStyle name="Normal 12 4 2 2 2 4 2 3" xfId="47938"/>
    <cellStyle name="Normal 12 4 2 2 2 4 3" xfId="12296"/>
    <cellStyle name="Normal 12 4 2 2 2 4 3 2" xfId="41354"/>
    <cellStyle name="Normal 12 4 2 2 2 4 4" xfId="34770"/>
    <cellStyle name="Normal 12 4 2 2 2 5" xfId="7853"/>
    <cellStyle name="Normal 12 4 2 2 2 5 2" xfId="21114"/>
    <cellStyle name="Normal 12 4 2 2 2 5 2 2" xfId="29068"/>
    <cellStyle name="Normal 12 4 2 2 2 5 2 2 2" xfId="58027"/>
    <cellStyle name="Normal 12 4 2 2 2 5 2 3" xfId="50086"/>
    <cellStyle name="Normal 12 4 2 2 2 5 3" xfId="14444"/>
    <cellStyle name="Normal 12 4 2 2 2 5 3 2" xfId="43502"/>
    <cellStyle name="Normal 12 4 2 2 2 5 4" xfId="36918"/>
    <cellStyle name="Normal 12 4 2 2 2 6" xfId="15723"/>
    <cellStyle name="Normal 12 4 2 2 2 6 2" xfId="23713"/>
    <cellStyle name="Normal 12 4 2 2 2 6 2 2" xfId="52672"/>
    <cellStyle name="Normal 12 4 2 2 2 6 3" xfId="44731"/>
    <cellStyle name="Normal 12 4 2 2 2 7" xfId="22264"/>
    <cellStyle name="Normal 12 4 2 2 2 7 2" xfId="30212"/>
    <cellStyle name="Normal 12 4 2 2 2 7 2 2" xfId="59171"/>
    <cellStyle name="Normal 12 4 2 2 2 7 3" xfId="51230"/>
    <cellStyle name="Normal 12 4 2 2 2 8" xfId="9004"/>
    <cellStyle name="Normal 12 4 2 2 2 8 2" xfId="38062"/>
    <cellStyle name="Normal 12 4 2 2 2 9" xfId="31478"/>
    <cellStyle name="Normal 12 4 2 2 3" xfId="2738"/>
    <cellStyle name="Normal 12 4 2 2 3 2" xfId="6096"/>
    <cellStyle name="Normal 12 4 2 2 3 2 2" xfId="19378"/>
    <cellStyle name="Normal 12 4 2 2 3 2 2 2" xfId="27332"/>
    <cellStyle name="Normal 12 4 2 2 3 2 2 2 2" xfId="56291"/>
    <cellStyle name="Normal 12 4 2 2 3 2 2 3" xfId="48350"/>
    <cellStyle name="Normal 12 4 2 2 3 2 3" xfId="12708"/>
    <cellStyle name="Normal 12 4 2 2 3 2 3 2" xfId="41766"/>
    <cellStyle name="Normal 12 4 2 2 3 2 4" xfId="35182"/>
    <cellStyle name="Normal 12 4 2 2 3 3" xfId="16226"/>
    <cellStyle name="Normal 12 4 2 2 3 3 2" xfId="24180"/>
    <cellStyle name="Normal 12 4 2 2 3 3 2 2" xfId="53139"/>
    <cellStyle name="Normal 12 4 2 2 3 3 3" xfId="45198"/>
    <cellStyle name="Normal 12 4 2 2 3 4" xfId="9416"/>
    <cellStyle name="Normal 12 4 2 2 3 4 2" xfId="38474"/>
    <cellStyle name="Normal 12 4 2 2 3 5" xfId="31890"/>
    <cellStyle name="Normal 12 4 2 2 4" xfId="3936"/>
    <cellStyle name="Normal 12 4 2 2 4 2" xfId="17230"/>
    <cellStyle name="Normal 12 4 2 2 4 2 2" xfId="25184"/>
    <cellStyle name="Normal 12 4 2 2 4 2 2 2" xfId="54143"/>
    <cellStyle name="Normal 12 4 2 2 4 2 3" xfId="46202"/>
    <cellStyle name="Normal 12 4 2 2 4 3" xfId="10560"/>
    <cellStyle name="Normal 12 4 2 2 4 3 2" xfId="39618"/>
    <cellStyle name="Normal 12 4 2 2 4 4" xfId="33034"/>
    <cellStyle name="Normal 12 4 2 2 5" xfId="5092"/>
    <cellStyle name="Normal 12 4 2 2 5 2" xfId="18374"/>
    <cellStyle name="Normal 12 4 2 2 5 2 2" xfId="26328"/>
    <cellStyle name="Normal 12 4 2 2 5 2 2 2" xfId="55287"/>
    <cellStyle name="Normal 12 4 2 2 5 2 3" xfId="47346"/>
    <cellStyle name="Normal 12 4 2 2 5 3" xfId="11704"/>
    <cellStyle name="Normal 12 4 2 2 5 3 2" xfId="40762"/>
    <cellStyle name="Normal 12 4 2 2 5 4" xfId="34178"/>
    <cellStyle name="Normal 12 4 2 2 6" xfId="7261"/>
    <cellStyle name="Normal 12 4 2 2 6 2" xfId="20522"/>
    <cellStyle name="Normal 12 4 2 2 6 2 2" xfId="28476"/>
    <cellStyle name="Normal 12 4 2 2 6 2 2 2" xfId="57435"/>
    <cellStyle name="Normal 12 4 2 2 6 2 3" xfId="49494"/>
    <cellStyle name="Normal 12 4 2 2 6 3" xfId="13852"/>
    <cellStyle name="Normal 12 4 2 2 6 3 2" xfId="42910"/>
    <cellStyle name="Normal 12 4 2 2 6 4" xfId="36326"/>
    <cellStyle name="Normal 12 4 2 2 7" xfId="15130"/>
    <cellStyle name="Normal 12 4 2 2 7 2" xfId="23120"/>
    <cellStyle name="Normal 12 4 2 2 7 2 2" xfId="52079"/>
    <cellStyle name="Normal 12 4 2 2 7 3" xfId="44138"/>
    <cellStyle name="Normal 12 4 2 2 8" xfId="21672"/>
    <cellStyle name="Normal 12 4 2 2 8 2" xfId="29620"/>
    <cellStyle name="Normal 12 4 2 2 8 2 2" xfId="58579"/>
    <cellStyle name="Normal 12 4 2 2 8 3" xfId="50638"/>
    <cellStyle name="Normal 12 4 2 2 9" xfId="8412"/>
    <cellStyle name="Normal 12 4 2 2 9 2" xfId="37470"/>
    <cellStyle name="Normal 12 4 2 3" xfId="2109"/>
    <cellStyle name="Normal 12 4 2 3 2" xfId="3117"/>
    <cellStyle name="Normal 12 4 2 3 2 2" xfId="6475"/>
    <cellStyle name="Normal 12 4 2 3 2 2 2" xfId="19757"/>
    <cellStyle name="Normal 12 4 2 3 2 2 2 2" xfId="27711"/>
    <cellStyle name="Normal 12 4 2 3 2 2 2 2 2" xfId="56670"/>
    <cellStyle name="Normal 12 4 2 3 2 2 2 3" xfId="48729"/>
    <cellStyle name="Normal 12 4 2 3 2 2 3" xfId="13087"/>
    <cellStyle name="Normal 12 4 2 3 2 2 3 2" xfId="42145"/>
    <cellStyle name="Normal 12 4 2 3 2 2 4" xfId="35561"/>
    <cellStyle name="Normal 12 4 2 3 2 3" xfId="16605"/>
    <cellStyle name="Normal 12 4 2 3 2 3 2" xfId="24559"/>
    <cellStyle name="Normal 12 4 2 3 2 3 2 2" xfId="53518"/>
    <cellStyle name="Normal 12 4 2 3 2 3 3" xfId="45577"/>
    <cellStyle name="Normal 12 4 2 3 2 4" xfId="9795"/>
    <cellStyle name="Normal 12 4 2 3 2 4 2" xfId="38853"/>
    <cellStyle name="Normal 12 4 2 3 2 5" xfId="32269"/>
    <cellStyle name="Normal 12 4 2 3 3" xfId="4315"/>
    <cellStyle name="Normal 12 4 2 3 3 2" xfId="17609"/>
    <cellStyle name="Normal 12 4 2 3 3 2 2" xfId="25563"/>
    <cellStyle name="Normal 12 4 2 3 3 2 2 2" xfId="54522"/>
    <cellStyle name="Normal 12 4 2 3 3 2 3" xfId="46581"/>
    <cellStyle name="Normal 12 4 2 3 3 3" xfId="10939"/>
    <cellStyle name="Normal 12 4 2 3 3 3 2" xfId="39997"/>
    <cellStyle name="Normal 12 4 2 3 3 4" xfId="33413"/>
    <cellStyle name="Normal 12 4 2 3 4" xfId="5471"/>
    <cellStyle name="Normal 12 4 2 3 4 2" xfId="18753"/>
    <cellStyle name="Normal 12 4 2 3 4 2 2" xfId="26707"/>
    <cellStyle name="Normal 12 4 2 3 4 2 2 2" xfId="55666"/>
    <cellStyle name="Normal 12 4 2 3 4 2 3" xfId="47725"/>
    <cellStyle name="Normal 12 4 2 3 4 3" xfId="12083"/>
    <cellStyle name="Normal 12 4 2 3 4 3 2" xfId="41141"/>
    <cellStyle name="Normal 12 4 2 3 4 4" xfId="34557"/>
    <cellStyle name="Normal 12 4 2 3 5" xfId="7640"/>
    <cellStyle name="Normal 12 4 2 3 5 2" xfId="20901"/>
    <cellStyle name="Normal 12 4 2 3 5 2 2" xfId="28855"/>
    <cellStyle name="Normal 12 4 2 3 5 2 2 2" xfId="57814"/>
    <cellStyle name="Normal 12 4 2 3 5 2 3" xfId="49873"/>
    <cellStyle name="Normal 12 4 2 3 5 3" xfId="14231"/>
    <cellStyle name="Normal 12 4 2 3 5 3 2" xfId="43289"/>
    <cellStyle name="Normal 12 4 2 3 5 4" xfId="36705"/>
    <cellStyle name="Normal 12 4 2 3 6" xfId="15510"/>
    <cellStyle name="Normal 12 4 2 3 6 2" xfId="23500"/>
    <cellStyle name="Normal 12 4 2 3 6 2 2" xfId="52459"/>
    <cellStyle name="Normal 12 4 2 3 6 3" xfId="44518"/>
    <cellStyle name="Normal 12 4 2 3 7" xfId="22051"/>
    <cellStyle name="Normal 12 4 2 3 7 2" xfId="29999"/>
    <cellStyle name="Normal 12 4 2 3 7 2 2" xfId="58958"/>
    <cellStyle name="Normal 12 4 2 3 7 3" xfId="51017"/>
    <cellStyle name="Normal 12 4 2 3 8" xfId="8791"/>
    <cellStyle name="Normal 12 4 2 3 8 2" xfId="37849"/>
    <cellStyle name="Normal 12 4 2 3 9" xfId="31265"/>
    <cellStyle name="Normal 12 4 2 4" xfId="1927"/>
    <cellStyle name="Normal 12 4 2 4 2" xfId="2937"/>
    <cellStyle name="Normal 12 4 2 4 2 2" xfId="6295"/>
    <cellStyle name="Normal 12 4 2 4 2 2 2" xfId="19577"/>
    <cellStyle name="Normal 12 4 2 4 2 2 2 2" xfId="27531"/>
    <cellStyle name="Normal 12 4 2 4 2 2 2 2 2" xfId="56490"/>
    <cellStyle name="Normal 12 4 2 4 2 2 2 3" xfId="48549"/>
    <cellStyle name="Normal 12 4 2 4 2 2 3" xfId="12907"/>
    <cellStyle name="Normal 12 4 2 4 2 2 3 2" xfId="41965"/>
    <cellStyle name="Normal 12 4 2 4 2 2 4" xfId="35381"/>
    <cellStyle name="Normal 12 4 2 4 2 3" xfId="16425"/>
    <cellStyle name="Normal 12 4 2 4 2 3 2" xfId="24379"/>
    <cellStyle name="Normal 12 4 2 4 2 3 2 2" xfId="53338"/>
    <cellStyle name="Normal 12 4 2 4 2 3 3" xfId="45397"/>
    <cellStyle name="Normal 12 4 2 4 2 4" xfId="9615"/>
    <cellStyle name="Normal 12 4 2 4 2 4 2" xfId="38673"/>
    <cellStyle name="Normal 12 4 2 4 2 5" xfId="32089"/>
    <cellStyle name="Normal 12 4 2 4 3" xfId="4135"/>
    <cellStyle name="Normal 12 4 2 4 3 2" xfId="17429"/>
    <cellStyle name="Normal 12 4 2 4 3 2 2" xfId="25383"/>
    <cellStyle name="Normal 12 4 2 4 3 2 2 2" xfId="54342"/>
    <cellStyle name="Normal 12 4 2 4 3 2 3" xfId="46401"/>
    <cellStyle name="Normal 12 4 2 4 3 3" xfId="10759"/>
    <cellStyle name="Normal 12 4 2 4 3 3 2" xfId="39817"/>
    <cellStyle name="Normal 12 4 2 4 3 4" xfId="33233"/>
    <cellStyle name="Normal 12 4 2 4 4" xfId="5291"/>
    <cellStyle name="Normal 12 4 2 4 4 2" xfId="18573"/>
    <cellStyle name="Normal 12 4 2 4 4 2 2" xfId="26527"/>
    <cellStyle name="Normal 12 4 2 4 4 2 2 2" xfId="55486"/>
    <cellStyle name="Normal 12 4 2 4 4 2 3" xfId="47545"/>
    <cellStyle name="Normal 12 4 2 4 4 3" xfId="11903"/>
    <cellStyle name="Normal 12 4 2 4 4 3 2" xfId="40961"/>
    <cellStyle name="Normal 12 4 2 4 4 4" xfId="34377"/>
    <cellStyle name="Normal 12 4 2 4 5" xfId="7460"/>
    <cellStyle name="Normal 12 4 2 4 5 2" xfId="20721"/>
    <cellStyle name="Normal 12 4 2 4 5 2 2" xfId="28675"/>
    <cellStyle name="Normal 12 4 2 4 5 2 2 2" xfId="57634"/>
    <cellStyle name="Normal 12 4 2 4 5 2 3" xfId="49693"/>
    <cellStyle name="Normal 12 4 2 4 5 3" xfId="14051"/>
    <cellStyle name="Normal 12 4 2 4 5 3 2" xfId="43109"/>
    <cellStyle name="Normal 12 4 2 4 5 4" xfId="36525"/>
    <cellStyle name="Normal 12 4 2 4 6" xfId="15330"/>
    <cellStyle name="Normal 12 4 2 4 6 2" xfId="23320"/>
    <cellStyle name="Normal 12 4 2 4 6 2 2" xfId="52279"/>
    <cellStyle name="Normal 12 4 2 4 6 3" xfId="44338"/>
    <cellStyle name="Normal 12 4 2 4 7" xfId="21871"/>
    <cellStyle name="Normal 12 4 2 4 7 2" xfId="29819"/>
    <cellStyle name="Normal 12 4 2 4 7 2 2" xfId="58778"/>
    <cellStyle name="Normal 12 4 2 4 7 3" xfId="50837"/>
    <cellStyle name="Normal 12 4 2 4 8" xfId="8611"/>
    <cellStyle name="Normal 12 4 2 4 8 2" xfId="37669"/>
    <cellStyle name="Normal 12 4 2 4 9" xfId="31085"/>
    <cellStyle name="Normal 12 4 2 5" xfId="2525"/>
    <cellStyle name="Normal 12 4 2 5 2" xfId="5883"/>
    <cellStyle name="Normal 12 4 2 5 2 2" xfId="19165"/>
    <cellStyle name="Normal 12 4 2 5 2 2 2" xfId="27119"/>
    <cellStyle name="Normal 12 4 2 5 2 2 2 2" xfId="56078"/>
    <cellStyle name="Normal 12 4 2 5 2 2 3" xfId="48137"/>
    <cellStyle name="Normal 12 4 2 5 2 3" xfId="12495"/>
    <cellStyle name="Normal 12 4 2 5 2 3 2" xfId="41553"/>
    <cellStyle name="Normal 12 4 2 5 2 4" xfId="34969"/>
    <cellStyle name="Normal 12 4 2 5 3" xfId="14703"/>
    <cellStyle name="Normal 12 4 2 5 3 2" xfId="22738"/>
    <cellStyle name="Normal 12 4 2 5 3 2 2" xfId="51697"/>
    <cellStyle name="Normal 12 4 2 5 3 3" xfId="43756"/>
    <cellStyle name="Normal 12 4 2 5 4" xfId="9203"/>
    <cellStyle name="Normal 12 4 2 5 4 2" xfId="38261"/>
    <cellStyle name="Normal 12 4 2 5 5" xfId="31677"/>
    <cellStyle name="Normal 12 4 2 6" xfId="3723"/>
    <cellStyle name="Normal 12 4 2 6 2" xfId="17017"/>
    <cellStyle name="Normal 12 4 2 6 2 2" xfId="24971"/>
    <cellStyle name="Normal 12 4 2 6 2 2 2" xfId="53930"/>
    <cellStyle name="Normal 12 4 2 6 2 3" xfId="45989"/>
    <cellStyle name="Normal 12 4 2 6 3" xfId="10347"/>
    <cellStyle name="Normal 12 4 2 6 3 2" xfId="39405"/>
    <cellStyle name="Normal 12 4 2 6 4" xfId="32821"/>
    <cellStyle name="Normal 12 4 2 7" xfId="4879"/>
    <cellStyle name="Normal 12 4 2 7 2" xfId="18161"/>
    <cellStyle name="Normal 12 4 2 7 2 2" xfId="26115"/>
    <cellStyle name="Normal 12 4 2 7 2 2 2" xfId="55074"/>
    <cellStyle name="Normal 12 4 2 7 2 3" xfId="47133"/>
    <cellStyle name="Normal 12 4 2 7 3" xfId="11491"/>
    <cellStyle name="Normal 12 4 2 7 3 2" xfId="40549"/>
    <cellStyle name="Normal 12 4 2 7 4" xfId="33965"/>
    <cellStyle name="Normal 12 4 2 8" xfId="7048"/>
    <cellStyle name="Normal 12 4 2 8 2" xfId="20309"/>
    <cellStyle name="Normal 12 4 2 8 2 2" xfId="28263"/>
    <cellStyle name="Normal 12 4 2 8 2 2 2" xfId="57222"/>
    <cellStyle name="Normal 12 4 2 8 2 3" xfId="49281"/>
    <cellStyle name="Normal 12 4 2 8 3" xfId="13639"/>
    <cellStyle name="Normal 12 4 2 8 3 2" xfId="42697"/>
    <cellStyle name="Normal 12 4 2 8 4" xfId="36113"/>
    <cellStyle name="Normal 12 4 2 9" xfId="14917"/>
    <cellStyle name="Normal 12 4 2 9 2" xfId="22907"/>
    <cellStyle name="Normal 12 4 2 9 2 2" xfId="51866"/>
    <cellStyle name="Normal 12 4 2 9 3" xfId="43925"/>
    <cellStyle name="Normal 12 4 3" xfId="1606"/>
    <cellStyle name="Normal 12 4 3 10" xfId="30795"/>
    <cellStyle name="Normal 12 4 3 2" xfId="2231"/>
    <cellStyle name="Normal 12 4 3 2 2" xfId="3239"/>
    <cellStyle name="Normal 12 4 3 2 2 2" xfId="6597"/>
    <cellStyle name="Normal 12 4 3 2 2 2 2" xfId="19879"/>
    <cellStyle name="Normal 12 4 3 2 2 2 2 2" xfId="27833"/>
    <cellStyle name="Normal 12 4 3 2 2 2 2 2 2" xfId="56792"/>
    <cellStyle name="Normal 12 4 3 2 2 2 2 3" xfId="48851"/>
    <cellStyle name="Normal 12 4 3 2 2 2 3" xfId="13209"/>
    <cellStyle name="Normal 12 4 3 2 2 2 3 2" xfId="42267"/>
    <cellStyle name="Normal 12 4 3 2 2 2 4" xfId="35683"/>
    <cellStyle name="Normal 12 4 3 2 2 3" xfId="16727"/>
    <cellStyle name="Normal 12 4 3 2 2 3 2" xfId="24681"/>
    <cellStyle name="Normal 12 4 3 2 2 3 2 2" xfId="53640"/>
    <cellStyle name="Normal 12 4 3 2 2 3 3" xfId="45699"/>
    <cellStyle name="Normal 12 4 3 2 2 4" xfId="9917"/>
    <cellStyle name="Normal 12 4 3 2 2 4 2" xfId="38975"/>
    <cellStyle name="Normal 12 4 3 2 2 5" xfId="32391"/>
    <cellStyle name="Normal 12 4 3 2 3" xfId="4437"/>
    <cellStyle name="Normal 12 4 3 2 3 2" xfId="17731"/>
    <cellStyle name="Normal 12 4 3 2 3 2 2" xfId="25685"/>
    <cellStyle name="Normal 12 4 3 2 3 2 2 2" xfId="54644"/>
    <cellStyle name="Normal 12 4 3 2 3 2 3" xfId="46703"/>
    <cellStyle name="Normal 12 4 3 2 3 3" xfId="11061"/>
    <cellStyle name="Normal 12 4 3 2 3 3 2" xfId="40119"/>
    <cellStyle name="Normal 12 4 3 2 3 4" xfId="33535"/>
    <cellStyle name="Normal 12 4 3 2 4" xfId="5593"/>
    <cellStyle name="Normal 12 4 3 2 4 2" xfId="18875"/>
    <cellStyle name="Normal 12 4 3 2 4 2 2" xfId="26829"/>
    <cellStyle name="Normal 12 4 3 2 4 2 2 2" xfId="55788"/>
    <cellStyle name="Normal 12 4 3 2 4 2 3" xfId="47847"/>
    <cellStyle name="Normal 12 4 3 2 4 3" xfId="12205"/>
    <cellStyle name="Normal 12 4 3 2 4 3 2" xfId="41263"/>
    <cellStyle name="Normal 12 4 3 2 4 4" xfId="34679"/>
    <cellStyle name="Normal 12 4 3 2 5" xfId="7762"/>
    <cellStyle name="Normal 12 4 3 2 5 2" xfId="21023"/>
    <cellStyle name="Normal 12 4 3 2 5 2 2" xfId="28977"/>
    <cellStyle name="Normal 12 4 3 2 5 2 2 2" xfId="57936"/>
    <cellStyle name="Normal 12 4 3 2 5 2 3" xfId="49995"/>
    <cellStyle name="Normal 12 4 3 2 5 3" xfId="14353"/>
    <cellStyle name="Normal 12 4 3 2 5 3 2" xfId="43411"/>
    <cellStyle name="Normal 12 4 3 2 5 4" xfId="36827"/>
    <cellStyle name="Normal 12 4 3 2 6" xfId="15632"/>
    <cellStyle name="Normal 12 4 3 2 6 2" xfId="23622"/>
    <cellStyle name="Normal 12 4 3 2 6 2 2" xfId="52581"/>
    <cellStyle name="Normal 12 4 3 2 6 3" xfId="44640"/>
    <cellStyle name="Normal 12 4 3 2 7" xfId="22173"/>
    <cellStyle name="Normal 12 4 3 2 7 2" xfId="30121"/>
    <cellStyle name="Normal 12 4 3 2 7 2 2" xfId="59080"/>
    <cellStyle name="Normal 12 4 3 2 7 3" xfId="51139"/>
    <cellStyle name="Normal 12 4 3 2 8" xfId="8913"/>
    <cellStyle name="Normal 12 4 3 2 8 2" xfId="37971"/>
    <cellStyle name="Normal 12 4 3 2 9" xfId="31387"/>
    <cellStyle name="Normal 12 4 3 3" xfId="2647"/>
    <cellStyle name="Normal 12 4 3 3 2" xfId="6005"/>
    <cellStyle name="Normal 12 4 3 3 2 2" xfId="19287"/>
    <cellStyle name="Normal 12 4 3 3 2 2 2" xfId="27241"/>
    <cellStyle name="Normal 12 4 3 3 2 2 2 2" xfId="56200"/>
    <cellStyle name="Normal 12 4 3 3 2 2 3" xfId="48259"/>
    <cellStyle name="Normal 12 4 3 3 2 3" xfId="12617"/>
    <cellStyle name="Normal 12 4 3 3 2 3 2" xfId="41675"/>
    <cellStyle name="Normal 12 4 3 3 2 4" xfId="35091"/>
    <cellStyle name="Normal 12 4 3 3 3" xfId="16135"/>
    <cellStyle name="Normal 12 4 3 3 3 2" xfId="24089"/>
    <cellStyle name="Normal 12 4 3 3 3 2 2" xfId="53048"/>
    <cellStyle name="Normal 12 4 3 3 3 3" xfId="45107"/>
    <cellStyle name="Normal 12 4 3 3 4" xfId="9325"/>
    <cellStyle name="Normal 12 4 3 3 4 2" xfId="38383"/>
    <cellStyle name="Normal 12 4 3 3 5" xfId="31799"/>
    <cellStyle name="Normal 12 4 3 4" xfId="3845"/>
    <cellStyle name="Normal 12 4 3 4 2" xfId="17139"/>
    <cellStyle name="Normal 12 4 3 4 2 2" xfId="25093"/>
    <cellStyle name="Normal 12 4 3 4 2 2 2" xfId="54052"/>
    <cellStyle name="Normal 12 4 3 4 2 3" xfId="46111"/>
    <cellStyle name="Normal 12 4 3 4 3" xfId="10469"/>
    <cellStyle name="Normal 12 4 3 4 3 2" xfId="39527"/>
    <cellStyle name="Normal 12 4 3 4 4" xfId="32943"/>
    <cellStyle name="Normal 12 4 3 5" xfId="5001"/>
    <cellStyle name="Normal 12 4 3 5 2" xfId="18283"/>
    <cellStyle name="Normal 12 4 3 5 2 2" xfId="26237"/>
    <cellStyle name="Normal 12 4 3 5 2 2 2" xfId="55196"/>
    <cellStyle name="Normal 12 4 3 5 2 3" xfId="47255"/>
    <cellStyle name="Normal 12 4 3 5 3" xfId="11613"/>
    <cellStyle name="Normal 12 4 3 5 3 2" xfId="40671"/>
    <cellStyle name="Normal 12 4 3 5 4" xfId="34087"/>
    <cellStyle name="Normal 12 4 3 6" xfId="7170"/>
    <cellStyle name="Normal 12 4 3 6 2" xfId="20431"/>
    <cellStyle name="Normal 12 4 3 6 2 2" xfId="28385"/>
    <cellStyle name="Normal 12 4 3 6 2 2 2" xfId="57344"/>
    <cellStyle name="Normal 12 4 3 6 2 3" xfId="49403"/>
    <cellStyle name="Normal 12 4 3 6 3" xfId="13761"/>
    <cellStyle name="Normal 12 4 3 6 3 2" xfId="42819"/>
    <cellStyle name="Normal 12 4 3 6 4" xfId="36235"/>
    <cellStyle name="Normal 12 4 3 7" xfId="15039"/>
    <cellStyle name="Normal 12 4 3 7 2" xfId="23029"/>
    <cellStyle name="Normal 12 4 3 7 2 2" xfId="51988"/>
    <cellStyle name="Normal 12 4 3 7 3" xfId="44047"/>
    <cellStyle name="Normal 12 4 3 8" xfId="21581"/>
    <cellStyle name="Normal 12 4 3 8 2" xfId="29529"/>
    <cellStyle name="Normal 12 4 3 8 2 2" xfId="58488"/>
    <cellStyle name="Normal 12 4 3 8 3" xfId="50547"/>
    <cellStyle name="Normal 12 4 3 9" xfId="8321"/>
    <cellStyle name="Normal 12 4 3 9 2" xfId="37379"/>
    <cellStyle name="Normal 12 4 4" xfId="2019"/>
    <cellStyle name="Normal 12 4 4 2" xfId="3027"/>
    <cellStyle name="Normal 12 4 4 2 2" xfId="6385"/>
    <cellStyle name="Normal 12 4 4 2 2 2" xfId="19667"/>
    <cellStyle name="Normal 12 4 4 2 2 2 2" xfId="27621"/>
    <cellStyle name="Normal 12 4 4 2 2 2 2 2" xfId="56580"/>
    <cellStyle name="Normal 12 4 4 2 2 2 3" xfId="48639"/>
    <cellStyle name="Normal 12 4 4 2 2 3" xfId="12997"/>
    <cellStyle name="Normal 12 4 4 2 2 3 2" xfId="42055"/>
    <cellStyle name="Normal 12 4 4 2 2 4" xfId="35471"/>
    <cellStyle name="Normal 12 4 4 2 3" xfId="16515"/>
    <cellStyle name="Normal 12 4 4 2 3 2" xfId="24469"/>
    <cellStyle name="Normal 12 4 4 2 3 2 2" xfId="53428"/>
    <cellStyle name="Normal 12 4 4 2 3 3" xfId="45487"/>
    <cellStyle name="Normal 12 4 4 2 4" xfId="9705"/>
    <cellStyle name="Normal 12 4 4 2 4 2" xfId="38763"/>
    <cellStyle name="Normal 12 4 4 2 5" xfId="32179"/>
    <cellStyle name="Normal 12 4 4 3" xfId="4225"/>
    <cellStyle name="Normal 12 4 4 3 2" xfId="17519"/>
    <cellStyle name="Normal 12 4 4 3 2 2" xfId="25473"/>
    <cellStyle name="Normal 12 4 4 3 2 2 2" xfId="54432"/>
    <cellStyle name="Normal 12 4 4 3 2 3" xfId="46491"/>
    <cellStyle name="Normal 12 4 4 3 3" xfId="10849"/>
    <cellStyle name="Normal 12 4 4 3 3 2" xfId="39907"/>
    <cellStyle name="Normal 12 4 4 3 4" xfId="33323"/>
    <cellStyle name="Normal 12 4 4 4" xfId="5381"/>
    <cellStyle name="Normal 12 4 4 4 2" xfId="18663"/>
    <cellStyle name="Normal 12 4 4 4 2 2" xfId="26617"/>
    <cellStyle name="Normal 12 4 4 4 2 2 2" xfId="55576"/>
    <cellStyle name="Normal 12 4 4 4 2 3" xfId="47635"/>
    <cellStyle name="Normal 12 4 4 4 3" xfId="11993"/>
    <cellStyle name="Normal 12 4 4 4 3 2" xfId="41051"/>
    <cellStyle name="Normal 12 4 4 4 4" xfId="34467"/>
    <cellStyle name="Normal 12 4 4 5" xfId="7550"/>
    <cellStyle name="Normal 12 4 4 5 2" xfId="20811"/>
    <cellStyle name="Normal 12 4 4 5 2 2" xfId="28765"/>
    <cellStyle name="Normal 12 4 4 5 2 2 2" xfId="57724"/>
    <cellStyle name="Normal 12 4 4 5 2 3" xfId="49783"/>
    <cellStyle name="Normal 12 4 4 5 3" xfId="14141"/>
    <cellStyle name="Normal 12 4 4 5 3 2" xfId="43199"/>
    <cellStyle name="Normal 12 4 4 5 4" xfId="36615"/>
    <cellStyle name="Normal 12 4 4 6" xfId="15420"/>
    <cellStyle name="Normal 12 4 4 6 2" xfId="23410"/>
    <cellStyle name="Normal 12 4 4 6 2 2" xfId="52369"/>
    <cellStyle name="Normal 12 4 4 6 3" xfId="44428"/>
    <cellStyle name="Normal 12 4 4 7" xfId="21961"/>
    <cellStyle name="Normal 12 4 4 7 2" xfId="29909"/>
    <cellStyle name="Normal 12 4 4 7 2 2" xfId="58868"/>
    <cellStyle name="Normal 12 4 4 7 3" xfId="50927"/>
    <cellStyle name="Normal 12 4 4 8" xfId="8701"/>
    <cellStyle name="Normal 12 4 4 8 2" xfId="37759"/>
    <cellStyle name="Normal 12 4 4 9" xfId="31175"/>
    <cellStyle name="Normal 12 4 5" xfId="1837"/>
    <cellStyle name="Normal 12 4 5 2" xfId="2847"/>
    <cellStyle name="Normal 12 4 5 2 2" xfId="6205"/>
    <cellStyle name="Normal 12 4 5 2 2 2" xfId="19487"/>
    <cellStyle name="Normal 12 4 5 2 2 2 2" xfId="27441"/>
    <cellStyle name="Normal 12 4 5 2 2 2 2 2" xfId="56400"/>
    <cellStyle name="Normal 12 4 5 2 2 2 3" xfId="48459"/>
    <cellStyle name="Normal 12 4 5 2 2 3" xfId="12817"/>
    <cellStyle name="Normal 12 4 5 2 2 3 2" xfId="41875"/>
    <cellStyle name="Normal 12 4 5 2 2 4" xfId="35291"/>
    <cellStyle name="Normal 12 4 5 2 3" xfId="16335"/>
    <cellStyle name="Normal 12 4 5 2 3 2" xfId="24289"/>
    <cellStyle name="Normal 12 4 5 2 3 2 2" xfId="53248"/>
    <cellStyle name="Normal 12 4 5 2 3 3" xfId="45307"/>
    <cellStyle name="Normal 12 4 5 2 4" xfId="9525"/>
    <cellStyle name="Normal 12 4 5 2 4 2" xfId="38583"/>
    <cellStyle name="Normal 12 4 5 2 5" xfId="31999"/>
    <cellStyle name="Normal 12 4 5 3" xfId="4045"/>
    <cellStyle name="Normal 12 4 5 3 2" xfId="17339"/>
    <cellStyle name="Normal 12 4 5 3 2 2" xfId="25293"/>
    <cellStyle name="Normal 12 4 5 3 2 2 2" xfId="54252"/>
    <cellStyle name="Normal 12 4 5 3 2 3" xfId="46311"/>
    <cellStyle name="Normal 12 4 5 3 3" xfId="10669"/>
    <cellStyle name="Normal 12 4 5 3 3 2" xfId="39727"/>
    <cellStyle name="Normal 12 4 5 3 4" xfId="33143"/>
    <cellStyle name="Normal 12 4 5 4" xfId="5201"/>
    <cellStyle name="Normal 12 4 5 4 2" xfId="18483"/>
    <cellStyle name="Normal 12 4 5 4 2 2" xfId="26437"/>
    <cellStyle name="Normal 12 4 5 4 2 2 2" xfId="55396"/>
    <cellStyle name="Normal 12 4 5 4 2 3" xfId="47455"/>
    <cellStyle name="Normal 12 4 5 4 3" xfId="11813"/>
    <cellStyle name="Normal 12 4 5 4 3 2" xfId="40871"/>
    <cellStyle name="Normal 12 4 5 4 4" xfId="34287"/>
    <cellStyle name="Normal 12 4 5 5" xfId="7370"/>
    <cellStyle name="Normal 12 4 5 5 2" xfId="20631"/>
    <cellStyle name="Normal 12 4 5 5 2 2" xfId="28585"/>
    <cellStyle name="Normal 12 4 5 5 2 2 2" xfId="57544"/>
    <cellStyle name="Normal 12 4 5 5 2 3" xfId="49603"/>
    <cellStyle name="Normal 12 4 5 5 3" xfId="13961"/>
    <cellStyle name="Normal 12 4 5 5 3 2" xfId="43019"/>
    <cellStyle name="Normal 12 4 5 5 4" xfId="36435"/>
    <cellStyle name="Normal 12 4 5 6" xfId="15240"/>
    <cellStyle name="Normal 12 4 5 6 2" xfId="23230"/>
    <cellStyle name="Normal 12 4 5 6 2 2" xfId="52189"/>
    <cellStyle name="Normal 12 4 5 6 3" xfId="44248"/>
    <cellStyle name="Normal 12 4 5 7" xfId="21781"/>
    <cellStyle name="Normal 12 4 5 7 2" xfId="29729"/>
    <cellStyle name="Normal 12 4 5 7 2 2" xfId="58688"/>
    <cellStyle name="Normal 12 4 5 7 3" xfId="50747"/>
    <cellStyle name="Normal 12 4 5 8" xfId="8521"/>
    <cellStyle name="Normal 12 4 5 8 2" xfId="37579"/>
    <cellStyle name="Normal 12 4 5 9" xfId="30995"/>
    <cellStyle name="Normal 12 4 6" xfId="2435"/>
    <cellStyle name="Normal 12 4 6 2" xfId="5793"/>
    <cellStyle name="Normal 12 4 6 2 2" xfId="19075"/>
    <cellStyle name="Normal 12 4 6 2 2 2" xfId="27029"/>
    <cellStyle name="Normal 12 4 6 2 2 2 2" xfId="55988"/>
    <cellStyle name="Normal 12 4 6 2 2 3" xfId="48047"/>
    <cellStyle name="Normal 12 4 6 2 3" xfId="12405"/>
    <cellStyle name="Normal 12 4 6 2 3 2" xfId="41463"/>
    <cellStyle name="Normal 12 4 6 2 4" xfId="34879"/>
    <cellStyle name="Normal 12 4 6 3" xfId="15981"/>
    <cellStyle name="Normal 12 4 6 3 2" xfId="23945"/>
    <cellStyle name="Normal 12 4 6 3 2 2" xfId="52904"/>
    <cellStyle name="Normal 12 4 6 3 3" xfId="44963"/>
    <cellStyle name="Normal 12 4 6 4" xfId="9113"/>
    <cellStyle name="Normal 12 4 6 4 2" xfId="38171"/>
    <cellStyle name="Normal 12 4 6 5" xfId="31587"/>
    <cellStyle name="Normal 12 4 7" xfId="3633"/>
    <cellStyle name="Normal 12 4 7 2" xfId="16927"/>
    <cellStyle name="Normal 12 4 7 2 2" xfId="24881"/>
    <cellStyle name="Normal 12 4 7 2 2 2" xfId="53840"/>
    <cellStyle name="Normal 12 4 7 2 3" xfId="45899"/>
    <cellStyle name="Normal 12 4 7 3" xfId="10257"/>
    <cellStyle name="Normal 12 4 7 3 2" xfId="39315"/>
    <cellStyle name="Normal 12 4 7 4" xfId="32731"/>
    <cellStyle name="Normal 12 4 8" xfId="4789"/>
    <cellStyle name="Normal 12 4 8 2" xfId="18071"/>
    <cellStyle name="Normal 12 4 8 2 2" xfId="26025"/>
    <cellStyle name="Normal 12 4 8 2 2 2" xfId="54984"/>
    <cellStyle name="Normal 12 4 8 2 3" xfId="47043"/>
    <cellStyle name="Normal 12 4 8 3" xfId="11401"/>
    <cellStyle name="Normal 12 4 8 3 2" xfId="40459"/>
    <cellStyle name="Normal 12 4 8 4" xfId="33875"/>
    <cellStyle name="Normal 12 4 9" xfId="6958"/>
    <cellStyle name="Normal 12 4 9 2" xfId="20219"/>
    <cellStyle name="Normal 12 4 9 2 2" xfId="28173"/>
    <cellStyle name="Normal 12 4 9 2 2 2" xfId="57132"/>
    <cellStyle name="Normal 12 4 9 2 3" xfId="49191"/>
    <cellStyle name="Normal 12 4 9 3" xfId="13549"/>
    <cellStyle name="Normal 12 4 9 3 2" xfId="42607"/>
    <cellStyle name="Normal 12 4 9 4" xfId="36023"/>
    <cellStyle name="Normal 12 5" xfId="98"/>
    <cellStyle name="Normal 12 6" xfId="1442"/>
    <cellStyle name="Normal 12 6 10" xfId="21424"/>
    <cellStyle name="Normal 12 6 10 2" xfId="29372"/>
    <cellStyle name="Normal 12 6 10 2 2" xfId="58331"/>
    <cellStyle name="Normal 12 6 10 3" xfId="50390"/>
    <cellStyle name="Normal 12 6 11" xfId="8164"/>
    <cellStyle name="Normal 12 6 11 2" xfId="37222"/>
    <cellStyle name="Normal 12 6 12" xfId="30638"/>
    <cellStyle name="Normal 12 6 2" xfId="1662"/>
    <cellStyle name="Normal 12 6 2 10" xfId="30851"/>
    <cellStyle name="Normal 12 6 2 2" xfId="2287"/>
    <cellStyle name="Normal 12 6 2 2 2" xfId="3295"/>
    <cellStyle name="Normal 12 6 2 2 2 2" xfId="6653"/>
    <cellStyle name="Normal 12 6 2 2 2 2 2" xfId="19935"/>
    <cellStyle name="Normal 12 6 2 2 2 2 2 2" xfId="27889"/>
    <cellStyle name="Normal 12 6 2 2 2 2 2 2 2" xfId="56848"/>
    <cellStyle name="Normal 12 6 2 2 2 2 2 3" xfId="48907"/>
    <cellStyle name="Normal 12 6 2 2 2 2 3" xfId="13265"/>
    <cellStyle name="Normal 12 6 2 2 2 2 3 2" xfId="42323"/>
    <cellStyle name="Normal 12 6 2 2 2 2 4" xfId="35739"/>
    <cellStyle name="Normal 12 6 2 2 2 3" xfId="16783"/>
    <cellStyle name="Normal 12 6 2 2 2 3 2" xfId="24737"/>
    <cellStyle name="Normal 12 6 2 2 2 3 2 2" xfId="53696"/>
    <cellStyle name="Normal 12 6 2 2 2 3 3" xfId="45755"/>
    <cellStyle name="Normal 12 6 2 2 2 4" xfId="9973"/>
    <cellStyle name="Normal 12 6 2 2 2 4 2" xfId="39031"/>
    <cellStyle name="Normal 12 6 2 2 2 5" xfId="32447"/>
    <cellStyle name="Normal 12 6 2 2 3" xfId="4493"/>
    <cellStyle name="Normal 12 6 2 2 3 2" xfId="17787"/>
    <cellStyle name="Normal 12 6 2 2 3 2 2" xfId="25741"/>
    <cellStyle name="Normal 12 6 2 2 3 2 2 2" xfId="54700"/>
    <cellStyle name="Normal 12 6 2 2 3 2 3" xfId="46759"/>
    <cellStyle name="Normal 12 6 2 2 3 3" xfId="11117"/>
    <cellStyle name="Normal 12 6 2 2 3 3 2" xfId="40175"/>
    <cellStyle name="Normal 12 6 2 2 3 4" xfId="33591"/>
    <cellStyle name="Normal 12 6 2 2 4" xfId="5649"/>
    <cellStyle name="Normal 12 6 2 2 4 2" xfId="18931"/>
    <cellStyle name="Normal 12 6 2 2 4 2 2" xfId="26885"/>
    <cellStyle name="Normal 12 6 2 2 4 2 2 2" xfId="55844"/>
    <cellStyle name="Normal 12 6 2 2 4 2 3" xfId="47903"/>
    <cellStyle name="Normal 12 6 2 2 4 3" xfId="12261"/>
    <cellStyle name="Normal 12 6 2 2 4 3 2" xfId="41319"/>
    <cellStyle name="Normal 12 6 2 2 4 4" xfId="34735"/>
    <cellStyle name="Normal 12 6 2 2 5" xfId="7818"/>
    <cellStyle name="Normal 12 6 2 2 5 2" xfId="21079"/>
    <cellStyle name="Normal 12 6 2 2 5 2 2" xfId="29033"/>
    <cellStyle name="Normal 12 6 2 2 5 2 2 2" xfId="57992"/>
    <cellStyle name="Normal 12 6 2 2 5 2 3" xfId="50051"/>
    <cellStyle name="Normal 12 6 2 2 5 3" xfId="14409"/>
    <cellStyle name="Normal 12 6 2 2 5 3 2" xfId="43467"/>
    <cellStyle name="Normal 12 6 2 2 5 4" xfId="36883"/>
    <cellStyle name="Normal 12 6 2 2 6" xfId="15688"/>
    <cellStyle name="Normal 12 6 2 2 6 2" xfId="23678"/>
    <cellStyle name="Normal 12 6 2 2 6 2 2" xfId="52637"/>
    <cellStyle name="Normal 12 6 2 2 6 3" xfId="44696"/>
    <cellStyle name="Normal 12 6 2 2 7" xfId="22229"/>
    <cellStyle name="Normal 12 6 2 2 7 2" xfId="30177"/>
    <cellStyle name="Normal 12 6 2 2 7 2 2" xfId="59136"/>
    <cellStyle name="Normal 12 6 2 2 7 3" xfId="51195"/>
    <cellStyle name="Normal 12 6 2 2 8" xfId="8969"/>
    <cellStyle name="Normal 12 6 2 2 8 2" xfId="38027"/>
    <cellStyle name="Normal 12 6 2 2 9" xfId="31443"/>
    <cellStyle name="Normal 12 6 2 3" xfId="2703"/>
    <cellStyle name="Normal 12 6 2 3 2" xfId="6061"/>
    <cellStyle name="Normal 12 6 2 3 2 2" xfId="19343"/>
    <cellStyle name="Normal 12 6 2 3 2 2 2" xfId="27297"/>
    <cellStyle name="Normal 12 6 2 3 2 2 2 2" xfId="56256"/>
    <cellStyle name="Normal 12 6 2 3 2 2 3" xfId="48315"/>
    <cellStyle name="Normal 12 6 2 3 2 3" xfId="12673"/>
    <cellStyle name="Normal 12 6 2 3 2 3 2" xfId="41731"/>
    <cellStyle name="Normal 12 6 2 3 2 4" xfId="35147"/>
    <cellStyle name="Normal 12 6 2 3 3" xfId="16191"/>
    <cellStyle name="Normal 12 6 2 3 3 2" xfId="24145"/>
    <cellStyle name="Normal 12 6 2 3 3 2 2" xfId="53104"/>
    <cellStyle name="Normal 12 6 2 3 3 3" xfId="45163"/>
    <cellStyle name="Normal 12 6 2 3 4" xfId="9381"/>
    <cellStyle name="Normal 12 6 2 3 4 2" xfId="38439"/>
    <cellStyle name="Normal 12 6 2 3 5" xfId="31855"/>
    <cellStyle name="Normal 12 6 2 4" xfId="3901"/>
    <cellStyle name="Normal 12 6 2 4 2" xfId="17195"/>
    <cellStyle name="Normal 12 6 2 4 2 2" xfId="25149"/>
    <cellStyle name="Normal 12 6 2 4 2 2 2" xfId="54108"/>
    <cellStyle name="Normal 12 6 2 4 2 3" xfId="46167"/>
    <cellStyle name="Normal 12 6 2 4 3" xfId="10525"/>
    <cellStyle name="Normal 12 6 2 4 3 2" xfId="39583"/>
    <cellStyle name="Normal 12 6 2 4 4" xfId="32999"/>
    <cellStyle name="Normal 12 6 2 5" xfId="5057"/>
    <cellStyle name="Normal 12 6 2 5 2" xfId="18339"/>
    <cellStyle name="Normal 12 6 2 5 2 2" xfId="26293"/>
    <cellStyle name="Normal 12 6 2 5 2 2 2" xfId="55252"/>
    <cellStyle name="Normal 12 6 2 5 2 3" xfId="47311"/>
    <cellStyle name="Normal 12 6 2 5 3" xfId="11669"/>
    <cellStyle name="Normal 12 6 2 5 3 2" xfId="40727"/>
    <cellStyle name="Normal 12 6 2 5 4" xfId="34143"/>
    <cellStyle name="Normal 12 6 2 6" xfId="7226"/>
    <cellStyle name="Normal 12 6 2 6 2" xfId="20487"/>
    <cellStyle name="Normal 12 6 2 6 2 2" xfId="28441"/>
    <cellStyle name="Normal 12 6 2 6 2 2 2" xfId="57400"/>
    <cellStyle name="Normal 12 6 2 6 2 3" xfId="49459"/>
    <cellStyle name="Normal 12 6 2 6 3" xfId="13817"/>
    <cellStyle name="Normal 12 6 2 6 3 2" xfId="42875"/>
    <cellStyle name="Normal 12 6 2 6 4" xfId="36291"/>
    <cellStyle name="Normal 12 6 2 7" xfId="15095"/>
    <cellStyle name="Normal 12 6 2 7 2" xfId="23085"/>
    <cellStyle name="Normal 12 6 2 7 2 2" xfId="52044"/>
    <cellStyle name="Normal 12 6 2 7 3" xfId="44103"/>
    <cellStyle name="Normal 12 6 2 8" xfId="21637"/>
    <cellStyle name="Normal 12 6 2 8 2" xfId="29585"/>
    <cellStyle name="Normal 12 6 2 8 2 2" xfId="58544"/>
    <cellStyle name="Normal 12 6 2 8 3" xfId="50603"/>
    <cellStyle name="Normal 12 6 2 9" xfId="8377"/>
    <cellStyle name="Normal 12 6 2 9 2" xfId="37435"/>
    <cellStyle name="Normal 12 6 3" xfId="2074"/>
    <cellStyle name="Normal 12 6 3 2" xfId="3082"/>
    <cellStyle name="Normal 12 6 3 2 2" xfId="6440"/>
    <cellStyle name="Normal 12 6 3 2 2 2" xfId="19722"/>
    <cellStyle name="Normal 12 6 3 2 2 2 2" xfId="27676"/>
    <cellStyle name="Normal 12 6 3 2 2 2 2 2" xfId="56635"/>
    <cellStyle name="Normal 12 6 3 2 2 2 3" xfId="48694"/>
    <cellStyle name="Normal 12 6 3 2 2 3" xfId="13052"/>
    <cellStyle name="Normal 12 6 3 2 2 3 2" xfId="42110"/>
    <cellStyle name="Normal 12 6 3 2 2 4" xfId="35526"/>
    <cellStyle name="Normal 12 6 3 2 3" xfId="16570"/>
    <cellStyle name="Normal 12 6 3 2 3 2" xfId="24524"/>
    <cellStyle name="Normal 12 6 3 2 3 2 2" xfId="53483"/>
    <cellStyle name="Normal 12 6 3 2 3 3" xfId="45542"/>
    <cellStyle name="Normal 12 6 3 2 4" xfId="9760"/>
    <cellStyle name="Normal 12 6 3 2 4 2" xfId="38818"/>
    <cellStyle name="Normal 12 6 3 2 5" xfId="32234"/>
    <cellStyle name="Normal 12 6 3 3" xfId="4280"/>
    <cellStyle name="Normal 12 6 3 3 2" xfId="17574"/>
    <cellStyle name="Normal 12 6 3 3 2 2" xfId="25528"/>
    <cellStyle name="Normal 12 6 3 3 2 2 2" xfId="54487"/>
    <cellStyle name="Normal 12 6 3 3 2 3" xfId="46546"/>
    <cellStyle name="Normal 12 6 3 3 3" xfId="10904"/>
    <cellStyle name="Normal 12 6 3 3 3 2" xfId="39962"/>
    <cellStyle name="Normal 12 6 3 3 4" xfId="33378"/>
    <cellStyle name="Normal 12 6 3 4" xfId="5436"/>
    <cellStyle name="Normal 12 6 3 4 2" xfId="18718"/>
    <cellStyle name="Normal 12 6 3 4 2 2" xfId="26672"/>
    <cellStyle name="Normal 12 6 3 4 2 2 2" xfId="55631"/>
    <cellStyle name="Normal 12 6 3 4 2 3" xfId="47690"/>
    <cellStyle name="Normal 12 6 3 4 3" xfId="12048"/>
    <cellStyle name="Normal 12 6 3 4 3 2" xfId="41106"/>
    <cellStyle name="Normal 12 6 3 4 4" xfId="34522"/>
    <cellStyle name="Normal 12 6 3 5" xfId="7605"/>
    <cellStyle name="Normal 12 6 3 5 2" xfId="20866"/>
    <cellStyle name="Normal 12 6 3 5 2 2" xfId="28820"/>
    <cellStyle name="Normal 12 6 3 5 2 2 2" xfId="57779"/>
    <cellStyle name="Normal 12 6 3 5 2 3" xfId="49838"/>
    <cellStyle name="Normal 12 6 3 5 3" xfId="14196"/>
    <cellStyle name="Normal 12 6 3 5 3 2" xfId="43254"/>
    <cellStyle name="Normal 12 6 3 5 4" xfId="36670"/>
    <cellStyle name="Normal 12 6 3 6" xfId="15475"/>
    <cellStyle name="Normal 12 6 3 6 2" xfId="23465"/>
    <cellStyle name="Normal 12 6 3 6 2 2" xfId="52424"/>
    <cellStyle name="Normal 12 6 3 6 3" xfId="44483"/>
    <cellStyle name="Normal 12 6 3 7" xfId="22016"/>
    <cellStyle name="Normal 12 6 3 7 2" xfId="29964"/>
    <cellStyle name="Normal 12 6 3 7 2 2" xfId="58923"/>
    <cellStyle name="Normal 12 6 3 7 3" xfId="50982"/>
    <cellStyle name="Normal 12 6 3 8" xfId="8756"/>
    <cellStyle name="Normal 12 6 3 8 2" xfId="37814"/>
    <cellStyle name="Normal 12 6 3 9" xfId="31230"/>
    <cellStyle name="Normal 12 6 4" xfId="1892"/>
    <cellStyle name="Normal 12 6 4 2" xfId="2902"/>
    <cellStyle name="Normal 12 6 4 2 2" xfId="6260"/>
    <cellStyle name="Normal 12 6 4 2 2 2" xfId="19542"/>
    <cellStyle name="Normal 12 6 4 2 2 2 2" xfId="27496"/>
    <cellStyle name="Normal 12 6 4 2 2 2 2 2" xfId="56455"/>
    <cellStyle name="Normal 12 6 4 2 2 2 3" xfId="48514"/>
    <cellStyle name="Normal 12 6 4 2 2 3" xfId="12872"/>
    <cellStyle name="Normal 12 6 4 2 2 3 2" xfId="41930"/>
    <cellStyle name="Normal 12 6 4 2 2 4" xfId="35346"/>
    <cellStyle name="Normal 12 6 4 2 3" xfId="16390"/>
    <cellStyle name="Normal 12 6 4 2 3 2" xfId="24344"/>
    <cellStyle name="Normal 12 6 4 2 3 2 2" xfId="53303"/>
    <cellStyle name="Normal 12 6 4 2 3 3" xfId="45362"/>
    <cellStyle name="Normal 12 6 4 2 4" xfId="9580"/>
    <cellStyle name="Normal 12 6 4 2 4 2" xfId="38638"/>
    <cellStyle name="Normal 12 6 4 2 5" xfId="32054"/>
    <cellStyle name="Normal 12 6 4 3" xfId="4100"/>
    <cellStyle name="Normal 12 6 4 3 2" xfId="17394"/>
    <cellStyle name="Normal 12 6 4 3 2 2" xfId="25348"/>
    <cellStyle name="Normal 12 6 4 3 2 2 2" xfId="54307"/>
    <cellStyle name="Normal 12 6 4 3 2 3" xfId="46366"/>
    <cellStyle name="Normal 12 6 4 3 3" xfId="10724"/>
    <cellStyle name="Normal 12 6 4 3 3 2" xfId="39782"/>
    <cellStyle name="Normal 12 6 4 3 4" xfId="33198"/>
    <cellStyle name="Normal 12 6 4 4" xfId="5256"/>
    <cellStyle name="Normal 12 6 4 4 2" xfId="18538"/>
    <cellStyle name="Normal 12 6 4 4 2 2" xfId="26492"/>
    <cellStyle name="Normal 12 6 4 4 2 2 2" xfId="55451"/>
    <cellStyle name="Normal 12 6 4 4 2 3" xfId="47510"/>
    <cellStyle name="Normal 12 6 4 4 3" xfId="11868"/>
    <cellStyle name="Normal 12 6 4 4 3 2" xfId="40926"/>
    <cellStyle name="Normal 12 6 4 4 4" xfId="34342"/>
    <cellStyle name="Normal 12 6 4 5" xfId="7425"/>
    <cellStyle name="Normal 12 6 4 5 2" xfId="20686"/>
    <cellStyle name="Normal 12 6 4 5 2 2" xfId="28640"/>
    <cellStyle name="Normal 12 6 4 5 2 2 2" xfId="57599"/>
    <cellStyle name="Normal 12 6 4 5 2 3" xfId="49658"/>
    <cellStyle name="Normal 12 6 4 5 3" xfId="14016"/>
    <cellStyle name="Normal 12 6 4 5 3 2" xfId="43074"/>
    <cellStyle name="Normal 12 6 4 5 4" xfId="36490"/>
    <cellStyle name="Normal 12 6 4 6" xfId="15295"/>
    <cellStyle name="Normal 12 6 4 6 2" xfId="23285"/>
    <cellStyle name="Normal 12 6 4 6 2 2" xfId="52244"/>
    <cellStyle name="Normal 12 6 4 6 3" xfId="44303"/>
    <cellStyle name="Normal 12 6 4 7" xfId="21836"/>
    <cellStyle name="Normal 12 6 4 7 2" xfId="29784"/>
    <cellStyle name="Normal 12 6 4 7 2 2" xfId="58743"/>
    <cellStyle name="Normal 12 6 4 7 3" xfId="50802"/>
    <cellStyle name="Normal 12 6 4 8" xfId="8576"/>
    <cellStyle name="Normal 12 6 4 8 2" xfId="37634"/>
    <cellStyle name="Normal 12 6 4 9" xfId="31050"/>
    <cellStyle name="Normal 12 6 5" xfId="2490"/>
    <cellStyle name="Normal 12 6 5 2" xfId="5848"/>
    <cellStyle name="Normal 12 6 5 2 2" xfId="19130"/>
    <cellStyle name="Normal 12 6 5 2 2 2" xfId="27084"/>
    <cellStyle name="Normal 12 6 5 2 2 2 2" xfId="56043"/>
    <cellStyle name="Normal 12 6 5 2 2 3" xfId="48102"/>
    <cellStyle name="Normal 12 6 5 2 3" xfId="12460"/>
    <cellStyle name="Normal 12 6 5 2 3 2" xfId="41518"/>
    <cellStyle name="Normal 12 6 5 2 4" xfId="34934"/>
    <cellStyle name="Normal 12 6 5 3" xfId="14747"/>
    <cellStyle name="Normal 12 6 5 3 2" xfId="22765"/>
    <cellStyle name="Normal 12 6 5 3 2 2" xfId="51724"/>
    <cellStyle name="Normal 12 6 5 3 3" xfId="43783"/>
    <cellStyle name="Normal 12 6 5 4" xfId="9168"/>
    <cellStyle name="Normal 12 6 5 4 2" xfId="38226"/>
    <cellStyle name="Normal 12 6 5 5" xfId="31642"/>
    <cellStyle name="Normal 12 6 6" xfId="3688"/>
    <cellStyle name="Normal 12 6 6 2" xfId="16982"/>
    <cellStyle name="Normal 12 6 6 2 2" xfId="24936"/>
    <cellStyle name="Normal 12 6 6 2 2 2" xfId="53895"/>
    <cellStyle name="Normal 12 6 6 2 3" xfId="45954"/>
    <cellStyle name="Normal 12 6 6 3" xfId="10312"/>
    <cellStyle name="Normal 12 6 6 3 2" xfId="39370"/>
    <cellStyle name="Normal 12 6 6 4" xfId="32786"/>
    <cellStyle name="Normal 12 6 7" xfId="4844"/>
    <cellStyle name="Normal 12 6 7 2" xfId="18126"/>
    <cellStyle name="Normal 12 6 7 2 2" xfId="26080"/>
    <cellStyle name="Normal 12 6 7 2 2 2" xfId="55039"/>
    <cellStyle name="Normal 12 6 7 2 3" xfId="47098"/>
    <cellStyle name="Normal 12 6 7 3" xfId="11456"/>
    <cellStyle name="Normal 12 6 7 3 2" xfId="40514"/>
    <cellStyle name="Normal 12 6 7 4" xfId="33930"/>
    <cellStyle name="Normal 12 6 8" xfId="7013"/>
    <cellStyle name="Normal 12 6 8 2" xfId="20274"/>
    <cellStyle name="Normal 12 6 8 2 2" xfId="28228"/>
    <cellStyle name="Normal 12 6 8 2 2 2" xfId="57187"/>
    <cellStyle name="Normal 12 6 8 2 3" xfId="49246"/>
    <cellStyle name="Normal 12 6 8 3" xfId="13604"/>
    <cellStyle name="Normal 12 6 8 3 2" xfId="42662"/>
    <cellStyle name="Normal 12 6 8 4" xfId="36078"/>
    <cellStyle name="Normal 12 6 9" xfId="14882"/>
    <cellStyle name="Normal 12 6 9 2" xfId="22872"/>
    <cellStyle name="Normal 12 6 9 2 2" xfId="51831"/>
    <cellStyle name="Normal 12 6 9 3" xfId="43890"/>
    <cellStyle name="Normal 12 7" xfId="1542"/>
    <cellStyle name="Normal 12 7 10" xfId="30731"/>
    <cellStyle name="Normal 12 7 2" xfId="2167"/>
    <cellStyle name="Normal 12 7 2 2" xfId="3175"/>
    <cellStyle name="Normal 12 7 2 2 2" xfId="6533"/>
    <cellStyle name="Normal 12 7 2 2 2 2" xfId="19815"/>
    <cellStyle name="Normal 12 7 2 2 2 2 2" xfId="27769"/>
    <cellStyle name="Normal 12 7 2 2 2 2 2 2" xfId="56728"/>
    <cellStyle name="Normal 12 7 2 2 2 2 3" xfId="48787"/>
    <cellStyle name="Normal 12 7 2 2 2 3" xfId="13145"/>
    <cellStyle name="Normal 12 7 2 2 2 3 2" xfId="42203"/>
    <cellStyle name="Normal 12 7 2 2 2 4" xfId="35619"/>
    <cellStyle name="Normal 12 7 2 2 3" xfId="16663"/>
    <cellStyle name="Normal 12 7 2 2 3 2" xfId="24617"/>
    <cellStyle name="Normal 12 7 2 2 3 2 2" xfId="53576"/>
    <cellStyle name="Normal 12 7 2 2 3 3" xfId="45635"/>
    <cellStyle name="Normal 12 7 2 2 4" xfId="9853"/>
    <cellStyle name="Normal 12 7 2 2 4 2" xfId="38911"/>
    <cellStyle name="Normal 12 7 2 2 5" xfId="32327"/>
    <cellStyle name="Normal 12 7 2 3" xfId="4373"/>
    <cellStyle name="Normal 12 7 2 3 2" xfId="17667"/>
    <cellStyle name="Normal 12 7 2 3 2 2" xfId="25621"/>
    <cellStyle name="Normal 12 7 2 3 2 2 2" xfId="54580"/>
    <cellStyle name="Normal 12 7 2 3 2 3" xfId="46639"/>
    <cellStyle name="Normal 12 7 2 3 3" xfId="10997"/>
    <cellStyle name="Normal 12 7 2 3 3 2" xfId="40055"/>
    <cellStyle name="Normal 12 7 2 3 4" xfId="33471"/>
    <cellStyle name="Normal 12 7 2 4" xfId="5529"/>
    <cellStyle name="Normal 12 7 2 4 2" xfId="18811"/>
    <cellStyle name="Normal 12 7 2 4 2 2" xfId="26765"/>
    <cellStyle name="Normal 12 7 2 4 2 2 2" xfId="55724"/>
    <cellStyle name="Normal 12 7 2 4 2 3" xfId="47783"/>
    <cellStyle name="Normal 12 7 2 4 3" xfId="12141"/>
    <cellStyle name="Normal 12 7 2 4 3 2" xfId="41199"/>
    <cellStyle name="Normal 12 7 2 4 4" xfId="34615"/>
    <cellStyle name="Normal 12 7 2 5" xfId="7698"/>
    <cellStyle name="Normal 12 7 2 5 2" xfId="20959"/>
    <cellStyle name="Normal 12 7 2 5 2 2" xfId="28913"/>
    <cellStyle name="Normal 12 7 2 5 2 2 2" xfId="57872"/>
    <cellStyle name="Normal 12 7 2 5 2 3" xfId="49931"/>
    <cellStyle name="Normal 12 7 2 5 3" xfId="14289"/>
    <cellStyle name="Normal 12 7 2 5 3 2" xfId="43347"/>
    <cellStyle name="Normal 12 7 2 5 4" xfId="36763"/>
    <cellStyle name="Normal 12 7 2 6" xfId="15568"/>
    <cellStyle name="Normal 12 7 2 6 2" xfId="23558"/>
    <cellStyle name="Normal 12 7 2 6 2 2" xfId="52517"/>
    <cellStyle name="Normal 12 7 2 6 3" xfId="44576"/>
    <cellStyle name="Normal 12 7 2 7" xfId="22109"/>
    <cellStyle name="Normal 12 7 2 7 2" xfId="30057"/>
    <cellStyle name="Normal 12 7 2 7 2 2" xfId="59016"/>
    <cellStyle name="Normal 12 7 2 7 3" xfId="51075"/>
    <cellStyle name="Normal 12 7 2 8" xfId="8849"/>
    <cellStyle name="Normal 12 7 2 8 2" xfId="37907"/>
    <cellStyle name="Normal 12 7 2 9" xfId="31323"/>
    <cellStyle name="Normal 12 7 3" xfId="2583"/>
    <cellStyle name="Normal 12 7 3 2" xfId="5941"/>
    <cellStyle name="Normal 12 7 3 2 2" xfId="19223"/>
    <cellStyle name="Normal 12 7 3 2 2 2" xfId="27177"/>
    <cellStyle name="Normal 12 7 3 2 2 2 2" xfId="56136"/>
    <cellStyle name="Normal 12 7 3 2 2 3" xfId="48195"/>
    <cellStyle name="Normal 12 7 3 2 3" xfId="12553"/>
    <cellStyle name="Normal 12 7 3 2 3 2" xfId="41611"/>
    <cellStyle name="Normal 12 7 3 2 4" xfId="35027"/>
    <cellStyle name="Normal 12 7 3 3" xfId="16071"/>
    <cellStyle name="Normal 12 7 3 3 2" xfId="24025"/>
    <cellStyle name="Normal 12 7 3 3 2 2" xfId="52984"/>
    <cellStyle name="Normal 12 7 3 3 3" xfId="45043"/>
    <cellStyle name="Normal 12 7 3 4" xfId="9261"/>
    <cellStyle name="Normal 12 7 3 4 2" xfId="38319"/>
    <cellStyle name="Normal 12 7 3 5" xfId="31735"/>
    <cellStyle name="Normal 12 7 4" xfId="3781"/>
    <cellStyle name="Normal 12 7 4 2" xfId="17075"/>
    <cellStyle name="Normal 12 7 4 2 2" xfId="25029"/>
    <cellStyle name="Normal 12 7 4 2 2 2" xfId="53988"/>
    <cellStyle name="Normal 12 7 4 2 3" xfId="46047"/>
    <cellStyle name="Normal 12 7 4 3" xfId="10405"/>
    <cellStyle name="Normal 12 7 4 3 2" xfId="39463"/>
    <cellStyle name="Normal 12 7 4 4" xfId="32879"/>
    <cellStyle name="Normal 12 7 5" xfId="4937"/>
    <cellStyle name="Normal 12 7 5 2" xfId="18219"/>
    <cellStyle name="Normal 12 7 5 2 2" xfId="26173"/>
    <cellStyle name="Normal 12 7 5 2 2 2" xfId="55132"/>
    <cellStyle name="Normal 12 7 5 2 3" xfId="47191"/>
    <cellStyle name="Normal 12 7 5 3" xfId="11549"/>
    <cellStyle name="Normal 12 7 5 3 2" xfId="40607"/>
    <cellStyle name="Normal 12 7 5 4" xfId="34023"/>
    <cellStyle name="Normal 12 7 6" xfId="7106"/>
    <cellStyle name="Normal 12 7 6 2" xfId="20367"/>
    <cellStyle name="Normal 12 7 6 2 2" xfId="28321"/>
    <cellStyle name="Normal 12 7 6 2 2 2" xfId="57280"/>
    <cellStyle name="Normal 12 7 6 2 3" xfId="49339"/>
    <cellStyle name="Normal 12 7 6 3" xfId="13697"/>
    <cellStyle name="Normal 12 7 6 3 2" xfId="42755"/>
    <cellStyle name="Normal 12 7 6 4" xfId="36171"/>
    <cellStyle name="Normal 12 7 7" xfId="14975"/>
    <cellStyle name="Normal 12 7 7 2" xfId="22965"/>
    <cellStyle name="Normal 12 7 7 2 2" xfId="51924"/>
    <cellStyle name="Normal 12 7 7 3" xfId="43983"/>
    <cellStyle name="Normal 12 7 8" xfId="21517"/>
    <cellStyle name="Normal 12 7 8 2" xfId="29465"/>
    <cellStyle name="Normal 12 7 8 2 2" xfId="58424"/>
    <cellStyle name="Normal 12 7 8 3" xfId="50483"/>
    <cellStyle name="Normal 12 7 9" xfId="8257"/>
    <cellStyle name="Normal 12 7 9 2" xfId="37315"/>
    <cellStyle name="Normal 12 8" xfId="1984"/>
    <cellStyle name="Normal 12 8 2" xfId="2992"/>
    <cellStyle name="Normal 12 8 2 2" xfId="6350"/>
    <cellStyle name="Normal 12 8 2 2 2" xfId="19632"/>
    <cellStyle name="Normal 12 8 2 2 2 2" xfId="27586"/>
    <cellStyle name="Normal 12 8 2 2 2 2 2" xfId="56545"/>
    <cellStyle name="Normal 12 8 2 2 2 3" xfId="48604"/>
    <cellStyle name="Normal 12 8 2 2 3" xfId="12962"/>
    <cellStyle name="Normal 12 8 2 2 3 2" xfId="42020"/>
    <cellStyle name="Normal 12 8 2 2 4" xfId="35436"/>
    <cellStyle name="Normal 12 8 2 3" xfId="16480"/>
    <cellStyle name="Normal 12 8 2 3 2" xfId="24434"/>
    <cellStyle name="Normal 12 8 2 3 2 2" xfId="53393"/>
    <cellStyle name="Normal 12 8 2 3 3" xfId="45452"/>
    <cellStyle name="Normal 12 8 2 4" xfId="9670"/>
    <cellStyle name="Normal 12 8 2 4 2" xfId="38728"/>
    <cellStyle name="Normal 12 8 2 5" xfId="32144"/>
    <cellStyle name="Normal 12 8 3" xfId="4190"/>
    <cellStyle name="Normal 12 8 3 2" xfId="17484"/>
    <cellStyle name="Normal 12 8 3 2 2" xfId="25438"/>
    <cellStyle name="Normal 12 8 3 2 2 2" xfId="54397"/>
    <cellStyle name="Normal 12 8 3 2 3" xfId="46456"/>
    <cellStyle name="Normal 12 8 3 3" xfId="10814"/>
    <cellStyle name="Normal 12 8 3 3 2" xfId="39872"/>
    <cellStyle name="Normal 12 8 3 4" xfId="33288"/>
    <cellStyle name="Normal 12 8 4" xfId="5346"/>
    <cellStyle name="Normal 12 8 4 2" xfId="18628"/>
    <cellStyle name="Normal 12 8 4 2 2" xfId="26582"/>
    <cellStyle name="Normal 12 8 4 2 2 2" xfId="55541"/>
    <cellStyle name="Normal 12 8 4 2 3" xfId="47600"/>
    <cellStyle name="Normal 12 8 4 3" xfId="11958"/>
    <cellStyle name="Normal 12 8 4 3 2" xfId="41016"/>
    <cellStyle name="Normal 12 8 4 4" xfId="34432"/>
    <cellStyle name="Normal 12 8 5" xfId="7515"/>
    <cellStyle name="Normal 12 8 5 2" xfId="20776"/>
    <cellStyle name="Normal 12 8 5 2 2" xfId="28730"/>
    <cellStyle name="Normal 12 8 5 2 2 2" xfId="57689"/>
    <cellStyle name="Normal 12 8 5 2 3" xfId="49748"/>
    <cellStyle name="Normal 12 8 5 3" xfId="14106"/>
    <cellStyle name="Normal 12 8 5 3 2" xfId="43164"/>
    <cellStyle name="Normal 12 8 5 4" xfId="36580"/>
    <cellStyle name="Normal 12 8 6" xfId="15385"/>
    <cellStyle name="Normal 12 8 6 2" xfId="23375"/>
    <cellStyle name="Normal 12 8 6 2 2" xfId="52334"/>
    <cellStyle name="Normal 12 8 6 3" xfId="44393"/>
    <cellStyle name="Normal 12 8 7" xfId="21926"/>
    <cellStyle name="Normal 12 8 7 2" xfId="29874"/>
    <cellStyle name="Normal 12 8 7 2 2" xfId="58833"/>
    <cellStyle name="Normal 12 8 7 3" xfId="50892"/>
    <cellStyle name="Normal 12 8 8" xfId="8666"/>
    <cellStyle name="Normal 12 8 8 2" xfId="37724"/>
    <cellStyle name="Normal 12 8 9" xfId="31140"/>
    <cellStyle name="Normal 12 9" xfId="1800"/>
    <cellStyle name="Normal 12 9 2" xfId="2812"/>
    <cellStyle name="Normal 12 9 2 2" xfId="6170"/>
    <cellStyle name="Normal 12 9 2 2 2" xfId="19452"/>
    <cellStyle name="Normal 12 9 2 2 2 2" xfId="27406"/>
    <cellStyle name="Normal 12 9 2 2 2 2 2" xfId="56365"/>
    <cellStyle name="Normal 12 9 2 2 2 3" xfId="48424"/>
    <cellStyle name="Normal 12 9 2 2 3" xfId="12782"/>
    <cellStyle name="Normal 12 9 2 2 3 2" xfId="41840"/>
    <cellStyle name="Normal 12 9 2 2 4" xfId="35256"/>
    <cellStyle name="Normal 12 9 2 3" xfId="16300"/>
    <cellStyle name="Normal 12 9 2 3 2" xfId="24254"/>
    <cellStyle name="Normal 12 9 2 3 2 2" xfId="53213"/>
    <cellStyle name="Normal 12 9 2 3 3" xfId="45272"/>
    <cellStyle name="Normal 12 9 2 4" xfId="9490"/>
    <cellStyle name="Normal 12 9 2 4 2" xfId="38548"/>
    <cellStyle name="Normal 12 9 2 5" xfId="31964"/>
    <cellStyle name="Normal 12 9 3" xfId="4010"/>
    <cellStyle name="Normal 12 9 3 2" xfId="17304"/>
    <cellStyle name="Normal 12 9 3 2 2" xfId="25258"/>
    <cellStyle name="Normal 12 9 3 2 2 2" xfId="54217"/>
    <cellStyle name="Normal 12 9 3 2 3" xfId="46276"/>
    <cellStyle name="Normal 12 9 3 3" xfId="10634"/>
    <cellStyle name="Normal 12 9 3 3 2" xfId="39692"/>
    <cellStyle name="Normal 12 9 3 4" xfId="33108"/>
    <cellStyle name="Normal 12 9 4" xfId="5166"/>
    <cellStyle name="Normal 12 9 4 2" xfId="18448"/>
    <cellStyle name="Normal 12 9 4 2 2" xfId="26402"/>
    <cellStyle name="Normal 12 9 4 2 2 2" xfId="55361"/>
    <cellStyle name="Normal 12 9 4 2 3" xfId="47420"/>
    <cellStyle name="Normal 12 9 4 3" xfId="11778"/>
    <cellStyle name="Normal 12 9 4 3 2" xfId="40836"/>
    <cellStyle name="Normal 12 9 4 4" xfId="34252"/>
    <cellStyle name="Normal 12 9 5" xfId="7335"/>
    <cellStyle name="Normal 12 9 5 2" xfId="20596"/>
    <cellStyle name="Normal 12 9 5 2 2" xfId="28550"/>
    <cellStyle name="Normal 12 9 5 2 2 2" xfId="57509"/>
    <cellStyle name="Normal 12 9 5 2 3" xfId="49568"/>
    <cellStyle name="Normal 12 9 5 3" xfId="13926"/>
    <cellStyle name="Normal 12 9 5 3 2" xfId="42984"/>
    <cellStyle name="Normal 12 9 5 4" xfId="36400"/>
    <cellStyle name="Normal 12 9 6" xfId="15205"/>
    <cellStyle name="Normal 12 9 6 2" xfId="23195"/>
    <cellStyle name="Normal 12 9 6 2 2" xfId="52154"/>
    <cellStyle name="Normal 12 9 6 3" xfId="44213"/>
    <cellStyle name="Normal 12 9 7" xfId="21746"/>
    <cellStyle name="Normal 12 9 7 2" xfId="29694"/>
    <cellStyle name="Normal 12 9 7 2 2" xfId="58653"/>
    <cellStyle name="Normal 12 9 7 3" xfId="50712"/>
    <cellStyle name="Normal 12 9 8" xfId="8486"/>
    <cellStyle name="Normal 12 9 8 2" xfId="37544"/>
    <cellStyle name="Normal 12 9 9" xfId="30960"/>
    <cellStyle name="Normal 12_Compare" xfId="1095"/>
    <cellStyle name="Normal 120" xfId="3545"/>
    <cellStyle name="Normal 120 2" xfId="4692"/>
    <cellStyle name="Normal 120 2 2" xfId="17986"/>
    <cellStyle name="Normal 120 2 2 2" xfId="25940"/>
    <cellStyle name="Normal 120 2 2 2 2" xfId="54899"/>
    <cellStyle name="Normal 120 2 2 3" xfId="46958"/>
    <cellStyle name="Normal 120 2 3" xfId="11316"/>
    <cellStyle name="Normal 120 2 3 2" xfId="40374"/>
    <cellStyle name="Normal 120 2 4" xfId="33790"/>
    <cellStyle name="Normal 120 3" xfId="6852"/>
    <cellStyle name="Normal 120 3 2" xfId="20134"/>
    <cellStyle name="Normal 120 3 2 2" xfId="28088"/>
    <cellStyle name="Normal 120 3 2 2 2" xfId="57047"/>
    <cellStyle name="Normal 120 3 2 3" xfId="49106"/>
    <cellStyle name="Normal 120 3 3" xfId="13464"/>
    <cellStyle name="Normal 120 3 3 2" xfId="42522"/>
    <cellStyle name="Normal 120 3 4" xfId="35938"/>
    <cellStyle name="Normal 120 4" xfId="8017"/>
    <cellStyle name="Normal 120 4 2" xfId="21278"/>
    <cellStyle name="Normal 120 4 2 2" xfId="29232"/>
    <cellStyle name="Normal 120 4 2 2 2" xfId="58191"/>
    <cellStyle name="Normal 120 4 2 3" xfId="50250"/>
    <cellStyle name="Normal 120 4 3" xfId="14608"/>
    <cellStyle name="Normal 120 4 3 2" xfId="43666"/>
    <cellStyle name="Normal 120 4 4" xfId="37082"/>
    <cellStyle name="Normal 120 5" xfId="15891"/>
    <cellStyle name="Normal 120 5 2" xfId="23880"/>
    <cellStyle name="Normal 120 5 2 2" xfId="52839"/>
    <cellStyle name="Normal 120 5 3" xfId="44898"/>
    <cellStyle name="Normal 120 6" xfId="22428"/>
    <cellStyle name="Normal 120 6 2" xfId="30376"/>
    <cellStyle name="Normal 120 6 2 2" xfId="59335"/>
    <cellStyle name="Normal 120 6 3" xfId="51394"/>
    <cellStyle name="Normal 120 7" xfId="10172"/>
    <cellStyle name="Normal 120 7 2" xfId="39230"/>
    <cellStyle name="Normal 120 8" xfId="32646"/>
    <cellStyle name="Normal 121" xfId="3538"/>
    <cellStyle name="Normal 121 2" xfId="4685"/>
    <cellStyle name="Normal 121 2 2" xfId="17979"/>
    <cellStyle name="Normal 121 2 2 2" xfId="25933"/>
    <cellStyle name="Normal 121 2 2 2 2" xfId="54892"/>
    <cellStyle name="Normal 121 2 2 3" xfId="46951"/>
    <cellStyle name="Normal 121 2 3" xfId="11309"/>
    <cellStyle name="Normal 121 2 3 2" xfId="40367"/>
    <cellStyle name="Normal 121 2 4" xfId="33783"/>
    <cellStyle name="Normal 121 3" xfId="6845"/>
    <cellStyle name="Normal 121 3 2" xfId="20127"/>
    <cellStyle name="Normal 121 3 2 2" xfId="28081"/>
    <cellStyle name="Normal 121 3 2 2 2" xfId="57040"/>
    <cellStyle name="Normal 121 3 2 3" xfId="49099"/>
    <cellStyle name="Normal 121 3 3" xfId="13457"/>
    <cellStyle name="Normal 121 3 3 2" xfId="42515"/>
    <cellStyle name="Normal 121 3 4" xfId="35931"/>
    <cellStyle name="Normal 121 4" xfId="8010"/>
    <cellStyle name="Normal 121 4 2" xfId="21271"/>
    <cellStyle name="Normal 121 4 2 2" xfId="29225"/>
    <cellStyle name="Normal 121 4 2 2 2" xfId="58184"/>
    <cellStyle name="Normal 121 4 2 3" xfId="50243"/>
    <cellStyle name="Normal 121 4 3" xfId="14601"/>
    <cellStyle name="Normal 121 4 3 2" xfId="43659"/>
    <cellStyle name="Normal 121 4 4" xfId="37075"/>
    <cellStyle name="Normal 121 5" xfId="15884"/>
    <cellStyle name="Normal 121 5 2" xfId="23873"/>
    <cellStyle name="Normal 121 5 2 2" xfId="52832"/>
    <cellStyle name="Normal 121 5 3" xfId="44891"/>
    <cellStyle name="Normal 121 6" xfId="22421"/>
    <cellStyle name="Normal 121 6 2" xfId="30369"/>
    <cellStyle name="Normal 121 6 2 2" xfId="59328"/>
    <cellStyle name="Normal 121 6 3" xfId="51387"/>
    <cellStyle name="Normal 121 7" xfId="10165"/>
    <cellStyle name="Normal 121 7 2" xfId="39223"/>
    <cellStyle name="Normal 121 8" xfId="32639"/>
    <cellStyle name="Normal 122" xfId="3550"/>
    <cellStyle name="Normal 122 2" xfId="4697"/>
    <cellStyle name="Normal 122 2 2" xfId="17991"/>
    <cellStyle name="Normal 122 2 2 2" xfId="25945"/>
    <cellStyle name="Normal 122 2 2 2 2" xfId="54904"/>
    <cellStyle name="Normal 122 2 2 3" xfId="46963"/>
    <cellStyle name="Normal 122 2 3" xfId="11321"/>
    <cellStyle name="Normal 122 2 3 2" xfId="40379"/>
    <cellStyle name="Normal 122 2 4" xfId="33795"/>
    <cellStyle name="Normal 122 3" xfId="6857"/>
    <cellStyle name="Normal 122 3 2" xfId="20139"/>
    <cellStyle name="Normal 122 3 2 2" xfId="28093"/>
    <cellStyle name="Normal 122 3 2 2 2" xfId="57052"/>
    <cellStyle name="Normal 122 3 2 3" xfId="49111"/>
    <cellStyle name="Normal 122 3 3" xfId="13469"/>
    <cellStyle name="Normal 122 3 3 2" xfId="42527"/>
    <cellStyle name="Normal 122 3 4" xfId="35943"/>
    <cellStyle name="Normal 122 4" xfId="8022"/>
    <cellStyle name="Normal 122 4 2" xfId="21283"/>
    <cellStyle name="Normal 122 4 2 2" xfId="29237"/>
    <cellStyle name="Normal 122 4 2 2 2" xfId="58196"/>
    <cellStyle name="Normal 122 4 2 3" xfId="50255"/>
    <cellStyle name="Normal 122 4 3" xfId="14613"/>
    <cellStyle name="Normal 122 4 3 2" xfId="43671"/>
    <cellStyle name="Normal 122 4 4" xfId="37087"/>
    <cellStyle name="Normal 122 5" xfId="15896"/>
    <cellStyle name="Normal 122 5 2" xfId="23885"/>
    <cellStyle name="Normal 122 5 2 2" xfId="52844"/>
    <cellStyle name="Normal 122 5 3" xfId="44903"/>
    <cellStyle name="Normal 122 6" xfId="22433"/>
    <cellStyle name="Normal 122 6 2" xfId="30381"/>
    <cellStyle name="Normal 122 6 2 2" xfId="59340"/>
    <cellStyle name="Normal 122 6 3" xfId="51399"/>
    <cellStyle name="Normal 122 7" xfId="10177"/>
    <cellStyle name="Normal 122 7 2" xfId="39235"/>
    <cellStyle name="Normal 122 8" xfId="32651"/>
    <cellStyle name="Normal 123" xfId="3556"/>
    <cellStyle name="Normal 123 2" xfId="4703"/>
    <cellStyle name="Normal 123 2 2" xfId="17997"/>
    <cellStyle name="Normal 123 2 2 2" xfId="25951"/>
    <cellStyle name="Normal 123 2 2 2 2" xfId="54910"/>
    <cellStyle name="Normal 123 2 2 3" xfId="46969"/>
    <cellStyle name="Normal 123 2 3" xfId="11327"/>
    <cellStyle name="Normal 123 2 3 2" xfId="40385"/>
    <cellStyle name="Normal 123 2 4" xfId="33801"/>
    <cellStyle name="Normal 123 3" xfId="6863"/>
    <cellStyle name="Normal 123 3 2" xfId="20145"/>
    <cellStyle name="Normal 123 3 2 2" xfId="28099"/>
    <cellStyle name="Normal 123 3 2 2 2" xfId="57058"/>
    <cellStyle name="Normal 123 3 2 3" xfId="49117"/>
    <cellStyle name="Normal 123 3 3" xfId="13475"/>
    <cellStyle name="Normal 123 3 3 2" xfId="42533"/>
    <cellStyle name="Normal 123 3 4" xfId="35949"/>
    <cellStyle name="Normal 123 4" xfId="8028"/>
    <cellStyle name="Normal 123 4 2" xfId="21289"/>
    <cellStyle name="Normal 123 4 2 2" xfId="29243"/>
    <cellStyle name="Normal 123 4 2 2 2" xfId="58202"/>
    <cellStyle name="Normal 123 4 2 3" xfId="50261"/>
    <cellStyle name="Normal 123 4 3" xfId="14619"/>
    <cellStyle name="Normal 123 4 3 2" xfId="43677"/>
    <cellStyle name="Normal 123 4 4" xfId="37093"/>
    <cellStyle name="Normal 123 5" xfId="15902"/>
    <cellStyle name="Normal 123 5 2" xfId="23891"/>
    <cellStyle name="Normal 123 5 2 2" xfId="52850"/>
    <cellStyle name="Normal 123 5 3" xfId="44909"/>
    <cellStyle name="Normal 123 6" xfId="22439"/>
    <cellStyle name="Normal 123 6 2" xfId="30387"/>
    <cellStyle name="Normal 123 6 2 2" xfId="59346"/>
    <cellStyle name="Normal 123 6 3" xfId="51405"/>
    <cellStyle name="Normal 123 7" xfId="10183"/>
    <cellStyle name="Normal 123 7 2" xfId="39241"/>
    <cellStyle name="Normal 123 8" xfId="32657"/>
    <cellStyle name="Normal 124" xfId="3557"/>
    <cellStyle name="Normal 124 2" xfId="4704"/>
    <cellStyle name="Normal 124 2 2" xfId="17998"/>
    <cellStyle name="Normal 124 2 2 2" xfId="25952"/>
    <cellStyle name="Normal 124 2 2 2 2" xfId="54911"/>
    <cellStyle name="Normal 124 2 2 3" xfId="46970"/>
    <cellStyle name="Normal 124 2 3" xfId="11328"/>
    <cellStyle name="Normal 124 2 3 2" xfId="40386"/>
    <cellStyle name="Normal 124 2 4" xfId="33802"/>
    <cellStyle name="Normal 124 3" xfId="6864"/>
    <cellStyle name="Normal 124 3 2" xfId="20146"/>
    <cellStyle name="Normal 124 3 2 2" xfId="28100"/>
    <cellStyle name="Normal 124 3 2 2 2" xfId="57059"/>
    <cellStyle name="Normal 124 3 2 3" xfId="49118"/>
    <cellStyle name="Normal 124 3 3" xfId="13476"/>
    <cellStyle name="Normal 124 3 3 2" xfId="42534"/>
    <cellStyle name="Normal 124 3 4" xfId="35950"/>
    <cellStyle name="Normal 124 4" xfId="8029"/>
    <cellStyle name="Normal 124 4 2" xfId="21290"/>
    <cellStyle name="Normal 124 4 2 2" xfId="29244"/>
    <cellStyle name="Normal 124 4 2 2 2" xfId="58203"/>
    <cellStyle name="Normal 124 4 2 3" xfId="50262"/>
    <cellStyle name="Normal 124 4 3" xfId="14620"/>
    <cellStyle name="Normal 124 4 3 2" xfId="43678"/>
    <cellStyle name="Normal 124 4 4" xfId="37094"/>
    <cellStyle name="Normal 124 5" xfId="15903"/>
    <cellStyle name="Normal 124 5 2" xfId="23892"/>
    <cellStyle name="Normal 124 5 2 2" xfId="52851"/>
    <cellStyle name="Normal 124 5 3" xfId="44910"/>
    <cellStyle name="Normal 124 6" xfId="22440"/>
    <cellStyle name="Normal 124 6 2" xfId="30388"/>
    <cellStyle name="Normal 124 6 2 2" xfId="59347"/>
    <cellStyle name="Normal 124 6 3" xfId="51406"/>
    <cellStyle name="Normal 124 7" xfId="10184"/>
    <cellStyle name="Normal 124 7 2" xfId="39242"/>
    <cellStyle name="Normal 124 8" xfId="32658"/>
    <cellStyle name="Normal 125" xfId="3553"/>
    <cellStyle name="Normal 125 2" xfId="4700"/>
    <cellStyle name="Normal 125 2 2" xfId="17994"/>
    <cellStyle name="Normal 125 2 2 2" xfId="25948"/>
    <cellStyle name="Normal 125 2 2 2 2" xfId="54907"/>
    <cellStyle name="Normal 125 2 2 3" xfId="46966"/>
    <cellStyle name="Normal 125 2 3" xfId="11324"/>
    <cellStyle name="Normal 125 2 3 2" xfId="40382"/>
    <cellStyle name="Normal 125 2 4" xfId="33798"/>
    <cellStyle name="Normal 125 3" xfId="6860"/>
    <cellStyle name="Normal 125 3 2" xfId="20142"/>
    <cellStyle name="Normal 125 3 2 2" xfId="28096"/>
    <cellStyle name="Normal 125 3 2 2 2" xfId="57055"/>
    <cellStyle name="Normal 125 3 2 3" xfId="49114"/>
    <cellStyle name="Normal 125 3 3" xfId="13472"/>
    <cellStyle name="Normal 125 3 3 2" xfId="42530"/>
    <cellStyle name="Normal 125 3 4" xfId="35946"/>
    <cellStyle name="Normal 125 4" xfId="8025"/>
    <cellStyle name="Normal 125 4 2" xfId="21286"/>
    <cellStyle name="Normal 125 4 2 2" xfId="29240"/>
    <cellStyle name="Normal 125 4 2 2 2" xfId="58199"/>
    <cellStyle name="Normal 125 4 2 3" xfId="50258"/>
    <cellStyle name="Normal 125 4 3" xfId="14616"/>
    <cellStyle name="Normal 125 4 3 2" xfId="43674"/>
    <cellStyle name="Normal 125 4 4" xfId="37090"/>
    <cellStyle name="Normal 125 5" xfId="15899"/>
    <cellStyle name="Normal 125 5 2" xfId="23888"/>
    <cellStyle name="Normal 125 5 2 2" xfId="52847"/>
    <cellStyle name="Normal 125 5 3" xfId="44906"/>
    <cellStyle name="Normal 125 6" xfId="22436"/>
    <cellStyle name="Normal 125 6 2" xfId="30384"/>
    <cellStyle name="Normal 125 6 2 2" xfId="59343"/>
    <cellStyle name="Normal 125 6 3" xfId="51402"/>
    <cellStyle name="Normal 125 7" xfId="10180"/>
    <cellStyle name="Normal 125 7 2" xfId="39238"/>
    <cellStyle name="Normal 125 8" xfId="32654"/>
    <cellStyle name="Normal 126" xfId="3560"/>
    <cellStyle name="Normal 126 2" xfId="4707"/>
    <cellStyle name="Normal 126 2 2" xfId="18001"/>
    <cellStyle name="Normal 126 2 2 2" xfId="25955"/>
    <cellStyle name="Normal 126 2 2 2 2" xfId="54914"/>
    <cellStyle name="Normal 126 2 2 3" xfId="46973"/>
    <cellStyle name="Normal 126 2 3" xfId="11331"/>
    <cellStyle name="Normal 126 2 3 2" xfId="40389"/>
    <cellStyle name="Normal 126 2 4" xfId="33805"/>
    <cellStyle name="Normal 126 3" xfId="6867"/>
    <cellStyle name="Normal 126 3 2" xfId="20149"/>
    <cellStyle name="Normal 126 3 2 2" xfId="28103"/>
    <cellStyle name="Normal 126 3 2 2 2" xfId="57062"/>
    <cellStyle name="Normal 126 3 2 3" xfId="49121"/>
    <cellStyle name="Normal 126 3 3" xfId="13479"/>
    <cellStyle name="Normal 126 3 3 2" xfId="42537"/>
    <cellStyle name="Normal 126 3 4" xfId="35953"/>
    <cellStyle name="Normal 126 4" xfId="8032"/>
    <cellStyle name="Normal 126 4 2" xfId="21293"/>
    <cellStyle name="Normal 126 4 2 2" xfId="29247"/>
    <cellStyle name="Normal 126 4 2 2 2" xfId="58206"/>
    <cellStyle name="Normal 126 4 2 3" xfId="50265"/>
    <cellStyle name="Normal 126 4 3" xfId="14623"/>
    <cellStyle name="Normal 126 4 3 2" xfId="43681"/>
    <cellStyle name="Normal 126 4 4" xfId="37097"/>
    <cellStyle name="Normal 126 5" xfId="15906"/>
    <cellStyle name="Normal 126 5 2" xfId="23895"/>
    <cellStyle name="Normal 126 5 2 2" xfId="52854"/>
    <cellStyle name="Normal 126 5 3" xfId="44913"/>
    <cellStyle name="Normal 126 6" xfId="22443"/>
    <cellStyle name="Normal 126 6 2" xfId="30391"/>
    <cellStyle name="Normal 126 6 2 2" xfId="59350"/>
    <cellStyle name="Normal 126 6 3" xfId="51409"/>
    <cellStyle name="Normal 126 7" xfId="10187"/>
    <cellStyle name="Normal 126 7 2" xfId="39245"/>
    <cellStyle name="Normal 126 8" xfId="32661"/>
    <cellStyle name="Normal 127" xfId="3561"/>
    <cellStyle name="Normal 127 2" xfId="4708"/>
    <cellStyle name="Normal 127 2 2" xfId="18002"/>
    <cellStyle name="Normal 127 2 2 2" xfId="25956"/>
    <cellStyle name="Normal 127 2 2 2 2" xfId="54915"/>
    <cellStyle name="Normal 127 2 2 3" xfId="46974"/>
    <cellStyle name="Normal 127 2 3" xfId="11332"/>
    <cellStyle name="Normal 127 2 3 2" xfId="40390"/>
    <cellStyle name="Normal 127 2 4" xfId="33806"/>
    <cellStyle name="Normal 127 3" xfId="6868"/>
    <cellStyle name="Normal 127 3 2" xfId="20150"/>
    <cellStyle name="Normal 127 3 2 2" xfId="28104"/>
    <cellStyle name="Normal 127 3 2 2 2" xfId="57063"/>
    <cellStyle name="Normal 127 3 2 3" xfId="49122"/>
    <cellStyle name="Normal 127 3 3" xfId="13480"/>
    <cellStyle name="Normal 127 3 3 2" xfId="42538"/>
    <cellStyle name="Normal 127 3 4" xfId="35954"/>
    <cellStyle name="Normal 127 4" xfId="8033"/>
    <cellStyle name="Normal 127 4 2" xfId="21294"/>
    <cellStyle name="Normal 127 4 2 2" xfId="29248"/>
    <cellStyle name="Normal 127 4 2 2 2" xfId="58207"/>
    <cellStyle name="Normal 127 4 2 3" xfId="50266"/>
    <cellStyle name="Normal 127 4 3" xfId="14624"/>
    <cellStyle name="Normal 127 4 3 2" xfId="43682"/>
    <cellStyle name="Normal 127 4 4" xfId="37098"/>
    <cellStyle name="Normal 127 5" xfId="15907"/>
    <cellStyle name="Normal 127 5 2" xfId="23896"/>
    <cellStyle name="Normal 127 5 2 2" xfId="52855"/>
    <cellStyle name="Normal 127 5 3" xfId="44914"/>
    <cellStyle name="Normal 127 6" xfId="22444"/>
    <cellStyle name="Normal 127 6 2" xfId="30392"/>
    <cellStyle name="Normal 127 6 2 2" xfId="59351"/>
    <cellStyle name="Normal 127 6 3" xfId="51410"/>
    <cellStyle name="Normal 127 7" xfId="10188"/>
    <cellStyle name="Normal 127 7 2" xfId="39246"/>
    <cellStyle name="Normal 127 8" xfId="32662"/>
    <cellStyle name="Normal 128" xfId="3563"/>
    <cellStyle name="Normal 128 2" xfId="4710"/>
    <cellStyle name="Normal 128 2 2" xfId="18004"/>
    <cellStyle name="Normal 128 2 2 2" xfId="25958"/>
    <cellStyle name="Normal 128 2 2 2 2" xfId="54917"/>
    <cellStyle name="Normal 128 2 2 3" xfId="46976"/>
    <cellStyle name="Normal 128 2 3" xfId="11334"/>
    <cellStyle name="Normal 128 2 3 2" xfId="40392"/>
    <cellStyle name="Normal 128 2 4" xfId="33808"/>
    <cellStyle name="Normal 128 3" xfId="6870"/>
    <cellStyle name="Normal 128 3 2" xfId="20152"/>
    <cellStyle name="Normal 128 3 2 2" xfId="28106"/>
    <cellStyle name="Normal 128 3 2 2 2" xfId="57065"/>
    <cellStyle name="Normal 128 3 2 3" xfId="49124"/>
    <cellStyle name="Normal 128 3 3" xfId="13482"/>
    <cellStyle name="Normal 128 3 3 2" xfId="42540"/>
    <cellStyle name="Normal 128 3 4" xfId="35956"/>
    <cellStyle name="Normal 128 4" xfId="8035"/>
    <cellStyle name="Normal 128 4 2" xfId="21296"/>
    <cellStyle name="Normal 128 4 2 2" xfId="29250"/>
    <cellStyle name="Normal 128 4 2 2 2" xfId="58209"/>
    <cellStyle name="Normal 128 4 2 3" xfId="50268"/>
    <cellStyle name="Normal 128 4 3" xfId="14626"/>
    <cellStyle name="Normal 128 4 3 2" xfId="43684"/>
    <cellStyle name="Normal 128 4 4" xfId="37100"/>
    <cellStyle name="Normal 128 5" xfId="15909"/>
    <cellStyle name="Normal 128 5 2" xfId="23898"/>
    <cellStyle name="Normal 128 5 2 2" xfId="52857"/>
    <cellStyle name="Normal 128 5 3" xfId="44916"/>
    <cellStyle name="Normal 128 6" xfId="22446"/>
    <cellStyle name="Normal 128 6 2" xfId="30394"/>
    <cellStyle name="Normal 128 6 2 2" xfId="59353"/>
    <cellStyle name="Normal 128 6 3" xfId="51412"/>
    <cellStyle name="Normal 128 7" xfId="10190"/>
    <cellStyle name="Normal 128 7 2" xfId="39248"/>
    <cellStyle name="Normal 128 8" xfId="32664"/>
    <cellStyle name="Normal 129" xfId="2366"/>
    <cellStyle name="Normal 13" xfId="1096"/>
    <cellStyle name="Normal 130" xfId="2434"/>
    <cellStyle name="Normal 131" xfId="3566"/>
    <cellStyle name="Normal 132" xfId="4712"/>
    <cellStyle name="Normal 133" xfId="4716"/>
    <cellStyle name="Normal 134" xfId="6872"/>
    <cellStyle name="Normal 135" xfId="4714"/>
    <cellStyle name="Normal 136" xfId="6879"/>
    <cellStyle name="Normal 137" xfId="6878"/>
    <cellStyle name="Normal 138" xfId="6877"/>
    <cellStyle name="Normal 139" xfId="6875"/>
    <cellStyle name="Normal 14" xfId="1097"/>
    <cellStyle name="Normal 140" xfId="4717"/>
    <cellStyle name="Normal 141" xfId="6881"/>
    <cellStyle name="Normal 142" xfId="6957"/>
    <cellStyle name="Normal 143" xfId="6948"/>
    <cellStyle name="Normal 144" xfId="6952"/>
    <cellStyle name="Normal 145" xfId="6949"/>
    <cellStyle name="Normal 146" xfId="6954"/>
    <cellStyle name="Normal 147" xfId="14628"/>
    <cellStyle name="Normal 148" xfId="14823"/>
    <cellStyle name="Normal 149" xfId="14708"/>
    <cellStyle name="Normal 15" xfId="1098"/>
    <cellStyle name="Normal 150" xfId="14755"/>
    <cellStyle name="Normal 151" xfId="14734"/>
    <cellStyle name="Normal 152" xfId="15992"/>
    <cellStyle name="Normal 153" xfId="14804"/>
    <cellStyle name="Normal 154" xfId="15929"/>
    <cellStyle name="Normal 155" xfId="15957"/>
    <cellStyle name="Normal 156" xfId="14761"/>
    <cellStyle name="Normal 157" xfId="15948"/>
    <cellStyle name="Normal 158" xfId="15978"/>
    <cellStyle name="Normal 159" xfId="14783"/>
    <cellStyle name="Normal 16" xfId="1099"/>
    <cellStyle name="Normal 160" xfId="15933"/>
    <cellStyle name="Normal 161" xfId="15990"/>
    <cellStyle name="Normal 162" xfId="14801"/>
    <cellStyle name="Normal 163" xfId="15956"/>
    <cellStyle name="Normal 164" xfId="14776"/>
    <cellStyle name="Normal 165" xfId="15970"/>
    <cellStyle name="Normal 166" xfId="14816"/>
    <cellStyle name="Normal 167" xfId="14732"/>
    <cellStyle name="Normal 168" xfId="14765"/>
    <cellStyle name="Normal 169" xfId="8038"/>
    <cellStyle name="Normal 17" xfId="1100"/>
    <cellStyle name="Normal 170" xfId="15924"/>
    <cellStyle name="Normal 171" xfId="14705"/>
    <cellStyle name="Normal 172" xfId="15926"/>
    <cellStyle name="Normal 173" xfId="15954"/>
    <cellStyle name="Normal 174" xfId="15966"/>
    <cellStyle name="Normal 175" xfId="14716"/>
    <cellStyle name="Normal 176" xfId="15941"/>
    <cellStyle name="Normal 177" xfId="14808"/>
    <cellStyle name="Normal 178" xfId="15951"/>
    <cellStyle name="Normal 179" xfId="14746"/>
    <cellStyle name="Normal 18" xfId="1101"/>
    <cellStyle name="Normal 180" xfId="15961"/>
    <cellStyle name="Normal 181" xfId="14714"/>
    <cellStyle name="Normal 182" xfId="14787"/>
    <cellStyle name="Normal 183" xfId="15972"/>
    <cellStyle name="Normal 184" xfId="14735"/>
    <cellStyle name="Normal 185" xfId="8037"/>
    <cellStyle name="Normal 186" xfId="15936"/>
    <cellStyle name="Normal 187" xfId="15932"/>
    <cellStyle name="Normal 188" xfId="15997"/>
    <cellStyle name="Normal 189" xfId="8039"/>
    <cellStyle name="Normal 19" xfId="1102"/>
    <cellStyle name="Normal 190" xfId="21298"/>
    <cellStyle name="Normal 191" xfId="21368"/>
    <cellStyle name="Normal 192" xfId="22451"/>
    <cellStyle name="Normal 193" xfId="21366"/>
    <cellStyle name="Normal 194" xfId="22449"/>
    <cellStyle name="Normal 195" xfId="22452"/>
    <cellStyle name="Normal 195 2" xfId="30396"/>
    <cellStyle name="Normal 195 2 2" xfId="59355"/>
    <cellStyle name="Normal 195 3" xfId="51414"/>
    <cellStyle name="Normal 196" xfId="22544"/>
    <cellStyle name="Normal 196 2" xfId="51506"/>
    <cellStyle name="Normal 197" xfId="22558"/>
    <cellStyle name="Normal 197 2" xfId="51520"/>
    <cellStyle name="Normal 198" xfId="22661"/>
    <cellStyle name="Normal 198 2" xfId="51623"/>
    <cellStyle name="Normal 199" xfId="30500"/>
    <cellStyle name="Normal 199 2" xfId="59459"/>
    <cellStyle name="Normal 2" xfId="6"/>
    <cellStyle name="Normal 2 10" xfId="1103"/>
    <cellStyle name="Normal 2 11" xfId="1104"/>
    <cellStyle name="Normal 2 12" xfId="1105"/>
    <cellStyle name="Normal 2 13" xfId="1106"/>
    <cellStyle name="Normal 2 14" xfId="1107"/>
    <cellStyle name="Normal 2 15" xfId="1108"/>
    <cellStyle name="Normal 2 16" xfId="1109"/>
    <cellStyle name="Normal 2 17" xfId="1390"/>
    <cellStyle name="Normal 2 18" xfId="1396"/>
    <cellStyle name="Normal 2 19" xfId="30528"/>
    <cellStyle name="Normal 2 2" xfId="8"/>
    <cellStyle name="Normal 2 2 2" xfId="1110"/>
    <cellStyle name="Normal 2 2 2 2" xfId="3470"/>
    <cellStyle name="Normal 2 2 2 3" xfId="3471"/>
    <cellStyle name="Normal 2 2 2 4" xfId="3472"/>
    <cellStyle name="Normal 2 2 2 5" xfId="3469"/>
    <cellStyle name="Normal 2 2 3" xfId="1111"/>
    <cellStyle name="Normal 2 2 4" xfId="3468"/>
    <cellStyle name="Normal 2 2_Compare" xfId="1112"/>
    <cellStyle name="Normal 2 20" xfId="30526"/>
    <cellStyle name="Normal 2 3" xfId="69"/>
    <cellStyle name="Normal 2 3 2" xfId="1113"/>
    <cellStyle name="Normal 2 3 2 2" xfId="3474"/>
    <cellStyle name="Normal 2 3 3" xfId="3473"/>
    <cellStyle name="Normal 2 3 3 2" xfId="4646"/>
    <cellStyle name="Normal 2 3 3 2 2" xfId="17940"/>
    <cellStyle name="Normal 2 3 3 2 2 2" xfId="25894"/>
    <cellStyle name="Normal 2 3 3 2 2 2 2" xfId="54853"/>
    <cellStyle name="Normal 2 3 3 2 2 3" xfId="46912"/>
    <cellStyle name="Normal 2 3 3 2 3" xfId="11270"/>
    <cellStyle name="Normal 2 3 3 2 3 2" xfId="40328"/>
    <cellStyle name="Normal 2 3 3 2 4" xfId="33744"/>
    <cellStyle name="Normal 2 3 3 3" xfId="6806"/>
    <cellStyle name="Normal 2 3 3 3 2" xfId="20088"/>
    <cellStyle name="Normal 2 3 3 3 2 2" xfId="28042"/>
    <cellStyle name="Normal 2 3 3 3 2 2 2" xfId="57001"/>
    <cellStyle name="Normal 2 3 3 3 2 3" xfId="49060"/>
    <cellStyle name="Normal 2 3 3 3 3" xfId="13418"/>
    <cellStyle name="Normal 2 3 3 3 3 2" xfId="42476"/>
    <cellStyle name="Normal 2 3 3 3 4" xfId="35892"/>
    <cellStyle name="Normal 2 3 3 4" xfId="7971"/>
    <cellStyle name="Normal 2 3 3 4 2" xfId="21232"/>
    <cellStyle name="Normal 2 3 3 4 2 2" xfId="29186"/>
    <cellStyle name="Normal 2 3 3 4 2 2 2" xfId="58145"/>
    <cellStyle name="Normal 2 3 3 4 2 3" xfId="50204"/>
    <cellStyle name="Normal 2 3 3 4 3" xfId="14562"/>
    <cellStyle name="Normal 2 3 3 4 3 2" xfId="43620"/>
    <cellStyle name="Normal 2 3 3 4 4" xfId="37036"/>
    <cellStyle name="Normal 2 3 3 5" xfId="15843"/>
    <cellStyle name="Normal 2 3 3 5 2" xfId="23832"/>
    <cellStyle name="Normal 2 3 3 5 2 2" xfId="52791"/>
    <cellStyle name="Normal 2 3 3 5 3" xfId="44850"/>
    <cellStyle name="Normal 2 3 3 6" xfId="22382"/>
    <cellStyle name="Normal 2 3 3 6 2" xfId="30330"/>
    <cellStyle name="Normal 2 3 3 6 2 2" xfId="59289"/>
    <cellStyle name="Normal 2 3 3 6 3" xfId="51348"/>
    <cellStyle name="Normal 2 3 3 7" xfId="10126"/>
    <cellStyle name="Normal 2 3 3 7 2" xfId="39184"/>
    <cellStyle name="Normal 2 3 3 8" xfId="32600"/>
    <cellStyle name="Normal 2 3 4" xfId="22526"/>
    <cellStyle name="Normal 2 3 4 2" xfId="30470"/>
    <cellStyle name="Normal 2 3 4 2 2" xfId="59429"/>
    <cellStyle name="Normal 2 3 4 3" xfId="51488"/>
    <cellStyle name="Normal 2 3 5" xfId="22632"/>
    <cellStyle name="Normal 2 3 5 2" xfId="51594"/>
    <cellStyle name="Normal 2 4" xfId="89"/>
    <cellStyle name="Normal 2 4 2" xfId="3475"/>
    <cellStyle name="Normal 2 5" xfId="1114"/>
    <cellStyle name="Normal 2 6" xfId="1115"/>
    <cellStyle name="Normal 2 7" xfId="1116"/>
    <cellStyle name="Normal 2 8" xfId="1117"/>
    <cellStyle name="Normal 2 9" xfId="1118"/>
    <cellStyle name="Normal 2_2013 FDC Rated Services monthly cost rate table" xfId="1119"/>
    <cellStyle name="Normal 20" xfId="1120"/>
    <cellStyle name="Normal 200" xfId="30502"/>
    <cellStyle name="Normal 200 2" xfId="59461"/>
    <cellStyle name="Normal 201" xfId="30504"/>
    <cellStyle name="Normal 201 2" xfId="59463"/>
    <cellStyle name="Normal 202" xfId="30506"/>
    <cellStyle name="Normal 202 2" xfId="59465"/>
    <cellStyle name="Normal 203" xfId="30508"/>
    <cellStyle name="Normal 203 2" xfId="59467"/>
    <cellStyle name="Normal 204" xfId="30510"/>
    <cellStyle name="Normal 205" xfId="30511"/>
    <cellStyle name="Normal 21" xfId="1121"/>
    <cellStyle name="Normal 211" xfId="59469"/>
    <cellStyle name="Normal 22" xfId="1122"/>
    <cellStyle name="Normal 226" xfId="8040"/>
    <cellStyle name="Normal 23" xfId="1123"/>
    <cellStyle name="Normal 239" xfId="22662"/>
    <cellStyle name="Normal 239 2" xfId="30499"/>
    <cellStyle name="Normal 239 2 2" xfId="59458"/>
    <cellStyle name="Normal 239 3" xfId="51624"/>
    <cellStyle name="Normal 24" xfId="1124"/>
    <cellStyle name="Normal 25" xfId="1125"/>
    <cellStyle name="Normal 25 2" xfId="1126"/>
    <cellStyle name="Normal 25 3" xfId="1127"/>
    <cellStyle name="Normal 25_Compare" xfId="1128"/>
    <cellStyle name="Normal 26" xfId="1129"/>
    <cellStyle name="Normal 26 2" xfId="1130"/>
    <cellStyle name="Normal 26_Compare" xfId="1131"/>
    <cellStyle name="Normal 27" xfId="1132"/>
    <cellStyle name="Normal 28" xfId="1133"/>
    <cellStyle name="Normal 28 2" xfId="1134"/>
    <cellStyle name="Normal 28 3" xfId="1135"/>
    <cellStyle name="Normal 28 5" xfId="1136"/>
    <cellStyle name="Normal 28 5 2" xfId="1137"/>
    <cellStyle name="Normal 28 5_Compare" xfId="1138"/>
    <cellStyle name="Normal 28_Compare" xfId="1139"/>
    <cellStyle name="Normal 29" xfId="1140"/>
    <cellStyle name="Normal 29 2" xfId="1141"/>
    <cellStyle name="Normal 29_Compare" xfId="1142"/>
    <cellStyle name="Normal 3" xfId="2"/>
    <cellStyle name="Normal 3 2" xfId="17"/>
    <cellStyle name="Normal 3 2 2" xfId="3478"/>
    <cellStyle name="Normal 3 2 2 10" xfId="32601"/>
    <cellStyle name="Normal 3 2 2 2" xfId="4647"/>
    <cellStyle name="Normal 3 2 2 2 2" xfId="17941"/>
    <cellStyle name="Normal 3 2 2 2 2 2" xfId="25895"/>
    <cellStyle name="Normal 3 2 2 2 2 2 2" xfId="54854"/>
    <cellStyle name="Normal 3 2 2 2 2 3" xfId="46913"/>
    <cellStyle name="Normal 3 2 2 2 3" xfId="11271"/>
    <cellStyle name="Normal 3 2 2 2 3 2" xfId="40329"/>
    <cellStyle name="Normal 3 2 2 2 4" xfId="33745"/>
    <cellStyle name="Normal 3 2 2 3" xfId="6807"/>
    <cellStyle name="Normal 3 2 2 3 2" xfId="20089"/>
    <cellStyle name="Normal 3 2 2 3 2 2" xfId="28043"/>
    <cellStyle name="Normal 3 2 2 3 2 2 2" xfId="57002"/>
    <cellStyle name="Normal 3 2 2 3 2 3" xfId="49061"/>
    <cellStyle name="Normal 3 2 2 3 3" xfId="13419"/>
    <cellStyle name="Normal 3 2 2 3 3 2" xfId="42477"/>
    <cellStyle name="Normal 3 2 2 3 4" xfId="35893"/>
    <cellStyle name="Normal 3 2 2 4" xfId="7972"/>
    <cellStyle name="Normal 3 2 2 4 2" xfId="21233"/>
    <cellStyle name="Normal 3 2 2 4 2 2" xfId="29187"/>
    <cellStyle name="Normal 3 2 2 4 2 2 2" xfId="58146"/>
    <cellStyle name="Normal 3 2 2 4 2 3" xfId="50205"/>
    <cellStyle name="Normal 3 2 2 4 3" xfId="14563"/>
    <cellStyle name="Normal 3 2 2 4 3 2" xfId="43621"/>
    <cellStyle name="Normal 3 2 2 4 4" xfId="37037"/>
    <cellStyle name="Normal 3 2 2 5" xfId="15844"/>
    <cellStyle name="Normal 3 2 2 5 2" xfId="23833"/>
    <cellStyle name="Normal 3 2 2 5 2 2" xfId="52792"/>
    <cellStyle name="Normal 3 2 2 5 3" xfId="44851"/>
    <cellStyle name="Normal 3 2 2 6" xfId="22383"/>
    <cellStyle name="Normal 3 2 2 6 2" xfId="30331"/>
    <cellStyle name="Normal 3 2 2 6 2 2" xfId="59290"/>
    <cellStyle name="Normal 3 2 2 6 3" xfId="51349"/>
    <cellStyle name="Normal 3 2 2 7" xfId="22527"/>
    <cellStyle name="Normal 3 2 2 7 2" xfId="30471"/>
    <cellStyle name="Normal 3 2 2 7 2 2" xfId="59430"/>
    <cellStyle name="Normal 3 2 2 7 3" xfId="51489"/>
    <cellStyle name="Normal 3 2 2 8" xfId="22633"/>
    <cellStyle name="Normal 3 2 2 8 2" xfId="51595"/>
    <cellStyle name="Normal 3 2 2 9" xfId="10127"/>
    <cellStyle name="Normal 3 2 2 9 2" xfId="39185"/>
    <cellStyle name="Normal 3 2 3" xfId="3479"/>
    <cellStyle name="Normal 3 2 4" xfId="3480"/>
    <cellStyle name="Normal 3 2 4 10" xfId="32602"/>
    <cellStyle name="Normal 3 2 4 2" xfId="4648"/>
    <cellStyle name="Normal 3 2 4 2 2" xfId="17942"/>
    <cellStyle name="Normal 3 2 4 2 2 2" xfId="25896"/>
    <cellStyle name="Normal 3 2 4 2 2 2 2" xfId="54855"/>
    <cellStyle name="Normal 3 2 4 2 2 3" xfId="46914"/>
    <cellStyle name="Normal 3 2 4 2 3" xfId="11272"/>
    <cellStyle name="Normal 3 2 4 2 3 2" xfId="40330"/>
    <cellStyle name="Normal 3 2 4 2 4" xfId="33746"/>
    <cellStyle name="Normal 3 2 4 3" xfId="6808"/>
    <cellStyle name="Normal 3 2 4 3 2" xfId="20090"/>
    <cellStyle name="Normal 3 2 4 3 2 2" xfId="28044"/>
    <cellStyle name="Normal 3 2 4 3 2 2 2" xfId="57003"/>
    <cellStyle name="Normal 3 2 4 3 2 3" xfId="49062"/>
    <cellStyle name="Normal 3 2 4 3 3" xfId="13420"/>
    <cellStyle name="Normal 3 2 4 3 3 2" xfId="42478"/>
    <cellStyle name="Normal 3 2 4 3 4" xfId="35894"/>
    <cellStyle name="Normal 3 2 4 4" xfId="7973"/>
    <cellStyle name="Normal 3 2 4 4 2" xfId="21234"/>
    <cellStyle name="Normal 3 2 4 4 2 2" xfId="29188"/>
    <cellStyle name="Normal 3 2 4 4 2 2 2" xfId="58147"/>
    <cellStyle name="Normal 3 2 4 4 2 3" xfId="50206"/>
    <cellStyle name="Normal 3 2 4 4 3" xfId="14564"/>
    <cellStyle name="Normal 3 2 4 4 3 2" xfId="43622"/>
    <cellStyle name="Normal 3 2 4 4 4" xfId="37038"/>
    <cellStyle name="Normal 3 2 4 5" xfId="15845"/>
    <cellStyle name="Normal 3 2 4 5 2" xfId="23834"/>
    <cellStyle name="Normal 3 2 4 5 2 2" xfId="52793"/>
    <cellStyle name="Normal 3 2 4 5 3" xfId="44852"/>
    <cellStyle name="Normal 3 2 4 6" xfId="22384"/>
    <cellStyle name="Normal 3 2 4 6 2" xfId="30332"/>
    <cellStyle name="Normal 3 2 4 6 2 2" xfId="59291"/>
    <cellStyle name="Normal 3 2 4 6 3" xfId="51350"/>
    <cellStyle name="Normal 3 2 4 7" xfId="22528"/>
    <cellStyle name="Normal 3 2 4 7 2" xfId="30472"/>
    <cellStyle name="Normal 3 2 4 7 2 2" xfId="59431"/>
    <cellStyle name="Normal 3 2 4 7 3" xfId="51490"/>
    <cellStyle name="Normal 3 2 4 8" xfId="22634"/>
    <cellStyle name="Normal 3 2 4 8 2" xfId="51596"/>
    <cellStyle name="Normal 3 2 4 9" xfId="10128"/>
    <cellStyle name="Normal 3 2 4 9 2" xfId="39186"/>
    <cellStyle name="Normal 3 2 5" xfId="3481"/>
    <cellStyle name="Normal 3 2 6" xfId="3477"/>
    <cellStyle name="Normal 3 3" xfId="3482"/>
    <cellStyle name="Normal 3 3 2" xfId="3483"/>
    <cellStyle name="Normal 3 3 2 10" xfId="32603"/>
    <cellStyle name="Normal 3 3 2 2" xfId="4649"/>
    <cellStyle name="Normal 3 3 2 2 2" xfId="17943"/>
    <cellStyle name="Normal 3 3 2 2 2 2" xfId="25897"/>
    <cellStyle name="Normal 3 3 2 2 2 2 2" xfId="54856"/>
    <cellStyle name="Normal 3 3 2 2 2 3" xfId="46915"/>
    <cellStyle name="Normal 3 3 2 2 3" xfId="11273"/>
    <cellStyle name="Normal 3 3 2 2 3 2" xfId="40331"/>
    <cellStyle name="Normal 3 3 2 2 4" xfId="33747"/>
    <cellStyle name="Normal 3 3 2 3" xfId="6809"/>
    <cellStyle name="Normal 3 3 2 3 2" xfId="20091"/>
    <cellStyle name="Normal 3 3 2 3 2 2" xfId="28045"/>
    <cellStyle name="Normal 3 3 2 3 2 2 2" xfId="57004"/>
    <cellStyle name="Normal 3 3 2 3 2 3" xfId="49063"/>
    <cellStyle name="Normal 3 3 2 3 3" xfId="13421"/>
    <cellStyle name="Normal 3 3 2 3 3 2" xfId="42479"/>
    <cellStyle name="Normal 3 3 2 3 4" xfId="35895"/>
    <cellStyle name="Normal 3 3 2 4" xfId="7974"/>
    <cellStyle name="Normal 3 3 2 4 2" xfId="21235"/>
    <cellStyle name="Normal 3 3 2 4 2 2" xfId="29189"/>
    <cellStyle name="Normal 3 3 2 4 2 2 2" xfId="58148"/>
    <cellStyle name="Normal 3 3 2 4 2 3" xfId="50207"/>
    <cellStyle name="Normal 3 3 2 4 3" xfId="14565"/>
    <cellStyle name="Normal 3 3 2 4 3 2" xfId="43623"/>
    <cellStyle name="Normal 3 3 2 4 4" xfId="37039"/>
    <cellStyle name="Normal 3 3 2 5" xfId="15846"/>
    <cellStyle name="Normal 3 3 2 5 2" xfId="23835"/>
    <cellStyle name="Normal 3 3 2 5 2 2" xfId="52794"/>
    <cellStyle name="Normal 3 3 2 5 3" xfId="44853"/>
    <cellStyle name="Normal 3 3 2 6" xfId="22385"/>
    <cellStyle name="Normal 3 3 2 6 2" xfId="30333"/>
    <cellStyle name="Normal 3 3 2 6 2 2" xfId="59292"/>
    <cellStyle name="Normal 3 3 2 6 3" xfId="51351"/>
    <cellStyle name="Normal 3 3 2 7" xfId="22529"/>
    <cellStyle name="Normal 3 3 2 7 2" xfId="30473"/>
    <cellStyle name="Normal 3 3 2 7 2 2" xfId="59432"/>
    <cellStyle name="Normal 3 3 2 7 3" xfId="51491"/>
    <cellStyle name="Normal 3 3 2 8" xfId="22635"/>
    <cellStyle name="Normal 3 3 2 8 2" xfId="51597"/>
    <cellStyle name="Normal 3 3 2 9" xfId="10129"/>
    <cellStyle name="Normal 3 3 2 9 2" xfId="39187"/>
    <cellStyle name="Normal 3 3 3" xfId="3484"/>
    <cellStyle name="Normal 3 4" xfId="3485"/>
    <cellStyle name="Normal 3 5" xfId="3486"/>
    <cellStyle name="Normal 3 5 10" xfId="32604"/>
    <cellStyle name="Normal 3 5 2" xfId="4650"/>
    <cellStyle name="Normal 3 5 2 2" xfId="17944"/>
    <cellStyle name="Normal 3 5 2 2 2" xfId="25898"/>
    <cellStyle name="Normal 3 5 2 2 2 2" xfId="54857"/>
    <cellStyle name="Normal 3 5 2 2 3" xfId="46916"/>
    <cellStyle name="Normal 3 5 2 3" xfId="11274"/>
    <cellStyle name="Normal 3 5 2 3 2" xfId="40332"/>
    <cellStyle name="Normal 3 5 2 4" xfId="33748"/>
    <cellStyle name="Normal 3 5 3" xfId="6810"/>
    <cellStyle name="Normal 3 5 3 2" xfId="20092"/>
    <cellStyle name="Normal 3 5 3 2 2" xfId="28046"/>
    <cellStyle name="Normal 3 5 3 2 2 2" xfId="57005"/>
    <cellStyle name="Normal 3 5 3 2 3" xfId="49064"/>
    <cellStyle name="Normal 3 5 3 3" xfId="13422"/>
    <cellStyle name="Normal 3 5 3 3 2" xfId="42480"/>
    <cellStyle name="Normal 3 5 3 4" xfId="35896"/>
    <cellStyle name="Normal 3 5 4" xfId="7975"/>
    <cellStyle name="Normal 3 5 4 2" xfId="21236"/>
    <cellStyle name="Normal 3 5 4 2 2" xfId="29190"/>
    <cellStyle name="Normal 3 5 4 2 2 2" xfId="58149"/>
    <cellStyle name="Normal 3 5 4 2 3" xfId="50208"/>
    <cellStyle name="Normal 3 5 4 3" xfId="14566"/>
    <cellStyle name="Normal 3 5 4 3 2" xfId="43624"/>
    <cellStyle name="Normal 3 5 4 4" xfId="37040"/>
    <cellStyle name="Normal 3 5 5" xfId="15848"/>
    <cellStyle name="Normal 3 5 5 2" xfId="23837"/>
    <cellStyle name="Normal 3 5 5 2 2" xfId="52796"/>
    <cellStyle name="Normal 3 5 5 3" xfId="44855"/>
    <cellStyle name="Normal 3 5 6" xfId="22386"/>
    <cellStyle name="Normal 3 5 6 2" xfId="30334"/>
    <cellStyle name="Normal 3 5 6 2 2" xfId="59293"/>
    <cellStyle name="Normal 3 5 6 3" xfId="51352"/>
    <cellStyle name="Normal 3 5 7" xfId="22530"/>
    <cellStyle name="Normal 3 5 7 2" xfId="30474"/>
    <cellStyle name="Normal 3 5 7 2 2" xfId="59433"/>
    <cellStyle name="Normal 3 5 7 3" xfId="51492"/>
    <cellStyle name="Normal 3 5 8" xfId="22636"/>
    <cellStyle name="Normal 3 5 8 2" xfId="51598"/>
    <cellStyle name="Normal 3 5 9" xfId="10130"/>
    <cellStyle name="Normal 3 5 9 2" xfId="39188"/>
    <cellStyle name="Normal 3 6" xfId="3487"/>
    <cellStyle name="Normal 3 7" xfId="3488"/>
    <cellStyle name="Normal 3 8" xfId="3476"/>
    <cellStyle name="Normal 3_Compare" xfId="1143"/>
    <cellStyle name="Normal 30" xfId="1144"/>
    <cellStyle name="Normal 30 2" xfId="1145"/>
    <cellStyle name="Normal 30_Compare" xfId="1146"/>
    <cellStyle name="Normal 31" xfId="1147"/>
    <cellStyle name="Normal 31 2" xfId="1148"/>
    <cellStyle name="Normal 31_Compare" xfId="1149"/>
    <cellStyle name="Normal 32" xfId="1150"/>
    <cellStyle name="Normal 33" xfId="1151"/>
    <cellStyle name="Normal 34" xfId="1152"/>
    <cellStyle name="Normal 35" xfId="1153"/>
    <cellStyle name="Normal 36" xfId="1154"/>
    <cellStyle name="Normal 37" xfId="1155"/>
    <cellStyle name="Normal 38" xfId="1156"/>
    <cellStyle name="Normal 39" xfId="1157"/>
    <cellStyle name="Normal 4" xfId="12"/>
    <cellStyle name="Normal 4 2" xfId="1159"/>
    <cellStyle name="Normal 4 2 2" xfId="3491"/>
    <cellStyle name="Normal 4 2 2 10" xfId="10132"/>
    <cellStyle name="Normal 4 2 2 10 2" xfId="39190"/>
    <cellStyle name="Normal 4 2 2 11" xfId="32606"/>
    <cellStyle name="Normal 4 2 2 2" xfId="3492"/>
    <cellStyle name="Normal 4 2 2 2 10" xfId="32607"/>
    <cellStyle name="Normal 4 2 2 2 2" xfId="4653"/>
    <cellStyle name="Normal 4 2 2 2 2 2" xfId="17947"/>
    <cellStyle name="Normal 4 2 2 2 2 2 2" xfId="25901"/>
    <cellStyle name="Normal 4 2 2 2 2 2 2 2" xfId="54860"/>
    <cellStyle name="Normal 4 2 2 2 2 2 3" xfId="46919"/>
    <cellStyle name="Normal 4 2 2 2 2 3" xfId="11277"/>
    <cellStyle name="Normal 4 2 2 2 2 3 2" xfId="40335"/>
    <cellStyle name="Normal 4 2 2 2 2 4" xfId="33751"/>
    <cellStyle name="Normal 4 2 2 2 3" xfId="6813"/>
    <cellStyle name="Normal 4 2 2 2 3 2" xfId="20095"/>
    <cellStyle name="Normal 4 2 2 2 3 2 2" xfId="28049"/>
    <cellStyle name="Normal 4 2 2 2 3 2 2 2" xfId="57008"/>
    <cellStyle name="Normal 4 2 2 2 3 2 3" xfId="49067"/>
    <cellStyle name="Normal 4 2 2 2 3 3" xfId="13425"/>
    <cellStyle name="Normal 4 2 2 2 3 3 2" xfId="42483"/>
    <cellStyle name="Normal 4 2 2 2 3 4" xfId="35899"/>
    <cellStyle name="Normal 4 2 2 2 4" xfId="7978"/>
    <cellStyle name="Normal 4 2 2 2 4 2" xfId="21239"/>
    <cellStyle name="Normal 4 2 2 2 4 2 2" xfId="29193"/>
    <cellStyle name="Normal 4 2 2 2 4 2 2 2" xfId="58152"/>
    <cellStyle name="Normal 4 2 2 2 4 2 3" xfId="50211"/>
    <cellStyle name="Normal 4 2 2 2 4 3" xfId="14569"/>
    <cellStyle name="Normal 4 2 2 2 4 3 2" xfId="43627"/>
    <cellStyle name="Normal 4 2 2 2 4 4" xfId="37043"/>
    <cellStyle name="Normal 4 2 2 2 5" xfId="15851"/>
    <cellStyle name="Normal 4 2 2 2 5 2" xfId="23840"/>
    <cellStyle name="Normal 4 2 2 2 5 2 2" xfId="52799"/>
    <cellStyle name="Normal 4 2 2 2 5 3" xfId="44858"/>
    <cellStyle name="Normal 4 2 2 2 6" xfId="22389"/>
    <cellStyle name="Normal 4 2 2 2 6 2" xfId="30337"/>
    <cellStyle name="Normal 4 2 2 2 6 2 2" xfId="59296"/>
    <cellStyle name="Normal 4 2 2 2 6 3" xfId="51355"/>
    <cellStyle name="Normal 4 2 2 2 7" xfId="22533"/>
    <cellStyle name="Normal 4 2 2 2 7 2" xfId="30477"/>
    <cellStyle name="Normal 4 2 2 2 7 2 2" xfId="59436"/>
    <cellStyle name="Normal 4 2 2 2 7 3" xfId="51495"/>
    <cellStyle name="Normal 4 2 2 2 8" xfId="22639"/>
    <cellStyle name="Normal 4 2 2 2 8 2" xfId="51601"/>
    <cellStyle name="Normal 4 2 2 2 9" xfId="10133"/>
    <cellStyle name="Normal 4 2 2 2 9 2" xfId="39191"/>
    <cellStyle name="Normal 4 2 2 3" xfId="4652"/>
    <cellStyle name="Normal 4 2 2 3 2" xfId="17946"/>
    <cellStyle name="Normal 4 2 2 3 2 2" xfId="25900"/>
    <cellStyle name="Normal 4 2 2 3 2 2 2" xfId="54859"/>
    <cellStyle name="Normal 4 2 2 3 2 3" xfId="46918"/>
    <cellStyle name="Normal 4 2 2 3 3" xfId="11276"/>
    <cellStyle name="Normal 4 2 2 3 3 2" xfId="40334"/>
    <cellStyle name="Normal 4 2 2 3 4" xfId="33750"/>
    <cellStyle name="Normal 4 2 2 4" xfId="6812"/>
    <cellStyle name="Normal 4 2 2 4 2" xfId="20094"/>
    <cellStyle name="Normal 4 2 2 4 2 2" xfId="28048"/>
    <cellStyle name="Normal 4 2 2 4 2 2 2" xfId="57007"/>
    <cellStyle name="Normal 4 2 2 4 2 3" xfId="49066"/>
    <cellStyle name="Normal 4 2 2 4 3" xfId="13424"/>
    <cellStyle name="Normal 4 2 2 4 3 2" xfId="42482"/>
    <cellStyle name="Normal 4 2 2 4 4" xfId="35898"/>
    <cellStyle name="Normal 4 2 2 5" xfId="7977"/>
    <cellStyle name="Normal 4 2 2 5 2" xfId="21238"/>
    <cellStyle name="Normal 4 2 2 5 2 2" xfId="29192"/>
    <cellStyle name="Normal 4 2 2 5 2 2 2" xfId="58151"/>
    <cellStyle name="Normal 4 2 2 5 2 3" xfId="50210"/>
    <cellStyle name="Normal 4 2 2 5 3" xfId="14568"/>
    <cellStyle name="Normal 4 2 2 5 3 2" xfId="43626"/>
    <cellStyle name="Normal 4 2 2 5 4" xfId="37042"/>
    <cellStyle name="Normal 4 2 2 6" xfId="15850"/>
    <cellStyle name="Normal 4 2 2 6 2" xfId="23839"/>
    <cellStyle name="Normal 4 2 2 6 2 2" xfId="52798"/>
    <cellStyle name="Normal 4 2 2 6 3" xfId="44857"/>
    <cellStyle name="Normal 4 2 2 7" xfId="22388"/>
    <cellStyle name="Normal 4 2 2 7 2" xfId="30336"/>
    <cellStyle name="Normal 4 2 2 7 2 2" xfId="59295"/>
    <cellStyle name="Normal 4 2 2 7 3" xfId="51354"/>
    <cellStyle name="Normal 4 2 2 8" xfId="22532"/>
    <cellStyle name="Normal 4 2 2 8 2" xfId="30476"/>
    <cellStyle name="Normal 4 2 2 8 2 2" xfId="59435"/>
    <cellStyle name="Normal 4 2 2 8 3" xfId="51494"/>
    <cellStyle name="Normal 4 2 2 9" xfId="22638"/>
    <cellStyle name="Normal 4 2 2 9 2" xfId="51600"/>
    <cellStyle name="Normal 4 2 3" xfId="3493"/>
    <cellStyle name="Normal 4 2 3 10" xfId="32608"/>
    <cellStyle name="Normal 4 2 3 2" xfId="4654"/>
    <cellStyle name="Normal 4 2 3 2 2" xfId="17948"/>
    <cellStyle name="Normal 4 2 3 2 2 2" xfId="25902"/>
    <cellStyle name="Normal 4 2 3 2 2 2 2" xfId="54861"/>
    <cellStyle name="Normal 4 2 3 2 2 3" xfId="46920"/>
    <cellStyle name="Normal 4 2 3 2 3" xfId="11278"/>
    <cellStyle name="Normal 4 2 3 2 3 2" xfId="40336"/>
    <cellStyle name="Normal 4 2 3 2 4" xfId="33752"/>
    <cellStyle name="Normal 4 2 3 3" xfId="6814"/>
    <cellStyle name="Normal 4 2 3 3 2" xfId="20096"/>
    <cellStyle name="Normal 4 2 3 3 2 2" xfId="28050"/>
    <cellStyle name="Normal 4 2 3 3 2 2 2" xfId="57009"/>
    <cellStyle name="Normal 4 2 3 3 2 3" xfId="49068"/>
    <cellStyle name="Normal 4 2 3 3 3" xfId="13426"/>
    <cellStyle name="Normal 4 2 3 3 3 2" xfId="42484"/>
    <cellStyle name="Normal 4 2 3 3 4" xfId="35900"/>
    <cellStyle name="Normal 4 2 3 4" xfId="7979"/>
    <cellStyle name="Normal 4 2 3 4 2" xfId="21240"/>
    <cellStyle name="Normal 4 2 3 4 2 2" xfId="29194"/>
    <cellStyle name="Normal 4 2 3 4 2 2 2" xfId="58153"/>
    <cellStyle name="Normal 4 2 3 4 2 3" xfId="50212"/>
    <cellStyle name="Normal 4 2 3 4 3" xfId="14570"/>
    <cellStyle name="Normal 4 2 3 4 3 2" xfId="43628"/>
    <cellStyle name="Normal 4 2 3 4 4" xfId="37044"/>
    <cellStyle name="Normal 4 2 3 5" xfId="15852"/>
    <cellStyle name="Normal 4 2 3 5 2" xfId="23841"/>
    <cellStyle name="Normal 4 2 3 5 2 2" xfId="52800"/>
    <cellStyle name="Normal 4 2 3 5 3" xfId="44859"/>
    <cellStyle name="Normal 4 2 3 6" xfId="22390"/>
    <cellStyle name="Normal 4 2 3 6 2" xfId="30338"/>
    <cellStyle name="Normal 4 2 3 6 2 2" xfId="59297"/>
    <cellStyle name="Normal 4 2 3 6 3" xfId="51356"/>
    <cellStyle name="Normal 4 2 3 7" xfId="22534"/>
    <cellStyle name="Normal 4 2 3 7 2" xfId="30478"/>
    <cellStyle name="Normal 4 2 3 7 2 2" xfId="59437"/>
    <cellStyle name="Normal 4 2 3 7 3" xfId="51496"/>
    <cellStyle name="Normal 4 2 3 8" xfId="22640"/>
    <cellStyle name="Normal 4 2 3 8 2" xfId="51602"/>
    <cellStyle name="Normal 4 2 3 9" xfId="10134"/>
    <cellStyle name="Normal 4 2 3 9 2" xfId="39192"/>
    <cellStyle name="Normal 4 2 4" xfId="3490"/>
    <cellStyle name="Normal 4 2 4 2" xfId="4651"/>
    <cellStyle name="Normal 4 2 4 2 2" xfId="17945"/>
    <cellStyle name="Normal 4 2 4 2 2 2" xfId="25899"/>
    <cellStyle name="Normal 4 2 4 2 2 2 2" xfId="54858"/>
    <cellStyle name="Normal 4 2 4 2 2 3" xfId="46917"/>
    <cellStyle name="Normal 4 2 4 2 3" xfId="11275"/>
    <cellStyle name="Normal 4 2 4 2 3 2" xfId="40333"/>
    <cellStyle name="Normal 4 2 4 2 4" xfId="33749"/>
    <cellStyle name="Normal 4 2 4 3" xfId="6811"/>
    <cellStyle name="Normal 4 2 4 3 2" xfId="20093"/>
    <cellStyle name="Normal 4 2 4 3 2 2" xfId="28047"/>
    <cellStyle name="Normal 4 2 4 3 2 2 2" xfId="57006"/>
    <cellStyle name="Normal 4 2 4 3 2 3" xfId="49065"/>
    <cellStyle name="Normal 4 2 4 3 3" xfId="13423"/>
    <cellStyle name="Normal 4 2 4 3 3 2" xfId="42481"/>
    <cellStyle name="Normal 4 2 4 3 4" xfId="35897"/>
    <cellStyle name="Normal 4 2 4 4" xfId="7976"/>
    <cellStyle name="Normal 4 2 4 4 2" xfId="21237"/>
    <cellStyle name="Normal 4 2 4 4 2 2" xfId="29191"/>
    <cellStyle name="Normal 4 2 4 4 2 2 2" xfId="58150"/>
    <cellStyle name="Normal 4 2 4 4 2 3" xfId="50209"/>
    <cellStyle name="Normal 4 2 4 4 3" xfId="14567"/>
    <cellStyle name="Normal 4 2 4 4 3 2" xfId="43625"/>
    <cellStyle name="Normal 4 2 4 4 4" xfId="37041"/>
    <cellStyle name="Normal 4 2 4 5" xfId="15849"/>
    <cellStyle name="Normal 4 2 4 5 2" xfId="23838"/>
    <cellStyle name="Normal 4 2 4 5 2 2" xfId="52797"/>
    <cellStyle name="Normal 4 2 4 5 3" xfId="44856"/>
    <cellStyle name="Normal 4 2 4 6" xfId="22387"/>
    <cellStyle name="Normal 4 2 4 6 2" xfId="30335"/>
    <cellStyle name="Normal 4 2 4 6 2 2" xfId="59294"/>
    <cellStyle name="Normal 4 2 4 6 3" xfId="51353"/>
    <cellStyle name="Normal 4 2 4 7" xfId="10131"/>
    <cellStyle name="Normal 4 2 4 7 2" xfId="39189"/>
    <cellStyle name="Normal 4 2 4 8" xfId="32605"/>
    <cellStyle name="Normal 4 2 5" xfId="22531"/>
    <cellStyle name="Normal 4 2 5 2" xfId="30475"/>
    <cellStyle name="Normal 4 2 5 2 2" xfId="59434"/>
    <cellStyle name="Normal 4 2 5 3" xfId="51493"/>
    <cellStyle name="Normal 4 2 6" xfId="22637"/>
    <cellStyle name="Normal 4 2 6 2" xfId="51599"/>
    <cellStyle name="Normal 4 3" xfId="1158"/>
    <cellStyle name="Normal 4 3 2" xfId="3495"/>
    <cellStyle name="Normal 4 3 2 10" xfId="10136"/>
    <cellStyle name="Normal 4 3 2 10 2" xfId="39194"/>
    <cellStyle name="Normal 4 3 2 11" xfId="32610"/>
    <cellStyle name="Normal 4 3 2 2" xfId="3496"/>
    <cellStyle name="Normal 4 3 2 2 10" xfId="32611"/>
    <cellStyle name="Normal 4 3 2 2 2" xfId="4657"/>
    <cellStyle name="Normal 4 3 2 2 2 2" xfId="17951"/>
    <cellStyle name="Normal 4 3 2 2 2 2 2" xfId="25905"/>
    <cellStyle name="Normal 4 3 2 2 2 2 2 2" xfId="54864"/>
    <cellStyle name="Normal 4 3 2 2 2 2 3" xfId="46923"/>
    <cellStyle name="Normal 4 3 2 2 2 3" xfId="11281"/>
    <cellStyle name="Normal 4 3 2 2 2 3 2" xfId="40339"/>
    <cellStyle name="Normal 4 3 2 2 2 4" xfId="33755"/>
    <cellStyle name="Normal 4 3 2 2 3" xfId="6817"/>
    <cellStyle name="Normal 4 3 2 2 3 2" xfId="20099"/>
    <cellStyle name="Normal 4 3 2 2 3 2 2" xfId="28053"/>
    <cellStyle name="Normal 4 3 2 2 3 2 2 2" xfId="57012"/>
    <cellStyle name="Normal 4 3 2 2 3 2 3" xfId="49071"/>
    <cellStyle name="Normal 4 3 2 2 3 3" xfId="13429"/>
    <cellStyle name="Normal 4 3 2 2 3 3 2" xfId="42487"/>
    <cellStyle name="Normal 4 3 2 2 3 4" xfId="35903"/>
    <cellStyle name="Normal 4 3 2 2 4" xfId="7982"/>
    <cellStyle name="Normal 4 3 2 2 4 2" xfId="21243"/>
    <cellStyle name="Normal 4 3 2 2 4 2 2" xfId="29197"/>
    <cellStyle name="Normal 4 3 2 2 4 2 2 2" xfId="58156"/>
    <cellStyle name="Normal 4 3 2 2 4 2 3" xfId="50215"/>
    <cellStyle name="Normal 4 3 2 2 4 3" xfId="14573"/>
    <cellStyle name="Normal 4 3 2 2 4 3 2" xfId="43631"/>
    <cellStyle name="Normal 4 3 2 2 4 4" xfId="37047"/>
    <cellStyle name="Normal 4 3 2 2 5" xfId="15855"/>
    <cellStyle name="Normal 4 3 2 2 5 2" xfId="23844"/>
    <cellStyle name="Normal 4 3 2 2 5 2 2" xfId="52803"/>
    <cellStyle name="Normal 4 3 2 2 5 3" xfId="44862"/>
    <cellStyle name="Normal 4 3 2 2 6" xfId="22393"/>
    <cellStyle name="Normal 4 3 2 2 6 2" xfId="30341"/>
    <cellStyle name="Normal 4 3 2 2 6 2 2" xfId="59300"/>
    <cellStyle name="Normal 4 3 2 2 6 3" xfId="51359"/>
    <cellStyle name="Normal 4 3 2 2 7" xfId="22537"/>
    <cellStyle name="Normal 4 3 2 2 7 2" xfId="30481"/>
    <cellStyle name="Normal 4 3 2 2 7 2 2" xfId="59440"/>
    <cellStyle name="Normal 4 3 2 2 7 3" xfId="51499"/>
    <cellStyle name="Normal 4 3 2 2 8" xfId="22643"/>
    <cellStyle name="Normal 4 3 2 2 8 2" xfId="51605"/>
    <cellStyle name="Normal 4 3 2 2 9" xfId="10137"/>
    <cellStyle name="Normal 4 3 2 2 9 2" xfId="39195"/>
    <cellStyle name="Normal 4 3 2 3" xfId="4656"/>
    <cellStyle name="Normal 4 3 2 3 2" xfId="17950"/>
    <cellStyle name="Normal 4 3 2 3 2 2" xfId="25904"/>
    <cellStyle name="Normal 4 3 2 3 2 2 2" xfId="54863"/>
    <cellStyle name="Normal 4 3 2 3 2 3" xfId="46922"/>
    <cellStyle name="Normal 4 3 2 3 3" xfId="11280"/>
    <cellStyle name="Normal 4 3 2 3 3 2" xfId="40338"/>
    <cellStyle name="Normal 4 3 2 3 4" xfId="33754"/>
    <cellStyle name="Normal 4 3 2 4" xfId="6816"/>
    <cellStyle name="Normal 4 3 2 4 2" xfId="20098"/>
    <cellStyle name="Normal 4 3 2 4 2 2" xfId="28052"/>
    <cellStyle name="Normal 4 3 2 4 2 2 2" xfId="57011"/>
    <cellStyle name="Normal 4 3 2 4 2 3" xfId="49070"/>
    <cellStyle name="Normal 4 3 2 4 3" xfId="13428"/>
    <cellStyle name="Normal 4 3 2 4 3 2" xfId="42486"/>
    <cellStyle name="Normal 4 3 2 4 4" xfId="35902"/>
    <cellStyle name="Normal 4 3 2 5" xfId="7981"/>
    <cellStyle name="Normal 4 3 2 5 2" xfId="21242"/>
    <cellStyle name="Normal 4 3 2 5 2 2" xfId="29196"/>
    <cellStyle name="Normal 4 3 2 5 2 2 2" xfId="58155"/>
    <cellStyle name="Normal 4 3 2 5 2 3" xfId="50214"/>
    <cellStyle name="Normal 4 3 2 5 3" xfId="14572"/>
    <cellStyle name="Normal 4 3 2 5 3 2" xfId="43630"/>
    <cellStyle name="Normal 4 3 2 5 4" xfId="37046"/>
    <cellStyle name="Normal 4 3 2 6" xfId="15854"/>
    <cellStyle name="Normal 4 3 2 6 2" xfId="23843"/>
    <cellStyle name="Normal 4 3 2 6 2 2" xfId="52802"/>
    <cellStyle name="Normal 4 3 2 6 3" xfId="44861"/>
    <cellStyle name="Normal 4 3 2 7" xfId="22392"/>
    <cellStyle name="Normal 4 3 2 7 2" xfId="30340"/>
    <cellStyle name="Normal 4 3 2 7 2 2" xfId="59299"/>
    <cellStyle name="Normal 4 3 2 7 3" xfId="51358"/>
    <cellStyle name="Normal 4 3 2 8" xfId="22536"/>
    <cellStyle name="Normal 4 3 2 8 2" xfId="30480"/>
    <cellStyle name="Normal 4 3 2 8 2 2" xfId="59439"/>
    <cellStyle name="Normal 4 3 2 8 3" xfId="51498"/>
    <cellStyle name="Normal 4 3 2 9" xfId="22642"/>
    <cellStyle name="Normal 4 3 2 9 2" xfId="51604"/>
    <cellStyle name="Normal 4 3 3" xfId="3497"/>
    <cellStyle name="Normal 4 3 3 10" xfId="32612"/>
    <cellStyle name="Normal 4 3 3 2" xfId="4658"/>
    <cellStyle name="Normal 4 3 3 2 2" xfId="17952"/>
    <cellStyle name="Normal 4 3 3 2 2 2" xfId="25906"/>
    <cellStyle name="Normal 4 3 3 2 2 2 2" xfId="54865"/>
    <cellStyle name="Normal 4 3 3 2 2 3" xfId="46924"/>
    <cellStyle name="Normal 4 3 3 2 3" xfId="11282"/>
    <cellStyle name="Normal 4 3 3 2 3 2" xfId="40340"/>
    <cellStyle name="Normal 4 3 3 2 4" xfId="33756"/>
    <cellStyle name="Normal 4 3 3 3" xfId="6818"/>
    <cellStyle name="Normal 4 3 3 3 2" xfId="20100"/>
    <cellStyle name="Normal 4 3 3 3 2 2" xfId="28054"/>
    <cellStyle name="Normal 4 3 3 3 2 2 2" xfId="57013"/>
    <cellStyle name="Normal 4 3 3 3 2 3" xfId="49072"/>
    <cellStyle name="Normal 4 3 3 3 3" xfId="13430"/>
    <cellStyle name="Normal 4 3 3 3 3 2" xfId="42488"/>
    <cellStyle name="Normal 4 3 3 3 4" xfId="35904"/>
    <cellStyle name="Normal 4 3 3 4" xfId="7983"/>
    <cellStyle name="Normal 4 3 3 4 2" xfId="21244"/>
    <cellStyle name="Normal 4 3 3 4 2 2" xfId="29198"/>
    <cellStyle name="Normal 4 3 3 4 2 2 2" xfId="58157"/>
    <cellStyle name="Normal 4 3 3 4 2 3" xfId="50216"/>
    <cellStyle name="Normal 4 3 3 4 3" xfId="14574"/>
    <cellStyle name="Normal 4 3 3 4 3 2" xfId="43632"/>
    <cellStyle name="Normal 4 3 3 4 4" xfId="37048"/>
    <cellStyle name="Normal 4 3 3 5" xfId="15856"/>
    <cellStyle name="Normal 4 3 3 5 2" xfId="23845"/>
    <cellStyle name="Normal 4 3 3 5 2 2" xfId="52804"/>
    <cellStyle name="Normal 4 3 3 5 3" xfId="44863"/>
    <cellStyle name="Normal 4 3 3 6" xfId="22394"/>
    <cellStyle name="Normal 4 3 3 6 2" xfId="30342"/>
    <cellStyle name="Normal 4 3 3 6 2 2" xfId="59301"/>
    <cellStyle name="Normal 4 3 3 6 3" xfId="51360"/>
    <cellStyle name="Normal 4 3 3 7" xfId="22538"/>
    <cellStyle name="Normal 4 3 3 7 2" xfId="30482"/>
    <cellStyle name="Normal 4 3 3 7 2 2" xfId="59441"/>
    <cellStyle name="Normal 4 3 3 7 3" xfId="51500"/>
    <cellStyle name="Normal 4 3 3 8" xfId="22644"/>
    <cellStyle name="Normal 4 3 3 8 2" xfId="51606"/>
    <cellStyle name="Normal 4 3 3 9" xfId="10138"/>
    <cellStyle name="Normal 4 3 3 9 2" xfId="39196"/>
    <cellStyle name="Normal 4 3 4" xfId="3494"/>
    <cellStyle name="Normal 4 3 4 2" xfId="4655"/>
    <cellStyle name="Normal 4 3 4 2 2" xfId="17949"/>
    <cellStyle name="Normal 4 3 4 2 2 2" xfId="25903"/>
    <cellStyle name="Normal 4 3 4 2 2 2 2" xfId="54862"/>
    <cellStyle name="Normal 4 3 4 2 2 3" xfId="46921"/>
    <cellStyle name="Normal 4 3 4 2 3" xfId="11279"/>
    <cellStyle name="Normal 4 3 4 2 3 2" xfId="40337"/>
    <cellStyle name="Normal 4 3 4 2 4" xfId="33753"/>
    <cellStyle name="Normal 4 3 4 3" xfId="6815"/>
    <cellStyle name="Normal 4 3 4 3 2" xfId="20097"/>
    <cellStyle name="Normal 4 3 4 3 2 2" xfId="28051"/>
    <cellStyle name="Normal 4 3 4 3 2 2 2" xfId="57010"/>
    <cellStyle name="Normal 4 3 4 3 2 3" xfId="49069"/>
    <cellStyle name="Normal 4 3 4 3 3" xfId="13427"/>
    <cellStyle name="Normal 4 3 4 3 3 2" xfId="42485"/>
    <cellStyle name="Normal 4 3 4 3 4" xfId="35901"/>
    <cellStyle name="Normal 4 3 4 4" xfId="7980"/>
    <cellStyle name="Normal 4 3 4 4 2" xfId="21241"/>
    <cellStyle name="Normal 4 3 4 4 2 2" xfId="29195"/>
    <cellStyle name="Normal 4 3 4 4 2 2 2" xfId="58154"/>
    <cellStyle name="Normal 4 3 4 4 2 3" xfId="50213"/>
    <cellStyle name="Normal 4 3 4 4 3" xfId="14571"/>
    <cellStyle name="Normal 4 3 4 4 3 2" xfId="43629"/>
    <cellStyle name="Normal 4 3 4 4 4" xfId="37045"/>
    <cellStyle name="Normal 4 3 4 5" xfId="15853"/>
    <cellStyle name="Normal 4 3 4 5 2" xfId="23842"/>
    <cellStyle name="Normal 4 3 4 5 2 2" xfId="52801"/>
    <cellStyle name="Normal 4 3 4 5 3" xfId="44860"/>
    <cellStyle name="Normal 4 3 4 6" xfId="22391"/>
    <cellStyle name="Normal 4 3 4 6 2" xfId="30339"/>
    <cellStyle name="Normal 4 3 4 6 2 2" xfId="59298"/>
    <cellStyle name="Normal 4 3 4 6 3" xfId="51357"/>
    <cellStyle name="Normal 4 3 4 7" xfId="10135"/>
    <cellStyle name="Normal 4 3 4 7 2" xfId="39193"/>
    <cellStyle name="Normal 4 3 4 8" xfId="32609"/>
    <cellStyle name="Normal 4 3 5" xfId="22535"/>
    <cellStyle name="Normal 4 3 5 2" xfId="30479"/>
    <cellStyle name="Normal 4 3 5 2 2" xfId="59438"/>
    <cellStyle name="Normal 4 3 5 3" xfId="51497"/>
    <cellStyle name="Normal 4 3 6" xfId="22641"/>
    <cellStyle name="Normal 4 3 6 2" xfId="51603"/>
    <cellStyle name="Normal 4 4" xfId="3498"/>
    <cellStyle name="Normal 4 4 10" xfId="10139"/>
    <cellStyle name="Normal 4 4 10 2" xfId="39197"/>
    <cellStyle name="Normal 4 4 11" xfId="32613"/>
    <cellStyle name="Normal 4 4 2" xfId="3499"/>
    <cellStyle name="Normal 4 4 2 10" xfId="32614"/>
    <cellStyle name="Normal 4 4 2 2" xfId="4660"/>
    <cellStyle name="Normal 4 4 2 2 2" xfId="17954"/>
    <cellStyle name="Normal 4 4 2 2 2 2" xfId="25908"/>
    <cellStyle name="Normal 4 4 2 2 2 2 2" xfId="54867"/>
    <cellStyle name="Normal 4 4 2 2 2 3" xfId="46926"/>
    <cellStyle name="Normal 4 4 2 2 3" xfId="11284"/>
    <cellStyle name="Normal 4 4 2 2 3 2" xfId="40342"/>
    <cellStyle name="Normal 4 4 2 2 4" xfId="33758"/>
    <cellStyle name="Normal 4 4 2 3" xfId="6820"/>
    <cellStyle name="Normal 4 4 2 3 2" xfId="20102"/>
    <cellStyle name="Normal 4 4 2 3 2 2" xfId="28056"/>
    <cellStyle name="Normal 4 4 2 3 2 2 2" xfId="57015"/>
    <cellStyle name="Normal 4 4 2 3 2 3" xfId="49074"/>
    <cellStyle name="Normal 4 4 2 3 3" xfId="13432"/>
    <cellStyle name="Normal 4 4 2 3 3 2" xfId="42490"/>
    <cellStyle name="Normal 4 4 2 3 4" xfId="35906"/>
    <cellStyle name="Normal 4 4 2 4" xfId="7985"/>
    <cellStyle name="Normal 4 4 2 4 2" xfId="21246"/>
    <cellStyle name="Normal 4 4 2 4 2 2" xfId="29200"/>
    <cellStyle name="Normal 4 4 2 4 2 2 2" xfId="58159"/>
    <cellStyle name="Normal 4 4 2 4 2 3" xfId="50218"/>
    <cellStyle name="Normal 4 4 2 4 3" xfId="14576"/>
    <cellStyle name="Normal 4 4 2 4 3 2" xfId="43634"/>
    <cellStyle name="Normal 4 4 2 4 4" xfId="37050"/>
    <cellStyle name="Normal 4 4 2 5" xfId="15858"/>
    <cellStyle name="Normal 4 4 2 5 2" xfId="23847"/>
    <cellStyle name="Normal 4 4 2 5 2 2" xfId="52806"/>
    <cellStyle name="Normal 4 4 2 5 3" xfId="44865"/>
    <cellStyle name="Normal 4 4 2 6" xfId="22396"/>
    <cellStyle name="Normal 4 4 2 6 2" xfId="30344"/>
    <cellStyle name="Normal 4 4 2 6 2 2" xfId="59303"/>
    <cellStyle name="Normal 4 4 2 6 3" xfId="51362"/>
    <cellStyle name="Normal 4 4 2 7" xfId="22540"/>
    <cellStyle name="Normal 4 4 2 7 2" xfId="30484"/>
    <cellStyle name="Normal 4 4 2 7 2 2" xfId="59443"/>
    <cellStyle name="Normal 4 4 2 7 3" xfId="51502"/>
    <cellStyle name="Normal 4 4 2 8" xfId="22646"/>
    <cellStyle name="Normal 4 4 2 8 2" xfId="51608"/>
    <cellStyle name="Normal 4 4 2 9" xfId="10140"/>
    <cellStyle name="Normal 4 4 2 9 2" xfId="39198"/>
    <cellStyle name="Normal 4 4 3" xfId="4659"/>
    <cellStyle name="Normal 4 4 3 2" xfId="17953"/>
    <cellStyle name="Normal 4 4 3 2 2" xfId="25907"/>
    <cellStyle name="Normal 4 4 3 2 2 2" xfId="54866"/>
    <cellStyle name="Normal 4 4 3 2 3" xfId="46925"/>
    <cellStyle name="Normal 4 4 3 3" xfId="11283"/>
    <cellStyle name="Normal 4 4 3 3 2" xfId="40341"/>
    <cellStyle name="Normal 4 4 3 4" xfId="33757"/>
    <cellStyle name="Normal 4 4 4" xfId="6819"/>
    <cellStyle name="Normal 4 4 4 2" xfId="20101"/>
    <cellStyle name="Normal 4 4 4 2 2" xfId="28055"/>
    <cellStyle name="Normal 4 4 4 2 2 2" xfId="57014"/>
    <cellStyle name="Normal 4 4 4 2 3" xfId="49073"/>
    <cellStyle name="Normal 4 4 4 3" xfId="13431"/>
    <cellStyle name="Normal 4 4 4 3 2" xfId="42489"/>
    <cellStyle name="Normal 4 4 4 4" xfId="35905"/>
    <cellStyle name="Normal 4 4 5" xfId="7984"/>
    <cellStyle name="Normal 4 4 5 2" xfId="21245"/>
    <cellStyle name="Normal 4 4 5 2 2" xfId="29199"/>
    <cellStyle name="Normal 4 4 5 2 2 2" xfId="58158"/>
    <cellStyle name="Normal 4 4 5 2 3" xfId="50217"/>
    <cellStyle name="Normal 4 4 5 3" xfId="14575"/>
    <cellStyle name="Normal 4 4 5 3 2" xfId="43633"/>
    <cellStyle name="Normal 4 4 5 4" xfId="37049"/>
    <cellStyle name="Normal 4 4 6" xfId="15857"/>
    <cellStyle name="Normal 4 4 6 2" xfId="23846"/>
    <cellStyle name="Normal 4 4 6 2 2" xfId="52805"/>
    <cellStyle name="Normal 4 4 6 3" xfId="44864"/>
    <cellStyle name="Normal 4 4 7" xfId="22395"/>
    <cellStyle name="Normal 4 4 7 2" xfId="30343"/>
    <cellStyle name="Normal 4 4 7 2 2" xfId="59302"/>
    <cellStyle name="Normal 4 4 7 3" xfId="51361"/>
    <cellStyle name="Normal 4 4 8" xfId="22539"/>
    <cellStyle name="Normal 4 4 8 2" xfId="30483"/>
    <cellStyle name="Normal 4 4 8 2 2" xfId="59442"/>
    <cellStyle name="Normal 4 4 8 3" xfId="51501"/>
    <cellStyle name="Normal 4 4 9" xfId="22645"/>
    <cellStyle name="Normal 4 4 9 2" xfId="51607"/>
    <cellStyle name="Normal 4 5" xfId="3500"/>
    <cellStyle name="Normal 4 5 10" xfId="32615"/>
    <cellStyle name="Normal 4 5 2" xfId="4661"/>
    <cellStyle name="Normal 4 5 2 2" xfId="17955"/>
    <cellStyle name="Normal 4 5 2 2 2" xfId="25909"/>
    <cellStyle name="Normal 4 5 2 2 2 2" xfId="54868"/>
    <cellStyle name="Normal 4 5 2 2 3" xfId="46927"/>
    <cellStyle name="Normal 4 5 2 3" xfId="11285"/>
    <cellStyle name="Normal 4 5 2 3 2" xfId="40343"/>
    <cellStyle name="Normal 4 5 2 4" xfId="33759"/>
    <cellStyle name="Normal 4 5 3" xfId="6821"/>
    <cellStyle name="Normal 4 5 3 2" xfId="20103"/>
    <cellStyle name="Normal 4 5 3 2 2" xfId="28057"/>
    <cellStyle name="Normal 4 5 3 2 2 2" xfId="57016"/>
    <cellStyle name="Normal 4 5 3 2 3" xfId="49075"/>
    <cellStyle name="Normal 4 5 3 3" xfId="13433"/>
    <cellStyle name="Normal 4 5 3 3 2" xfId="42491"/>
    <cellStyle name="Normal 4 5 3 4" xfId="35907"/>
    <cellStyle name="Normal 4 5 4" xfId="7986"/>
    <cellStyle name="Normal 4 5 4 2" xfId="21247"/>
    <cellStyle name="Normal 4 5 4 2 2" xfId="29201"/>
    <cellStyle name="Normal 4 5 4 2 2 2" xfId="58160"/>
    <cellStyle name="Normal 4 5 4 2 3" xfId="50219"/>
    <cellStyle name="Normal 4 5 4 3" xfId="14577"/>
    <cellStyle name="Normal 4 5 4 3 2" xfId="43635"/>
    <cellStyle name="Normal 4 5 4 4" xfId="37051"/>
    <cellStyle name="Normal 4 5 5" xfId="15859"/>
    <cellStyle name="Normal 4 5 5 2" xfId="23848"/>
    <cellStyle name="Normal 4 5 5 2 2" xfId="52807"/>
    <cellStyle name="Normal 4 5 5 3" xfId="44866"/>
    <cellStyle name="Normal 4 5 6" xfId="22397"/>
    <cellStyle name="Normal 4 5 6 2" xfId="30345"/>
    <cellStyle name="Normal 4 5 6 2 2" xfId="59304"/>
    <cellStyle name="Normal 4 5 6 3" xfId="51363"/>
    <cellStyle name="Normal 4 5 7" xfId="22541"/>
    <cellStyle name="Normal 4 5 7 2" xfId="30485"/>
    <cellStyle name="Normal 4 5 7 2 2" xfId="59444"/>
    <cellStyle name="Normal 4 5 7 3" xfId="51503"/>
    <cellStyle name="Normal 4 5 8" xfId="22647"/>
    <cellStyle name="Normal 4 5 8 2" xfId="51609"/>
    <cellStyle name="Normal 4 5 9" xfId="10141"/>
    <cellStyle name="Normal 4 5 9 2" xfId="39199"/>
    <cellStyle name="Normal 4 6" xfId="3501"/>
    <cellStyle name="Normal 4 7" xfId="3502"/>
    <cellStyle name="Normal 4 8" xfId="3503"/>
    <cellStyle name="Normal 4 9" xfId="3489"/>
    <cellStyle name="Normal 4_Compare" xfId="1160"/>
    <cellStyle name="Normal 40" xfId="1161"/>
    <cellStyle name="Normal 41" xfId="1162"/>
    <cellStyle name="Normal 42" xfId="1163"/>
    <cellStyle name="Normal 43" xfId="1164"/>
    <cellStyle name="Normal 44" xfId="1165"/>
    <cellStyle name="Normal 45" xfId="1166"/>
    <cellStyle name="Normal 46" xfId="1167"/>
    <cellStyle name="Normal 47" xfId="1168"/>
    <cellStyle name="Normal 48" xfId="1169"/>
    <cellStyle name="Normal 49" xfId="1170"/>
    <cellStyle name="Normal 5" xfId="13"/>
    <cellStyle name="Normal 5 10" xfId="2369"/>
    <cellStyle name="Normal 5 10 2" xfId="5729"/>
    <cellStyle name="Normal 5 10 2 2" xfId="19011"/>
    <cellStyle name="Normal 5 10 2 2 2" xfId="26965"/>
    <cellStyle name="Normal 5 10 2 2 2 2" xfId="55924"/>
    <cellStyle name="Normal 5 10 2 2 3" xfId="47983"/>
    <cellStyle name="Normal 5 10 2 3" xfId="12341"/>
    <cellStyle name="Normal 5 10 2 3 2" xfId="41399"/>
    <cellStyle name="Normal 5 10 2 4" xfId="34815"/>
    <cellStyle name="Normal 5 10 3" xfId="15922"/>
    <cellStyle name="Normal 5 10 3 2" xfId="23909"/>
    <cellStyle name="Normal 5 10 3 2 2" xfId="52868"/>
    <cellStyle name="Normal 5 10 3 3" xfId="44927"/>
    <cellStyle name="Normal 5 10 4" xfId="9049"/>
    <cellStyle name="Normal 5 10 4 2" xfId="38107"/>
    <cellStyle name="Normal 5 10 5" xfId="31523"/>
    <cellStyle name="Normal 5 11" xfId="3569"/>
    <cellStyle name="Normal 5 11 2" xfId="16863"/>
    <cellStyle name="Normal 5 11 2 2" xfId="24817"/>
    <cellStyle name="Normal 5 11 2 2 2" xfId="53776"/>
    <cellStyle name="Normal 5 11 2 3" xfId="45835"/>
    <cellStyle name="Normal 5 11 3" xfId="10193"/>
    <cellStyle name="Normal 5 11 3 2" xfId="39251"/>
    <cellStyle name="Normal 5 11 4" xfId="32667"/>
    <cellStyle name="Normal 5 12" xfId="4723"/>
    <cellStyle name="Normal 5 12 2" xfId="18007"/>
    <cellStyle name="Normal 5 12 2 2" xfId="25961"/>
    <cellStyle name="Normal 5 12 2 2 2" xfId="54920"/>
    <cellStyle name="Normal 5 12 2 3" xfId="46979"/>
    <cellStyle name="Normal 5 12 3" xfId="11337"/>
    <cellStyle name="Normal 5 12 3 2" xfId="40395"/>
    <cellStyle name="Normal 5 12 4" xfId="33811"/>
    <cellStyle name="Normal 5 13" xfId="6884"/>
    <cellStyle name="Normal 5 13 2" xfId="20155"/>
    <cellStyle name="Normal 5 13 2 2" xfId="28109"/>
    <cellStyle name="Normal 5 13 2 2 2" xfId="57068"/>
    <cellStyle name="Normal 5 13 2 3" xfId="49127"/>
    <cellStyle name="Normal 5 13 3" xfId="13485"/>
    <cellStyle name="Normal 5 13 3 2" xfId="42543"/>
    <cellStyle name="Normal 5 13 4" xfId="35959"/>
    <cellStyle name="Normal 5 14" xfId="14632"/>
    <cellStyle name="Normal 5 14 2" xfId="22670"/>
    <cellStyle name="Normal 5 14 2 2" xfId="51629"/>
    <cellStyle name="Normal 5 14 3" xfId="43688"/>
    <cellStyle name="Normal 5 15" xfId="21301"/>
    <cellStyle name="Normal 5 15 2" xfId="29253"/>
    <cellStyle name="Normal 5 15 2 2" xfId="58212"/>
    <cellStyle name="Normal 5 15 3" xfId="50271"/>
    <cellStyle name="Normal 5 16" xfId="22545"/>
    <cellStyle name="Normal 5 16 2" xfId="30486"/>
    <cellStyle name="Normal 5 16 2 2" xfId="59445"/>
    <cellStyle name="Normal 5 16 3" xfId="51507"/>
    <cellStyle name="Normal 5 17" xfId="22648"/>
    <cellStyle name="Normal 5 17 2" xfId="51610"/>
    <cellStyle name="Normal 5 18" xfId="8043"/>
    <cellStyle name="Normal 5 18 2" xfId="37103"/>
    <cellStyle name="Normal 5 19" xfId="30531"/>
    <cellStyle name="Normal 5 2" xfId="77"/>
    <cellStyle name="Normal 5 2 10" xfId="4748"/>
    <cellStyle name="Normal 5 2 10 2" xfId="18032"/>
    <cellStyle name="Normal 5 2 10 2 2" xfId="25986"/>
    <cellStyle name="Normal 5 2 10 2 2 2" xfId="54945"/>
    <cellStyle name="Normal 5 2 10 2 3" xfId="47004"/>
    <cellStyle name="Normal 5 2 10 3" xfId="11362"/>
    <cellStyle name="Normal 5 2 10 3 2" xfId="40420"/>
    <cellStyle name="Normal 5 2 10 4" xfId="33836"/>
    <cellStyle name="Normal 5 2 11" xfId="6909"/>
    <cellStyle name="Normal 5 2 11 2" xfId="20180"/>
    <cellStyle name="Normal 5 2 11 2 2" xfId="28134"/>
    <cellStyle name="Normal 5 2 11 2 2 2" xfId="57093"/>
    <cellStyle name="Normal 5 2 11 2 3" xfId="49152"/>
    <cellStyle name="Normal 5 2 11 3" xfId="13510"/>
    <cellStyle name="Normal 5 2 11 3 2" xfId="42568"/>
    <cellStyle name="Normal 5 2 11 4" xfId="35984"/>
    <cellStyle name="Normal 5 2 12" xfId="14662"/>
    <cellStyle name="Normal 5 2 12 2" xfId="22697"/>
    <cellStyle name="Normal 5 2 12 2 2" xfId="51656"/>
    <cellStyle name="Normal 5 2 12 3" xfId="43715"/>
    <cellStyle name="Normal 5 2 13" xfId="21326"/>
    <cellStyle name="Normal 5 2 13 2" xfId="29278"/>
    <cellStyle name="Normal 5 2 13 2 2" xfId="58237"/>
    <cellStyle name="Normal 5 2 13 3" xfId="50296"/>
    <cellStyle name="Normal 5 2 14" xfId="22546"/>
    <cellStyle name="Normal 5 2 14 2" xfId="30487"/>
    <cellStyle name="Normal 5 2 14 2 2" xfId="59446"/>
    <cellStyle name="Normal 5 2 14 3" xfId="51508"/>
    <cellStyle name="Normal 5 2 15" xfId="22649"/>
    <cellStyle name="Normal 5 2 15 2" xfId="51611"/>
    <cellStyle name="Normal 5 2 16" xfId="8068"/>
    <cellStyle name="Normal 5 2 16 2" xfId="37128"/>
    <cellStyle name="Normal 5 2 17" xfId="30544"/>
    <cellStyle name="Normal 5 2 2" xfId="116"/>
    <cellStyle name="Normal 5 2 2 10" xfId="14697"/>
    <cellStyle name="Normal 5 2 2 10 2" xfId="22732"/>
    <cellStyle name="Normal 5 2 2 10 2 2" xfId="51691"/>
    <cellStyle name="Normal 5 2 2 10 3" xfId="43750"/>
    <cellStyle name="Normal 5 2 2 11" xfId="21359"/>
    <cellStyle name="Normal 5 2 2 11 2" xfId="29311"/>
    <cellStyle name="Normal 5 2 2 11 2 2" xfId="58270"/>
    <cellStyle name="Normal 5 2 2 11 3" xfId="50329"/>
    <cellStyle name="Normal 5 2 2 12" xfId="8101"/>
    <cellStyle name="Normal 5 2 2 12 2" xfId="37161"/>
    <cellStyle name="Normal 5 2 2 13" xfId="30577"/>
    <cellStyle name="Normal 5 2 2 2" xfId="1471"/>
    <cellStyle name="Normal 5 2 2 2 10" xfId="21453"/>
    <cellStyle name="Normal 5 2 2 2 10 2" xfId="29401"/>
    <cellStyle name="Normal 5 2 2 2 10 2 2" xfId="58360"/>
    <cellStyle name="Normal 5 2 2 2 10 3" xfId="50419"/>
    <cellStyle name="Normal 5 2 2 2 11" xfId="8193"/>
    <cellStyle name="Normal 5 2 2 2 11 2" xfId="37251"/>
    <cellStyle name="Normal 5 2 2 2 12" xfId="30667"/>
    <cellStyle name="Normal 5 2 2 2 2" xfId="1691"/>
    <cellStyle name="Normal 5 2 2 2 2 10" xfId="30880"/>
    <cellStyle name="Normal 5 2 2 2 2 2" xfId="2316"/>
    <cellStyle name="Normal 5 2 2 2 2 2 2" xfId="3324"/>
    <cellStyle name="Normal 5 2 2 2 2 2 2 2" xfId="6682"/>
    <cellStyle name="Normal 5 2 2 2 2 2 2 2 2" xfId="19964"/>
    <cellStyle name="Normal 5 2 2 2 2 2 2 2 2 2" xfId="27918"/>
    <cellStyle name="Normal 5 2 2 2 2 2 2 2 2 2 2" xfId="56877"/>
    <cellStyle name="Normal 5 2 2 2 2 2 2 2 2 3" xfId="48936"/>
    <cellStyle name="Normal 5 2 2 2 2 2 2 2 3" xfId="13294"/>
    <cellStyle name="Normal 5 2 2 2 2 2 2 2 3 2" xfId="42352"/>
    <cellStyle name="Normal 5 2 2 2 2 2 2 2 4" xfId="35768"/>
    <cellStyle name="Normal 5 2 2 2 2 2 2 3" xfId="16812"/>
    <cellStyle name="Normal 5 2 2 2 2 2 2 3 2" xfId="24766"/>
    <cellStyle name="Normal 5 2 2 2 2 2 2 3 2 2" xfId="53725"/>
    <cellStyle name="Normal 5 2 2 2 2 2 2 3 3" xfId="45784"/>
    <cellStyle name="Normal 5 2 2 2 2 2 2 4" xfId="10002"/>
    <cellStyle name="Normal 5 2 2 2 2 2 2 4 2" xfId="39060"/>
    <cellStyle name="Normal 5 2 2 2 2 2 2 5" xfId="32476"/>
    <cellStyle name="Normal 5 2 2 2 2 2 3" xfId="4522"/>
    <cellStyle name="Normal 5 2 2 2 2 2 3 2" xfId="17816"/>
    <cellStyle name="Normal 5 2 2 2 2 2 3 2 2" xfId="25770"/>
    <cellStyle name="Normal 5 2 2 2 2 2 3 2 2 2" xfId="54729"/>
    <cellStyle name="Normal 5 2 2 2 2 2 3 2 3" xfId="46788"/>
    <cellStyle name="Normal 5 2 2 2 2 2 3 3" xfId="11146"/>
    <cellStyle name="Normal 5 2 2 2 2 2 3 3 2" xfId="40204"/>
    <cellStyle name="Normal 5 2 2 2 2 2 3 4" xfId="33620"/>
    <cellStyle name="Normal 5 2 2 2 2 2 4" xfId="5678"/>
    <cellStyle name="Normal 5 2 2 2 2 2 4 2" xfId="18960"/>
    <cellStyle name="Normal 5 2 2 2 2 2 4 2 2" xfId="26914"/>
    <cellStyle name="Normal 5 2 2 2 2 2 4 2 2 2" xfId="55873"/>
    <cellStyle name="Normal 5 2 2 2 2 2 4 2 3" xfId="47932"/>
    <cellStyle name="Normal 5 2 2 2 2 2 4 3" xfId="12290"/>
    <cellStyle name="Normal 5 2 2 2 2 2 4 3 2" xfId="41348"/>
    <cellStyle name="Normal 5 2 2 2 2 2 4 4" xfId="34764"/>
    <cellStyle name="Normal 5 2 2 2 2 2 5" xfId="7847"/>
    <cellStyle name="Normal 5 2 2 2 2 2 5 2" xfId="21108"/>
    <cellStyle name="Normal 5 2 2 2 2 2 5 2 2" xfId="29062"/>
    <cellStyle name="Normal 5 2 2 2 2 2 5 2 2 2" xfId="58021"/>
    <cellStyle name="Normal 5 2 2 2 2 2 5 2 3" xfId="50080"/>
    <cellStyle name="Normal 5 2 2 2 2 2 5 3" xfId="14438"/>
    <cellStyle name="Normal 5 2 2 2 2 2 5 3 2" xfId="43496"/>
    <cellStyle name="Normal 5 2 2 2 2 2 5 4" xfId="36912"/>
    <cellStyle name="Normal 5 2 2 2 2 2 6" xfId="15717"/>
    <cellStyle name="Normal 5 2 2 2 2 2 6 2" xfId="23707"/>
    <cellStyle name="Normal 5 2 2 2 2 2 6 2 2" xfId="52666"/>
    <cellStyle name="Normal 5 2 2 2 2 2 6 3" xfId="44725"/>
    <cellStyle name="Normal 5 2 2 2 2 2 7" xfId="22258"/>
    <cellStyle name="Normal 5 2 2 2 2 2 7 2" xfId="30206"/>
    <cellStyle name="Normal 5 2 2 2 2 2 7 2 2" xfId="59165"/>
    <cellStyle name="Normal 5 2 2 2 2 2 7 3" xfId="51224"/>
    <cellStyle name="Normal 5 2 2 2 2 2 8" xfId="8998"/>
    <cellStyle name="Normal 5 2 2 2 2 2 8 2" xfId="38056"/>
    <cellStyle name="Normal 5 2 2 2 2 2 9" xfId="31472"/>
    <cellStyle name="Normal 5 2 2 2 2 3" xfId="2732"/>
    <cellStyle name="Normal 5 2 2 2 2 3 2" xfId="6090"/>
    <cellStyle name="Normal 5 2 2 2 2 3 2 2" xfId="19372"/>
    <cellStyle name="Normal 5 2 2 2 2 3 2 2 2" xfId="27326"/>
    <cellStyle name="Normal 5 2 2 2 2 3 2 2 2 2" xfId="56285"/>
    <cellStyle name="Normal 5 2 2 2 2 3 2 2 3" xfId="48344"/>
    <cellStyle name="Normal 5 2 2 2 2 3 2 3" xfId="12702"/>
    <cellStyle name="Normal 5 2 2 2 2 3 2 3 2" xfId="41760"/>
    <cellStyle name="Normal 5 2 2 2 2 3 2 4" xfId="35176"/>
    <cellStyle name="Normal 5 2 2 2 2 3 3" xfId="16220"/>
    <cellStyle name="Normal 5 2 2 2 2 3 3 2" xfId="24174"/>
    <cellStyle name="Normal 5 2 2 2 2 3 3 2 2" xfId="53133"/>
    <cellStyle name="Normal 5 2 2 2 2 3 3 3" xfId="45192"/>
    <cellStyle name="Normal 5 2 2 2 2 3 4" xfId="9410"/>
    <cellStyle name="Normal 5 2 2 2 2 3 4 2" xfId="38468"/>
    <cellStyle name="Normal 5 2 2 2 2 3 5" xfId="31884"/>
    <cellStyle name="Normal 5 2 2 2 2 4" xfId="3930"/>
    <cellStyle name="Normal 5 2 2 2 2 4 2" xfId="17224"/>
    <cellStyle name="Normal 5 2 2 2 2 4 2 2" xfId="25178"/>
    <cellStyle name="Normal 5 2 2 2 2 4 2 2 2" xfId="54137"/>
    <cellStyle name="Normal 5 2 2 2 2 4 2 3" xfId="46196"/>
    <cellStyle name="Normal 5 2 2 2 2 4 3" xfId="10554"/>
    <cellStyle name="Normal 5 2 2 2 2 4 3 2" xfId="39612"/>
    <cellStyle name="Normal 5 2 2 2 2 4 4" xfId="33028"/>
    <cellStyle name="Normal 5 2 2 2 2 5" xfId="5086"/>
    <cellStyle name="Normal 5 2 2 2 2 5 2" xfId="18368"/>
    <cellStyle name="Normal 5 2 2 2 2 5 2 2" xfId="26322"/>
    <cellStyle name="Normal 5 2 2 2 2 5 2 2 2" xfId="55281"/>
    <cellStyle name="Normal 5 2 2 2 2 5 2 3" xfId="47340"/>
    <cellStyle name="Normal 5 2 2 2 2 5 3" xfId="11698"/>
    <cellStyle name="Normal 5 2 2 2 2 5 3 2" xfId="40756"/>
    <cellStyle name="Normal 5 2 2 2 2 5 4" xfId="34172"/>
    <cellStyle name="Normal 5 2 2 2 2 6" xfId="7255"/>
    <cellStyle name="Normal 5 2 2 2 2 6 2" xfId="20516"/>
    <cellStyle name="Normal 5 2 2 2 2 6 2 2" xfId="28470"/>
    <cellStyle name="Normal 5 2 2 2 2 6 2 2 2" xfId="57429"/>
    <cellStyle name="Normal 5 2 2 2 2 6 2 3" xfId="49488"/>
    <cellStyle name="Normal 5 2 2 2 2 6 3" xfId="13846"/>
    <cellStyle name="Normal 5 2 2 2 2 6 3 2" xfId="42904"/>
    <cellStyle name="Normal 5 2 2 2 2 6 4" xfId="36320"/>
    <cellStyle name="Normal 5 2 2 2 2 7" xfId="15124"/>
    <cellStyle name="Normal 5 2 2 2 2 7 2" xfId="23114"/>
    <cellStyle name="Normal 5 2 2 2 2 7 2 2" xfId="52073"/>
    <cellStyle name="Normal 5 2 2 2 2 7 3" xfId="44132"/>
    <cellStyle name="Normal 5 2 2 2 2 8" xfId="21666"/>
    <cellStyle name="Normal 5 2 2 2 2 8 2" xfId="29614"/>
    <cellStyle name="Normal 5 2 2 2 2 8 2 2" xfId="58573"/>
    <cellStyle name="Normal 5 2 2 2 2 8 3" xfId="50632"/>
    <cellStyle name="Normal 5 2 2 2 2 9" xfId="8406"/>
    <cellStyle name="Normal 5 2 2 2 2 9 2" xfId="37464"/>
    <cellStyle name="Normal 5 2 2 2 3" xfId="2103"/>
    <cellStyle name="Normal 5 2 2 2 3 2" xfId="3111"/>
    <cellStyle name="Normal 5 2 2 2 3 2 2" xfId="6469"/>
    <cellStyle name="Normal 5 2 2 2 3 2 2 2" xfId="19751"/>
    <cellStyle name="Normal 5 2 2 2 3 2 2 2 2" xfId="27705"/>
    <cellStyle name="Normal 5 2 2 2 3 2 2 2 2 2" xfId="56664"/>
    <cellStyle name="Normal 5 2 2 2 3 2 2 2 3" xfId="48723"/>
    <cellStyle name="Normal 5 2 2 2 3 2 2 3" xfId="13081"/>
    <cellStyle name="Normal 5 2 2 2 3 2 2 3 2" xfId="42139"/>
    <cellStyle name="Normal 5 2 2 2 3 2 2 4" xfId="35555"/>
    <cellStyle name="Normal 5 2 2 2 3 2 3" xfId="16599"/>
    <cellStyle name="Normal 5 2 2 2 3 2 3 2" xfId="24553"/>
    <cellStyle name="Normal 5 2 2 2 3 2 3 2 2" xfId="53512"/>
    <cellStyle name="Normal 5 2 2 2 3 2 3 3" xfId="45571"/>
    <cellStyle name="Normal 5 2 2 2 3 2 4" xfId="9789"/>
    <cellStyle name="Normal 5 2 2 2 3 2 4 2" xfId="38847"/>
    <cellStyle name="Normal 5 2 2 2 3 2 5" xfId="32263"/>
    <cellStyle name="Normal 5 2 2 2 3 3" xfId="4309"/>
    <cellStyle name="Normal 5 2 2 2 3 3 2" xfId="17603"/>
    <cellStyle name="Normal 5 2 2 2 3 3 2 2" xfId="25557"/>
    <cellStyle name="Normal 5 2 2 2 3 3 2 2 2" xfId="54516"/>
    <cellStyle name="Normal 5 2 2 2 3 3 2 3" xfId="46575"/>
    <cellStyle name="Normal 5 2 2 2 3 3 3" xfId="10933"/>
    <cellStyle name="Normal 5 2 2 2 3 3 3 2" xfId="39991"/>
    <cellStyle name="Normal 5 2 2 2 3 3 4" xfId="33407"/>
    <cellStyle name="Normal 5 2 2 2 3 4" xfId="5465"/>
    <cellStyle name="Normal 5 2 2 2 3 4 2" xfId="18747"/>
    <cellStyle name="Normal 5 2 2 2 3 4 2 2" xfId="26701"/>
    <cellStyle name="Normal 5 2 2 2 3 4 2 2 2" xfId="55660"/>
    <cellStyle name="Normal 5 2 2 2 3 4 2 3" xfId="47719"/>
    <cellStyle name="Normal 5 2 2 2 3 4 3" xfId="12077"/>
    <cellStyle name="Normal 5 2 2 2 3 4 3 2" xfId="41135"/>
    <cellStyle name="Normal 5 2 2 2 3 4 4" xfId="34551"/>
    <cellStyle name="Normal 5 2 2 2 3 5" xfId="7634"/>
    <cellStyle name="Normal 5 2 2 2 3 5 2" xfId="20895"/>
    <cellStyle name="Normal 5 2 2 2 3 5 2 2" xfId="28849"/>
    <cellStyle name="Normal 5 2 2 2 3 5 2 2 2" xfId="57808"/>
    <cellStyle name="Normal 5 2 2 2 3 5 2 3" xfId="49867"/>
    <cellStyle name="Normal 5 2 2 2 3 5 3" xfId="14225"/>
    <cellStyle name="Normal 5 2 2 2 3 5 3 2" xfId="43283"/>
    <cellStyle name="Normal 5 2 2 2 3 5 4" xfId="36699"/>
    <cellStyle name="Normal 5 2 2 2 3 6" xfId="15504"/>
    <cellStyle name="Normal 5 2 2 2 3 6 2" xfId="23494"/>
    <cellStyle name="Normal 5 2 2 2 3 6 2 2" xfId="52453"/>
    <cellStyle name="Normal 5 2 2 2 3 6 3" xfId="44512"/>
    <cellStyle name="Normal 5 2 2 2 3 7" xfId="22045"/>
    <cellStyle name="Normal 5 2 2 2 3 7 2" xfId="29993"/>
    <cellStyle name="Normal 5 2 2 2 3 7 2 2" xfId="58952"/>
    <cellStyle name="Normal 5 2 2 2 3 7 3" xfId="51011"/>
    <cellStyle name="Normal 5 2 2 2 3 8" xfId="8785"/>
    <cellStyle name="Normal 5 2 2 2 3 8 2" xfId="37843"/>
    <cellStyle name="Normal 5 2 2 2 3 9" xfId="31259"/>
    <cellStyle name="Normal 5 2 2 2 4" xfId="1921"/>
    <cellStyle name="Normal 5 2 2 2 4 2" xfId="2931"/>
    <cellStyle name="Normal 5 2 2 2 4 2 2" xfId="6289"/>
    <cellStyle name="Normal 5 2 2 2 4 2 2 2" xfId="19571"/>
    <cellStyle name="Normal 5 2 2 2 4 2 2 2 2" xfId="27525"/>
    <cellStyle name="Normal 5 2 2 2 4 2 2 2 2 2" xfId="56484"/>
    <cellStyle name="Normal 5 2 2 2 4 2 2 2 3" xfId="48543"/>
    <cellStyle name="Normal 5 2 2 2 4 2 2 3" xfId="12901"/>
    <cellStyle name="Normal 5 2 2 2 4 2 2 3 2" xfId="41959"/>
    <cellStyle name="Normal 5 2 2 2 4 2 2 4" xfId="35375"/>
    <cellStyle name="Normal 5 2 2 2 4 2 3" xfId="16419"/>
    <cellStyle name="Normal 5 2 2 2 4 2 3 2" xfId="24373"/>
    <cellStyle name="Normal 5 2 2 2 4 2 3 2 2" xfId="53332"/>
    <cellStyle name="Normal 5 2 2 2 4 2 3 3" xfId="45391"/>
    <cellStyle name="Normal 5 2 2 2 4 2 4" xfId="9609"/>
    <cellStyle name="Normal 5 2 2 2 4 2 4 2" xfId="38667"/>
    <cellStyle name="Normal 5 2 2 2 4 2 5" xfId="32083"/>
    <cellStyle name="Normal 5 2 2 2 4 3" xfId="4129"/>
    <cellStyle name="Normal 5 2 2 2 4 3 2" xfId="17423"/>
    <cellStyle name="Normal 5 2 2 2 4 3 2 2" xfId="25377"/>
    <cellStyle name="Normal 5 2 2 2 4 3 2 2 2" xfId="54336"/>
    <cellStyle name="Normal 5 2 2 2 4 3 2 3" xfId="46395"/>
    <cellStyle name="Normal 5 2 2 2 4 3 3" xfId="10753"/>
    <cellStyle name="Normal 5 2 2 2 4 3 3 2" xfId="39811"/>
    <cellStyle name="Normal 5 2 2 2 4 3 4" xfId="33227"/>
    <cellStyle name="Normal 5 2 2 2 4 4" xfId="5285"/>
    <cellStyle name="Normal 5 2 2 2 4 4 2" xfId="18567"/>
    <cellStyle name="Normal 5 2 2 2 4 4 2 2" xfId="26521"/>
    <cellStyle name="Normal 5 2 2 2 4 4 2 2 2" xfId="55480"/>
    <cellStyle name="Normal 5 2 2 2 4 4 2 3" xfId="47539"/>
    <cellStyle name="Normal 5 2 2 2 4 4 3" xfId="11897"/>
    <cellStyle name="Normal 5 2 2 2 4 4 3 2" xfId="40955"/>
    <cellStyle name="Normal 5 2 2 2 4 4 4" xfId="34371"/>
    <cellStyle name="Normal 5 2 2 2 4 5" xfId="7454"/>
    <cellStyle name="Normal 5 2 2 2 4 5 2" xfId="20715"/>
    <cellStyle name="Normal 5 2 2 2 4 5 2 2" xfId="28669"/>
    <cellStyle name="Normal 5 2 2 2 4 5 2 2 2" xfId="57628"/>
    <cellStyle name="Normal 5 2 2 2 4 5 2 3" xfId="49687"/>
    <cellStyle name="Normal 5 2 2 2 4 5 3" xfId="14045"/>
    <cellStyle name="Normal 5 2 2 2 4 5 3 2" xfId="43103"/>
    <cellStyle name="Normal 5 2 2 2 4 5 4" xfId="36519"/>
    <cellStyle name="Normal 5 2 2 2 4 6" xfId="15324"/>
    <cellStyle name="Normal 5 2 2 2 4 6 2" xfId="23314"/>
    <cellStyle name="Normal 5 2 2 2 4 6 2 2" xfId="52273"/>
    <cellStyle name="Normal 5 2 2 2 4 6 3" xfId="44332"/>
    <cellStyle name="Normal 5 2 2 2 4 7" xfId="21865"/>
    <cellStyle name="Normal 5 2 2 2 4 7 2" xfId="29813"/>
    <cellStyle name="Normal 5 2 2 2 4 7 2 2" xfId="58772"/>
    <cellStyle name="Normal 5 2 2 2 4 7 3" xfId="50831"/>
    <cellStyle name="Normal 5 2 2 2 4 8" xfId="8605"/>
    <cellStyle name="Normal 5 2 2 2 4 8 2" xfId="37663"/>
    <cellStyle name="Normal 5 2 2 2 4 9" xfId="31079"/>
    <cellStyle name="Normal 5 2 2 2 5" xfId="2519"/>
    <cellStyle name="Normal 5 2 2 2 5 2" xfId="5877"/>
    <cellStyle name="Normal 5 2 2 2 5 2 2" xfId="19159"/>
    <cellStyle name="Normal 5 2 2 2 5 2 2 2" xfId="27113"/>
    <cellStyle name="Normal 5 2 2 2 5 2 2 2 2" xfId="56072"/>
    <cellStyle name="Normal 5 2 2 2 5 2 2 3" xfId="48131"/>
    <cellStyle name="Normal 5 2 2 2 5 2 3" xfId="12489"/>
    <cellStyle name="Normal 5 2 2 2 5 2 3 2" xfId="41547"/>
    <cellStyle name="Normal 5 2 2 2 5 2 4" xfId="34963"/>
    <cellStyle name="Normal 5 2 2 2 5 3" xfId="16010"/>
    <cellStyle name="Normal 5 2 2 2 5 3 2" xfId="23964"/>
    <cellStyle name="Normal 5 2 2 2 5 3 2 2" xfId="52923"/>
    <cellStyle name="Normal 5 2 2 2 5 3 3" xfId="44982"/>
    <cellStyle name="Normal 5 2 2 2 5 4" xfId="9197"/>
    <cellStyle name="Normal 5 2 2 2 5 4 2" xfId="38255"/>
    <cellStyle name="Normal 5 2 2 2 5 5" xfId="31671"/>
    <cellStyle name="Normal 5 2 2 2 6" xfId="3717"/>
    <cellStyle name="Normal 5 2 2 2 6 2" xfId="17011"/>
    <cellStyle name="Normal 5 2 2 2 6 2 2" xfId="24965"/>
    <cellStyle name="Normal 5 2 2 2 6 2 2 2" xfId="53924"/>
    <cellStyle name="Normal 5 2 2 2 6 2 3" xfId="45983"/>
    <cellStyle name="Normal 5 2 2 2 6 3" xfId="10341"/>
    <cellStyle name="Normal 5 2 2 2 6 3 2" xfId="39399"/>
    <cellStyle name="Normal 5 2 2 2 6 4" xfId="32815"/>
    <cellStyle name="Normal 5 2 2 2 7" xfId="4873"/>
    <cellStyle name="Normal 5 2 2 2 7 2" xfId="18155"/>
    <cellStyle name="Normal 5 2 2 2 7 2 2" xfId="26109"/>
    <cellStyle name="Normal 5 2 2 2 7 2 2 2" xfId="55068"/>
    <cellStyle name="Normal 5 2 2 2 7 2 3" xfId="47127"/>
    <cellStyle name="Normal 5 2 2 2 7 3" xfId="11485"/>
    <cellStyle name="Normal 5 2 2 2 7 3 2" xfId="40543"/>
    <cellStyle name="Normal 5 2 2 2 7 4" xfId="33959"/>
    <cellStyle name="Normal 5 2 2 2 8" xfId="7042"/>
    <cellStyle name="Normal 5 2 2 2 8 2" xfId="20303"/>
    <cellStyle name="Normal 5 2 2 2 8 2 2" xfId="28257"/>
    <cellStyle name="Normal 5 2 2 2 8 2 2 2" xfId="57216"/>
    <cellStyle name="Normal 5 2 2 2 8 2 3" xfId="49275"/>
    <cellStyle name="Normal 5 2 2 2 8 3" xfId="13633"/>
    <cellStyle name="Normal 5 2 2 2 8 3 2" xfId="42691"/>
    <cellStyle name="Normal 5 2 2 2 8 4" xfId="36107"/>
    <cellStyle name="Normal 5 2 2 2 9" xfId="14911"/>
    <cellStyle name="Normal 5 2 2 2 9 2" xfId="22901"/>
    <cellStyle name="Normal 5 2 2 2 9 2 2" xfId="51860"/>
    <cellStyle name="Normal 5 2 2 2 9 3" xfId="43919"/>
    <cellStyle name="Normal 5 2 2 3" xfId="1571"/>
    <cellStyle name="Normal 5 2 2 3 10" xfId="30760"/>
    <cellStyle name="Normal 5 2 2 3 2" xfId="2196"/>
    <cellStyle name="Normal 5 2 2 3 2 2" xfId="3204"/>
    <cellStyle name="Normal 5 2 2 3 2 2 2" xfId="6562"/>
    <cellStyle name="Normal 5 2 2 3 2 2 2 2" xfId="19844"/>
    <cellStyle name="Normal 5 2 2 3 2 2 2 2 2" xfId="27798"/>
    <cellStyle name="Normal 5 2 2 3 2 2 2 2 2 2" xfId="56757"/>
    <cellStyle name="Normal 5 2 2 3 2 2 2 2 3" xfId="48816"/>
    <cellStyle name="Normal 5 2 2 3 2 2 2 3" xfId="13174"/>
    <cellStyle name="Normal 5 2 2 3 2 2 2 3 2" xfId="42232"/>
    <cellStyle name="Normal 5 2 2 3 2 2 2 4" xfId="35648"/>
    <cellStyle name="Normal 5 2 2 3 2 2 3" xfId="16692"/>
    <cellStyle name="Normal 5 2 2 3 2 2 3 2" xfId="24646"/>
    <cellStyle name="Normal 5 2 2 3 2 2 3 2 2" xfId="53605"/>
    <cellStyle name="Normal 5 2 2 3 2 2 3 3" xfId="45664"/>
    <cellStyle name="Normal 5 2 2 3 2 2 4" xfId="9882"/>
    <cellStyle name="Normal 5 2 2 3 2 2 4 2" xfId="38940"/>
    <cellStyle name="Normal 5 2 2 3 2 2 5" xfId="32356"/>
    <cellStyle name="Normal 5 2 2 3 2 3" xfId="4402"/>
    <cellStyle name="Normal 5 2 2 3 2 3 2" xfId="17696"/>
    <cellStyle name="Normal 5 2 2 3 2 3 2 2" xfId="25650"/>
    <cellStyle name="Normal 5 2 2 3 2 3 2 2 2" xfId="54609"/>
    <cellStyle name="Normal 5 2 2 3 2 3 2 3" xfId="46668"/>
    <cellStyle name="Normal 5 2 2 3 2 3 3" xfId="11026"/>
    <cellStyle name="Normal 5 2 2 3 2 3 3 2" xfId="40084"/>
    <cellStyle name="Normal 5 2 2 3 2 3 4" xfId="33500"/>
    <cellStyle name="Normal 5 2 2 3 2 4" xfId="5558"/>
    <cellStyle name="Normal 5 2 2 3 2 4 2" xfId="18840"/>
    <cellStyle name="Normal 5 2 2 3 2 4 2 2" xfId="26794"/>
    <cellStyle name="Normal 5 2 2 3 2 4 2 2 2" xfId="55753"/>
    <cellStyle name="Normal 5 2 2 3 2 4 2 3" xfId="47812"/>
    <cellStyle name="Normal 5 2 2 3 2 4 3" xfId="12170"/>
    <cellStyle name="Normal 5 2 2 3 2 4 3 2" xfId="41228"/>
    <cellStyle name="Normal 5 2 2 3 2 4 4" xfId="34644"/>
    <cellStyle name="Normal 5 2 2 3 2 5" xfId="7727"/>
    <cellStyle name="Normal 5 2 2 3 2 5 2" xfId="20988"/>
    <cellStyle name="Normal 5 2 2 3 2 5 2 2" xfId="28942"/>
    <cellStyle name="Normal 5 2 2 3 2 5 2 2 2" xfId="57901"/>
    <cellStyle name="Normal 5 2 2 3 2 5 2 3" xfId="49960"/>
    <cellStyle name="Normal 5 2 2 3 2 5 3" xfId="14318"/>
    <cellStyle name="Normal 5 2 2 3 2 5 3 2" xfId="43376"/>
    <cellStyle name="Normal 5 2 2 3 2 5 4" xfId="36792"/>
    <cellStyle name="Normal 5 2 2 3 2 6" xfId="15597"/>
    <cellStyle name="Normal 5 2 2 3 2 6 2" xfId="23587"/>
    <cellStyle name="Normal 5 2 2 3 2 6 2 2" xfId="52546"/>
    <cellStyle name="Normal 5 2 2 3 2 6 3" xfId="44605"/>
    <cellStyle name="Normal 5 2 2 3 2 7" xfId="22138"/>
    <cellStyle name="Normal 5 2 2 3 2 7 2" xfId="30086"/>
    <cellStyle name="Normal 5 2 2 3 2 7 2 2" xfId="59045"/>
    <cellStyle name="Normal 5 2 2 3 2 7 3" xfId="51104"/>
    <cellStyle name="Normal 5 2 2 3 2 8" xfId="8878"/>
    <cellStyle name="Normal 5 2 2 3 2 8 2" xfId="37936"/>
    <cellStyle name="Normal 5 2 2 3 2 9" xfId="31352"/>
    <cellStyle name="Normal 5 2 2 3 3" xfId="2612"/>
    <cellStyle name="Normal 5 2 2 3 3 2" xfId="5970"/>
    <cellStyle name="Normal 5 2 2 3 3 2 2" xfId="19252"/>
    <cellStyle name="Normal 5 2 2 3 3 2 2 2" xfId="27206"/>
    <cellStyle name="Normal 5 2 2 3 3 2 2 2 2" xfId="56165"/>
    <cellStyle name="Normal 5 2 2 3 3 2 2 3" xfId="48224"/>
    <cellStyle name="Normal 5 2 2 3 3 2 3" xfId="12582"/>
    <cellStyle name="Normal 5 2 2 3 3 2 3 2" xfId="41640"/>
    <cellStyle name="Normal 5 2 2 3 3 2 4" xfId="35056"/>
    <cellStyle name="Normal 5 2 2 3 3 3" xfId="16100"/>
    <cellStyle name="Normal 5 2 2 3 3 3 2" xfId="24054"/>
    <cellStyle name="Normal 5 2 2 3 3 3 2 2" xfId="53013"/>
    <cellStyle name="Normal 5 2 2 3 3 3 3" xfId="45072"/>
    <cellStyle name="Normal 5 2 2 3 3 4" xfId="9290"/>
    <cellStyle name="Normal 5 2 2 3 3 4 2" xfId="38348"/>
    <cellStyle name="Normal 5 2 2 3 3 5" xfId="31764"/>
    <cellStyle name="Normal 5 2 2 3 4" xfId="3810"/>
    <cellStyle name="Normal 5 2 2 3 4 2" xfId="17104"/>
    <cellStyle name="Normal 5 2 2 3 4 2 2" xfId="25058"/>
    <cellStyle name="Normal 5 2 2 3 4 2 2 2" xfId="54017"/>
    <cellStyle name="Normal 5 2 2 3 4 2 3" xfId="46076"/>
    <cellStyle name="Normal 5 2 2 3 4 3" xfId="10434"/>
    <cellStyle name="Normal 5 2 2 3 4 3 2" xfId="39492"/>
    <cellStyle name="Normal 5 2 2 3 4 4" xfId="32908"/>
    <cellStyle name="Normal 5 2 2 3 5" xfId="4966"/>
    <cellStyle name="Normal 5 2 2 3 5 2" xfId="18248"/>
    <cellStyle name="Normal 5 2 2 3 5 2 2" xfId="26202"/>
    <cellStyle name="Normal 5 2 2 3 5 2 2 2" xfId="55161"/>
    <cellStyle name="Normal 5 2 2 3 5 2 3" xfId="47220"/>
    <cellStyle name="Normal 5 2 2 3 5 3" xfId="11578"/>
    <cellStyle name="Normal 5 2 2 3 5 3 2" xfId="40636"/>
    <cellStyle name="Normal 5 2 2 3 5 4" xfId="34052"/>
    <cellStyle name="Normal 5 2 2 3 6" xfId="7135"/>
    <cellStyle name="Normal 5 2 2 3 6 2" xfId="20396"/>
    <cellStyle name="Normal 5 2 2 3 6 2 2" xfId="28350"/>
    <cellStyle name="Normal 5 2 2 3 6 2 2 2" xfId="57309"/>
    <cellStyle name="Normal 5 2 2 3 6 2 3" xfId="49368"/>
    <cellStyle name="Normal 5 2 2 3 6 3" xfId="13726"/>
    <cellStyle name="Normal 5 2 2 3 6 3 2" xfId="42784"/>
    <cellStyle name="Normal 5 2 2 3 6 4" xfId="36200"/>
    <cellStyle name="Normal 5 2 2 3 7" xfId="15004"/>
    <cellStyle name="Normal 5 2 2 3 7 2" xfId="22994"/>
    <cellStyle name="Normal 5 2 2 3 7 2 2" xfId="51953"/>
    <cellStyle name="Normal 5 2 2 3 7 3" xfId="44012"/>
    <cellStyle name="Normal 5 2 2 3 8" xfId="21546"/>
    <cellStyle name="Normal 5 2 2 3 8 2" xfId="29494"/>
    <cellStyle name="Normal 5 2 2 3 8 2 2" xfId="58453"/>
    <cellStyle name="Normal 5 2 2 3 8 3" xfId="50512"/>
    <cellStyle name="Normal 5 2 2 3 9" xfId="8286"/>
    <cellStyle name="Normal 5 2 2 3 9 2" xfId="37344"/>
    <cellStyle name="Normal 5 2 2 4" xfId="2013"/>
    <cellStyle name="Normal 5 2 2 4 2" xfId="3021"/>
    <cellStyle name="Normal 5 2 2 4 2 2" xfId="6379"/>
    <cellStyle name="Normal 5 2 2 4 2 2 2" xfId="19661"/>
    <cellStyle name="Normal 5 2 2 4 2 2 2 2" xfId="27615"/>
    <cellStyle name="Normal 5 2 2 4 2 2 2 2 2" xfId="56574"/>
    <cellStyle name="Normal 5 2 2 4 2 2 2 3" xfId="48633"/>
    <cellStyle name="Normal 5 2 2 4 2 2 3" xfId="12991"/>
    <cellStyle name="Normal 5 2 2 4 2 2 3 2" xfId="42049"/>
    <cellStyle name="Normal 5 2 2 4 2 2 4" xfId="35465"/>
    <cellStyle name="Normal 5 2 2 4 2 3" xfId="16509"/>
    <cellStyle name="Normal 5 2 2 4 2 3 2" xfId="24463"/>
    <cellStyle name="Normal 5 2 2 4 2 3 2 2" xfId="53422"/>
    <cellStyle name="Normal 5 2 2 4 2 3 3" xfId="45481"/>
    <cellStyle name="Normal 5 2 2 4 2 4" xfId="9699"/>
    <cellStyle name="Normal 5 2 2 4 2 4 2" xfId="38757"/>
    <cellStyle name="Normal 5 2 2 4 2 5" xfId="32173"/>
    <cellStyle name="Normal 5 2 2 4 3" xfId="4219"/>
    <cellStyle name="Normal 5 2 2 4 3 2" xfId="17513"/>
    <cellStyle name="Normal 5 2 2 4 3 2 2" xfId="25467"/>
    <cellStyle name="Normal 5 2 2 4 3 2 2 2" xfId="54426"/>
    <cellStyle name="Normal 5 2 2 4 3 2 3" xfId="46485"/>
    <cellStyle name="Normal 5 2 2 4 3 3" xfId="10843"/>
    <cellStyle name="Normal 5 2 2 4 3 3 2" xfId="39901"/>
    <cellStyle name="Normal 5 2 2 4 3 4" xfId="33317"/>
    <cellStyle name="Normal 5 2 2 4 4" xfId="5375"/>
    <cellStyle name="Normal 5 2 2 4 4 2" xfId="18657"/>
    <cellStyle name="Normal 5 2 2 4 4 2 2" xfId="26611"/>
    <cellStyle name="Normal 5 2 2 4 4 2 2 2" xfId="55570"/>
    <cellStyle name="Normal 5 2 2 4 4 2 3" xfId="47629"/>
    <cellStyle name="Normal 5 2 2 4 4 3" xfId="11987"/>
    <cellStyle name="Normal 5 2 2 4 4 3 2" xfId="41045"/>
    <cellStyle name="Normal 5 2 2 4 4 4" xfId="34461"/>
    <cellStyle name="Normal 5 2 2 4 5" xfId="7544"/>
    <cellStyle name="Normal 5 2 2 4 5 2" xfId="20805"/>
    <cellStyle name="Normal 5 2 2 4 5 2 2" xfId="28759"/>
    <cellStyle name="Normal 5 2 2 4 5 2 2 2" xfId="57718"/>
    <cellStyle name="Normal 5 2 2 4 5 2 3" xfId="49777"/>
    <cellStyle name="Normal 5 2 2 4 5 3" xfId="14135"/>
    <cellStyle name="Normal 5 2 2 4 5 3 2" xfId="43193"/>
    <cellStyle name="Normal 5 2 2 4 5 4" xfId="36609"/>
    <cellStyle name="Normal 5 2 2 4 6" xfId="15414"/>
    <cellStyle name="Normal 5 2 2 4 6 2" xfId="23404"/>
    <cellStyle name="Normal 5 2 2 4 6 2 2" xfId="52363"/>
    <cellStyle name="Normal 5 2 2 4 6 3" xfId="44422"/>
    <cellStyle name="Normal 5 2 2 4 7" xfId="21955"/>
    <cellStyle name="Normal 5 2 2 4 7 2" xfId="29903"/>
    <cellStyle name="Normal 5 2 2 4 7 2 2" xfId="58862"/>
    <cellStyle name="Normal 5 2 2 4 7 3" xfId="50921"/>
    <cellStyle name="Normal 5 2 2 4 8" xfId="8695"/>
    <cellStyle name="Normal 5 2 2 4 8 2" xfId="37753"/>
    <cellStyle name="Normal 5 2 2 4 9" xfId="31169"/>
    <cellStyle name="Normal 5 2 2 5" xfId="1829"/>
    <cellStyle name="Normal 5 2 2 5 2" xfId="2841"/>
    <cellStyle name="Normal 5 2 2 5 2 2" xfId="6199"/>
    <cellStyle name="Normal 5 2 2 5 2 2 2" xfId="19481"/>
    <cellStyle name="Normal 5 2 2 5 2 2 2 2" xfId="27435"/>
    <cellStyle name="Normal 5 2 2 5 2 2 2 2 2" xfId="56394"/>
    <cellStyle name="Normal 5 2 2 5 2 2 2 3" xfId="48453"/>
    <cellStyle name="Normal 5 2 2 5 2 2 3" xfId="12811"/>
    <cellStyle name="Normal 5 2 2 5 2 2 3 2" xfId="41869"/>
    <cellStyle name="Normal 5 2 2 5 2 2 4" xfId="35285"/>
    <cellStyle name="Normal 5 2 2 5 2 3" xfId="16329"/>
    <cellStyle name="Normal 5 2 2 5 2 3 2" xfId="24283"/>
    <cellStyle name="Normal 5 2 2 5 2 3 2 2" xfId="53242"/>
    <cellStyle name="Normal 5 2 2 5 2 3 3" xfId="45301"/>
    <cellStyle name="Normal 5 2 2 5 2 4" xfId="9519"/>
    <cellStyle name="Normal 5 2 2 5 2 4 2" xfId="38577"/>
    <cellStyle name="Normal 5 2 2 5 2 5" xfId="31993"/>
    <cellStyle name="Normal 5 2 2 5 3" xfId="4039"/>
    <cellStyle name="Normal 5 2 2 5 3 2" xfId="17333"/>
    <cellStyle name="Normal 5 2 2 5 3 2 2" xfId="25287"/>
    <cellStyle name="Normal 5 2 2 5 3 2 2 2" xfId="54246"/>
    <cellStyle name="Normal 5 2 2 5 3 2 3" xfId="46305"/>
    <cellStyle name="Normal 5 2 2 5 3 3" xfId="10663"/>
    <cellStyle name="Normal 5 2 2 5 3 3 2" xfId="39721"/>
    <cellStyle name="Normal 5 2 2 5 3 4" xfId="33137"/>
    <cellStyle name="Normal 5 2 2 5 4" xfId="5195"/>
    <cellStyle name="Normal 5 2 2 5 4 2" xfId="18477"/>
    <cellStyle name="Normal 5 2 2 5 4 2 2" xfId="26431"/>
    <cellStyle name="Normal 5 2 2 5 4 2 2 2" xfId="55390"/>
    <cellStyle name="Normal 5 2 2 5 4 2 3" xfId="47449"/>
    <cellStyle name="Normal 5 2 2 5 4 3" xfId="11807"/>
    <cellStyle name="Normal 5 2 2 5 4 3 2" xfId="40865"/>
    <cellStyle name="Normal 5 2 2 5 4 4" xfId="34281"/>
    <cellStyle name="Normal 5 2 2 5 5" xfId="7364"/>
    <cellStyle name="Normal 5 2 2 5 5 2" xfId="20625"/>
    <cellStyle name="Normal 5 2 2 5 5 2 2" xfId="28579"/>
    <cellStyle name="Normal 5 2 2 5 5 2 2 2" xfId="57538"/>
    <cellStyle name="Normal 5 2 2 5 5 2 3" xfId="49597"/>
    <cellStyle name="Normal 5 2 2 5 5 3" xfId="13955"/>
    <cellStyle name="Normal 5 2 2 5 5 3 2" xfId="43013"/>
    <cellStyle name="Normal 5 2 2 5 5 4" xfId="36429"/>
    <cellStyle name="Normal 5 2 2 5 6" xfId="15234"/>
    <cellStyle name="Normal 5 2 2 5 6 2" xfId="23224"/>
    <cellStyle name="Normal 5 2 2 5 6 2 2" xfId="52183"/>
    <cellStyle name="Normal 5 2 2 5 6 3" xfId="44242"/>
    <cellStyle name="Normal 5 2 2 5 7" xfId="21775"/>
    <cellStyle name="Normal 5 2 2 5 7 2" xfId="29723"/>
    <cellStyle name="Normal 5 2 2 5 7 2 2" xfId="58682"/>
    <cellStyle name="Normal 5 2 2 5 7 3" xfId="50741"/>
    <cellStyle name="Normal 5 2 2 5 8" xfId="8515"/>
    <cellStyle name="Normal 5 2 2 5 8 2" xfId="37573"/>
    <cellStyle name="Normal 5 2 2 5 9" xfId="30989"/>
    <cellStyle name="Normal 5 2 2 6" xfId="2428"/>
    <cellStyle name="Normal 5 2 2 6 2" xfId="5787"/>
    <cellStyle name="Normal 5 2 2 6 2 2" xfId="19069"/>
    <cellStyle name="Normal 5 2 2 6 2 2 2" xfId="27023"/>
    <cellStyle name="Normal 5 2 2 6 2 2 2 2" xfId="55982"/>
    <cellStyle name="Normal 5 2 2 6 2 2 3" xfId="48041"/>
    <cellStyle name="Normal 5 2 2 6 2 3" xfId="12399"/>
    <cellStyle name="Normal 5 2 2 6 2 3 2" xfId="41457"/>
    <cellStyle name="Normal 5 2 2 6 2 4" xfId="34873"/>
    <cellStyle name="Normal 5 2 2 6 3" xfId="14806"/>
    <cellStyle name="Normal 5 2 2 6 3 2" xfId="22805"/>
    <cellStyle name="Normal 5 2 2 6 3 2 2" xfId="51764"/>
    <cellStyle name="Normal 5 2 2 6 3 3" xfId="43823"/>
    <cellStyle name="Normal 5 2 2 6 4" xfId="9107"/>
    <cellStyle name="Normal 5 2 2 6 4 2" xfId="38165"/>
    <cellStyle name="Normal 5 2 2 6 5" xfId="31581"/>
    <cellStyle name="Normal 5 2 2 7" xfId="3627"/>
    <cellStyle name="Normal 5 2 2 7 2" xfId="16921"/>
    <cellStyle name="Normal 5 2 2 7 2 2" xfId="24875"/>
    <cellStyle name="Normal 5 2 2 7 2 2 2" xfId="53834"/>
    <cellStyle name="Normal 5 2 2 7 2 3" xfId="45893"/>
    <cellStyle name="Normal 5 2 2 7 3" xfId="10251"/>
    <cellStyle name="Normal 5 2 2 7 3 2" xfId="39309"/>
    <cellStyle name="Normal 5 2 2 7 4" xfId="32725"/>
    <cellStyle name="Normal 5 2 2 8" xfId="4781"/>
    <cellStyle name="Normal 5 2 2 8 2" xfId="18065"/>
    <cellStyle name="Normal 5 2 2 8 2 2" xfId="26019"/>
    <cellStyle name="Normal 5 2 2 8 2 2 2" xfId="54978"/>
    <cellStyle name="Normal 5 2 2 8 2 3" xfId="47037"/>
    <cellStyle name="Normal 5 2 2 8 3" xfId="11395"/>
    <cellStyle name="Normal 5 2 2 8 3 2" xfId="40453"/>
    <cellStyle name="Normal 5 2 2 8 4" xfId="33869"/>
    <cellStyle name="Normal 5 2 2 9" xfId="6942"/>
    <cellStyle name="Normal 5 2 2 9 2" xfId="20213"/>
    <cellStyle name="Normal 5 2 2 9 2 2" xfId="28167"/>
    <cellStyle name="Normal 5 2 2 9 2 2 2" xfId="57126"/>
    <cellStyle name="Normal 5 2 2 9 2 3" xfId="49185"/>
    <cellStyle name="Normal 5 2 2 9 3" xfId="13543"/>
    <cellStyle name="Normal 5 2 2 9 3 2" xfId="42601"/>
    <cellStyle name="Normal 5 2 2 9 4" xfId="36017"/>
    <cellStyle name="Normal 5 2 3" xfId="1438"/>
    <cellStyle name="Normal 5 2 3 10" xfId="21420"/>
    <cellStyle name="Normal 5 2 3 10 2" xfId="29368"/>
    <cellStyle name="Normal 5 2 3 10 2 2" xfId="58327"/>
    <cellStyle name="Normal 5 2 3 10 3" xfId="50386"/>
    <cellStyle name="Normal 5 2 3 11" xfId="8160"/>
    <cellStyle name="Normal 5 2 3 11 2" xfId="37218"/>
    <cellStyle name="Normal 5 2 3 12" xfId="30634"/>
    <cellStyle name="Normal 5 2 3 2" xfId="1658"/>
    <cellStyle name="Normal 5 2 3 2 10" xfId="30847"/>
    <cellStyle name="Normal 5 2 3 2 2" xfId="2283"/>
    <cellStyle name="Normal 5 2 3 2 2 2" xfId="3291"/>
    <cellStyle name="Normal 5 2 3 2 2 2 2" xfId="6649"/>
    <cellStyle name="Normal 5 2 3 2 2 2 2 2" xfId="19931"/>
    <cellStyle name="Normal 5 2 3 2 2 2 2 2 2" xfId="27885"/>
    <cellStyle name="Normal 5 2 3 2 2 2 2 2 2 2" xfId="56844"/>
    <cellStyle name="Normal 5 2 3 2 2 2 2 2 3" xfId="48903"/>
    <cellStyle name="Normal 5 2 3 2 2 2 2 3" xfId="13261"/>
    <cellStyle name="Normal 5 2 3 2 2 2 2 3 2" xfId="42319"/>
    <cellStyle name="Normal 5 2 3 2 2 2 2 4" xfId="35735"/>
    <cellStyle name="Normal 5 2 3 2 2 2 3" xfId="16779"/>
    <cellStyle name="Normal 5 2 3 2 2 2 3 2" xfId="24733"/>
    <cellStyle name="Normal 5 2 3 2 2 2 3 2 2" xfId="53692"/>
    <cellStyle name="Normal 5 2 3 2 2 2 3 3" xfId="45751"/>
    <cellStyle name="Normal 5 2 3 2 2 2 4" xfId="9969"/>
    <cellStyle name="Normal 5 2 3 2 2 2 4 2" xfId="39027"/>
    <cellStyle name="Normal 5 2 3 2 2 2 5" xfId="32443"/>
    <cellStyle name="Normal 5 2 3 2 2 3" xfId="4489"/>
    <cellStyle name="Normal 5 2 3 2 2 3 2" xfId="17783"/>
    <cellStyle name="Normal 5 2 3 2 2 3 2 2" xfId="25737"/>
    <cellStyle name="Normal 5 2 3 2 2 3 2 2 2" xfId="54696"/>
    <cellStyle name="Normal 5 2 3 2 2 3 2 3" xfId="46755"/>
    <cellStyle name="Normal 5 2 3 2 2 3 3" xfId="11113"/>
    <cellStyle name="Normal 5 2 3 2 2 3 3 2" xfId="40171"/>
    <cellStyle name="Normal 5 2 3 2 2 3 4" xfId="33587"/>
    <cellStyle name="Normal 5 2 3 2 2 4" xfId="5645"/>
    <cellStyle name="Normal 5 2 3 2 2 4 2" xfId="18927"/>
    <cellStyle name="Normal 5 2 3 2 2 4 2 2" xfId="26881"/>
    <cellStyle name="Normal 5 2 3 2 2 4 2 2 2" xfId="55840"/>
    <cellStyle name="Normal 5 2 3 2 2 4 2 3" xfId="47899"/>
    <cellStyle name="Normal 5 2 3 2 2 4 3" xfId="12257"/>
    <cellStyle name="Normal 5 2 3 2 2 4 3 2" xfId="41315"/>
    <cellStyle name="Normal 5 2 3 2 2 4 4" xfId="34731"/>
    <cellStyle name="Normal 5 2 3 2 2 5" xfId="7814"/>
    <cellStyle name="Normal 5 2 3 2 2 5 2" xfId="21075"/>
    <cellStyle name="Normal 5 2 3 2 2 5 2 2" xfId="29029"/>
    <cellStyle name="Normal 5 2 3 2 2 5 2 2 2" xfId="57988"/>
    <cellStyle name="Normal 5 2 3 2 2 5 2 3" xfId="50047"/>
    <cellStyle name="Normal 5 2 3 2 2 5 3" xfId="14405"/>
    <cellStyle name="Normal 5 2 3 2 2 5 3 2" xfId="43463"/>
    <cellStyle name="Normal 5 2 3 2 2 5 4" xfId="36879"/>
    <cellStyle name="Normal 5 2 3 2 2 6" xfId="15684"/>
    <cellStyle name="Normal 5 2 3 2 2 6 2" xfId="23674"/>
    <cellStyle name="Normal 5 2 3 2 2 6 2 2" xfId="52633"/>
    <cellStyle name="Normal 5 2 3 2 2 6 3" xfId="44692"/>
    <cellStyle name="Normal 5 2 3 2 2 7" xfId="22225"/>
    <cellStyle name="Normal 5 2 3 2 2 7 2" xfId="30173"/>
    <cellStyle name="Normal 5 2 3 2 2 7 2 2" xfId="59132"/>
    <cellStyle name="Normal 5 2 3 2 2 7 3" xfId="51191"/>
    <cellStyle name="Normal 5 2 3 2 2 8" xfId="8965"/>
    <cellStyle name="Normal 5 2 3 2 2 8 2" xfId="38023"/>
    <cellStyle name="Normal 5 2 3 2 2 9" xfId="31439"/>
    <cellStyle name="Normal 5 2 3 2 3" xfId="2699"/>
    <cellStyle name="Normal 5 2 3 2 3 2" xfId="6057"/>
    <cellStyle name="Normal 5 2 3 2 3 2 2" xfId="19339"/>
    <cellStyle name="Normal 5 2 3 2 3 2 2 2" xfId="27293"/>
    <cellStyle name="Normal 5 2 3 2 3 2 2 2 2" xfId="56252"/>
    <cellStyle name="Normal 5 2 3 2 3 2 2 3" xfId="48311"/>
    <cellStyle name="Normal 5 2 3 2 3 2 3" xfId="12669"/>
    <cellStyle name="Normal 5 2 3 2 3 2 3 2" xfId="41727"/>
    <cellStyle name="Normal 5 2 3 2 3 2 4" xfId="35143"/>
    <cellStyle name="Normal 5 2 3 2 3 3" xfId="16187"/>
    <cellStyle name="Normal 5 2 3 2 3 3 2" xfId="24141"/>
    <cellStyle name="Normal 5 2 3 2 3 3 2 2" xfId="53100"/>
    <cellStyle name="Normal 5 2 3 2 3 3 3" xfId="45159"/>
    <cellStyle name="Normal 5 2 3 2 3 4" xfId="9377"/>
    <cellStyle name="Normal 5 2 3 2 3 4 2" xfId="38435"/>
    <cellStyle name="Normal 5 2 3 2 3 5" xfId="31851"/>
    <cellStyle name="Normal 5 2 3 2 4" xfId="3897"/>
    <cellStyle name="Normal 5 2 3 2 4 2" xfId="17191"/>
    <cellStyle name="Normal 5 2 3 2 4 2 2" xfId="25145"/>
    <cellStyle name="Normal 5 2 3 2 4 2 2 2" xfId="54104"/>
    <cellStyle name="Normal 5 2 3 2 4 2 3" xfId="46163"/>
    <cellStyle name="Normal 5 2 3 2 4 3" xfId="10521"/>
    <cellStyle name="Normal 5 2 3 2 4 3 2" xfId="39579"/>
    <cellStyle name="Normal 5 2 3 2 4 4" xfId="32995"/>
    <cellStyle name="Normal 5 2 3 2 5" xfId="5053"/>
    <cellStyle name="Normal 5 2 3 2 5 2" xfId="18335"/>
    <cellStyle name="Normal 5 2 3 2 5 2 2" xfId="26289"/>
    <cellStyle name="Normal 5 2 3 2 5 2 2 2" xfId="55248"/>
    <cellStyle name="Normal 5 2 3 2 5 2 3" xfId="47307"/>
    <cellStyle name="Normal 5 2 3 2 5 3" xfId="11665"/>
    <cellStyle name="Normal 5 2 3 2 5 3 2" xfId="40723"/>
    <cellStyle name="Normal 5 2 3 2 5 4" xfId="34139"/>
    <cellStyle name="Normal 5 2 3 2 6" xfId="7222"/>
    <cellStyle name="Normal 5 2 3 2 6 2" xfId="20483"/>
    <cellStyle name="Normal 5 2 3 2 6 2 2" xfId="28437"/>
    <cellStyle name="Normal 5 2 3 2 6 2 2 2" xfId="57396"/>
    <cellStyle name="Normal 5 2 3 2 6 2 3" xfId="49455"/>
    <cellStyle name="Normal 5 2 3 2 6 3" xfId="13813"/>
    <cellStyle name="Normal 5 2 3 2 6 3 2" xfId="42871"/>
    <cellStyle name="Normal 5 2 3 2 6 4" xfId="36287"/>
    <cellStyle name="Normal 5 2 3 2 7" xfId="15091"/>
    <cellStyle name="Normal 5 2 3 2 7 2" xfId="23081"/>
    <cellStyle name="Normal 5 2 3 2 7 2 2" xfId="52040"/>
    <cellStyle name="Normal 5 2 3 2 7 3" xfId="44099"/>
    <cellStyle name="Normal 5 2 3 2 8" xfId="21633"/>
    <cellStyle name="Normal 5 2 3 2 8 2" xfId="29581"/>
    <cellStyle name="Normal 5 2 3 2 8 2 2" xfId="58540"/>
    <cellStyle name="Normal 5 2 3 2 8 3" xfId="50599"/>
    <cellStyle name="Normal 5 2 3 2 9" xfId="8373"/>
    <cellStyle name="Normal 5 2 3 2 9 2" xfId="37431"/>
    <cellStyle name="Normal 5 2 3 3" xfId="2070"/>
    <cellStyle name="Normal 5 2 3 3 2" xfId="3078"/>
    <cellStyle name="Normal 5 2 3 3 2 2" xfId="6436"/>
    <cellStyle name="Normal 5 2 3 3 2 2 2" xfId="19718"/>
    <cellStyle name="Normal 5 2 3 3 2 2 2 2" xfId="27672"/>
    <cellStyle name="Normal 5 2 3 3 2 2 2 2 2" xfId="56631"/>
    <cellStyle name="Normal 5 2 3 3 2 2 2 3" xfId="48690"/>
    <cellStyle name="Normal 5 2 3 3 2 2 3" xfId="13048"/>
    <cellStyle name="Normal 5 2 3 3 2 2 3 2" xfId="42106"/>
    <cellStyle name="Normal 5 2 3 3 2 2 4" xfId="35522"/>
    <cellStyle name="Normal 5 2 3 3 2 3" xfId="16566"/>
    <cellStyle name="Normal 5 2 3 3 2 3 2" xfId="24520"/>
    <cellStyle name="Normal 5 2 3 3 2 3 2 2" xfId="53479"/>
    <cellStyle name="Normal 5 2 3 3 2 3 3" xfId="45538"/>
    <cellStyle name="Normal 5 2 3 3 2 4" xfId="9756"/>
    <cellStyle name="Normal 5 2 3 3 2 4 2" xfId="38814"/>
    <cellStyle name="Normal 5 2 3 3 2 5" xfId="32230"/>
    <cellStyle name="Normal 5 2 3 3 3" xfId="4276"/>
    <cellStyle name="Normal 5 2 3 3 3 2" xfId="17570"/>
    <cellStyle name="Normal 5 2 3 3 3 2 2" xfId="25524"/>
    <cellStyle name="Normal 5 2 3 3 3 2 2 2" xfId="54483"/>
    <cellStyle name="Normal 5 2 3 3 3 2 3" xfId="46542"/>
    <cellStyle name="Normal 5 2 3 3 3 3" xfId="10900"/>
    <cellStyle name="Normal 5 2 3 3 3 3 2" xfId="39958"/>
    <cellStyle name="Normal 5 2 3 3 3 4" xfId="33374"/>
    <cellStyle name="Normal 5 2 3 3 4" xfId="5432"/>
    <cellStyle name="Normal 5 2 3 3 4 2" xfId="18714"/>
    <cellStyle name="Normal 5 2 3 3 4 2 2" xfId="26668"/>
    <cellStyle name="Normal 5 2 3 3 4 2 2 2" xfId="55627"/>
    <cellStyle name="Normal 5 2 3 3 4 2 3" xfId="47686"/>
    <cellStyle name="Normal 5 2 3 3 4 3" xfId="12044"/>
    <cellStyle name="Normal 5 2 3 3 4 3 2" xfId="41102"/>
    <cellStyle name="Normal 5 2 3 3 4 4" xfId="34518"/>
    <cellStyle name="Normal 5 2 3 3 5" xfId="7601"/>
    <cellStyle name="Normal 5 2 3 3 5 2" xfId="20862"/>
    <cellStyle name="Normal 5 2 3 3 5 2 2" xfId="28816"/>
    <cellStyle name="Normal 5 2 3 3 5 2 2 2" xfId="57775"/>
    <cellStyle name="Normal 5 2 3 3 5 2 3" xfId="49834"/>
    <cellStyle name="Normal 5 2 3 3 5 3" xfId="14192"/>
    <cellStyle name="Normal 5 2 3 3 5 3 2" xfId="43250"/>
    <cellStyle name="Normal 5 2 3 3 5 4" xfId="36666"/>
    <cellStyle name="Normal 5 2 3 3 6" xfId="15471"/>
    <cellStyle name="Normal 5 2 3 3 6 2" xfId="23461"/>
    <cellStyle name="Normal 5 2 3 3 6 2 2" xfId="52420"/>
    <cellStyle name="Normal 5 2 3 3 6 3" xfId="44479"/>
    <cellStyle name="Normal 5 2 3 3 7" xfId="22012"/>
    <cellStyle name="Normal 5 2 3 3 7 2" xfId="29960"/>
    <cellStyle name="Normal 5 2 3 3 7 2 2" xfId="58919"/>
    <cellStyle name="Normal 5 2 3 3 7 3" xfId="50978"/>
    <cellStyle name="Normal 5 2 3 3 8" xfId="8752"/>
    <cellStyle name="Normal 5 2 3 3 8 2" xfId="37810"/>
    <cellStyle name="Normal 5 2 3 3 9" xfId="31226"/>
    <cellStyle name="Normal 5 2 3 4" xfId="1888"/>
    <cellStyle name="Normal 5 2 3 4 2" xfId="2898"/>
    <cellStyle name="Normal 5 2 3 4 2 2" xfId="6256"/>
    <cellStyle name="Normal 5 2 3 4 2 2 2" xfId="19538"/>
    <cellStyle name="Normal 5 2 3 4 2 2 2 2" xfId="27492"/>
    <cellStyle name="Normal 5 2 3 4 2 2 2 2 2" xfId="56451"/>
    <cellStyle name="Normal 5 2 3 4 2 2 2 3" xfId="48510"/>
    <cellStyle name="Normal 5 2 3 4 2 2 3" xfId="12868"/>
    <cellStyle name="Normal 5 2 3 4 2 2 3 2" xfId="41926"/>
    <cellStyle name="Normal 5 2 3 4 2 2 4" xfId="35342"/>
    <cellStyle name="Normal 5 2 3 4 2 3" xfId="16386"/>
    <cellStyle name="Normal 5 2 3 4 2 3 2" xfId="24340"/>
    <cellStyle name="Normal 5 2 3 4 2 3 2 2" xfId="53299"/>
    <cellStyle name="Normal 5 2 3 4 2 3 3" xfId="45358"/>
    <cellStyle name="Normal 5 2 3 4 2 4" xfId="9576"/>
    <cellStyle name="Normal 5 2 3 4 2 4 2" xfId="38634"/>
    <cellStyle name="Normal 5 2 3 4 2 5" xfId="32050"/>
    <cellStyle name="Normal 5 2 3 4 3" xfId="4096"/>
    <cellStyle name="Normal 5 2 3 4 3 2" xfId="17390"/>
    <cellStyle name="Normal 5 2 3 4 3 2 2" xfId="25344"/>
    <cellStyle name="Normal 5 2 3 4 3 2 2 2" xfId="54303"/>
    <cellStyle name="Normal 5 2 3 4 3 2 3" xfId="46362"/>
    <cellStyle name="Normal 5 2 3 4 3 3" xfId="10720"/>
    <cellStyle name="Normal 5 2 3 4 3 3 2" xfId="39778"/>
    <cellStyle name="Normal 5 2 3 4 3 4" xfId="33194"/>
    <cellStyle name="Normal 5 2 3 4 4" xfId="5252"/>
    <cellStyle name="Normal 5 2 3 4 4 2" xfId="18534"/>
    <cellStyle name="Normal 5 2 3 4 4 2 2" xfId="26488"/>
    <cellStyle name="Normal 5 2 3 4 4 2 2 2" xfId="55447"/>
    <cellStyle name="Normal 5 2 3 4 4 2 3" xfId="47506"/>
    <cellStyle name="Normal 5 2 3 4 4 3" xfId="11864"/>
    <cellStyle name="Normal 5 2 3 4 4 3 2" xfId="40922"/>
    <cellStyle name="Normal 5 2 3 4 4 4" xfId="34338"/>
    <cellStyle name="Normal 5 2 3 4 5" xfId="7421"/>
    <cellStyle name="Normal 5 2 3 4 5 2" xfId="20682"/>
    <cellStyle name="Normal 5 2 3 4 5 2 2" xfId="28636"/>
    <cellStyle name="Normal 5 2 3 4 5 2 2 2" xfId="57595"/>
    <cellStyle name="Normal 5 2 3 4 5 2 3" xfId="49654"/>
    <cellStyle name="Normal 5 2 3 4 5 3" xfId="14012"/>
    <cellStyle name="Normal 5 2 3 4 5 3 2" xfId="43070"/>
    <cellStyle name="Normal 5 2 3 4 5 4" xfId="36486"/>
    <cellStyle name="Normal 5 2 3 4 6" xfId="15291"/>
    <cellStyle name="Normal 5 2 3 4 6 2" xfId="23281"/>
    <cellStyle name="Normal 5 2 3 4 6 2 2" xfId="52240"/>
    <cellStyle name="Normal 5 2 3 4 6 3" xfId="44299"/>
    <cellStyle name="Normal 5 2 3 4 7" xfId="21832"/>
    <cellStyle name="Normal 5 2 3 4 7 2" xfId="29780"/>
    <cellStyle name="Normal 5 2 3 4 7 2 2" xfId="58739"/>
    <cellStyle name="Normal 5 2 3 4 7 3" xfId="50798"/>
    <cellStyle name="Normal 5 2 3 4 8" xfId="8572"/>
    <cellStyle name="Normal 5 2 3 4 8 2" xfId="37630"/>
    <cellStyle name="Normal 5 2 3 4 9" xfId="31046"/>
    <cellStyle name="Normal 5 2 3 5" xfId="2486"/>
    <cellStyle name="Normal 5 2 3 5 2" xfId="5844"/>
    <cellStyle name="Normal 5 2 3 5 2 2" xfId="19126"/>
    <cellStyle name="Normal 5 2 3 5 2 2 2" xfId="27080"/>
    <cellStyle name="Normal 5 2 3 5 2 2 2 2" xfId="56039"/>
    <cellStyle name="Normal 5 2 3 5 2 2 3" xfId="48098"/>
    <cellStyle name="Normal 5 2 3 5 2 3" xfId="12456"/>
    <cellStyle name="Normal 5 2 3 5 2 3 2" xfId="41514"/>
    <cellStyle name="Normal 5 2 3 5 2 4" xfId="34930"/>
    <cellStyle name="Normal 5 2 3 5 3" xfId="14744"/>
    <cellStyle name="Normal 5 2 3 5 3 2" xfId="22764"/>
    <cellStyle name="Normal 5 2 3 5 3 2 2" xfId="51723"/>
    <cellStyle name="Normal 5 2 3 5 3 3" xfId="43782"/>
    <cellStyle name="Normal 5 2 3 5 4" xfId="9164"/>
    <cellStyle name="Normal 5 2 3 5 4 2" xfId="38222"/>
    <cellStyle name="Normal 5 2 3 5 5" xfId="31638"/>
    <cellStyle name="Normal 5 2 3 6" xfId="3684"/>
    <cellStyle name="Normal 5 2 3 6 2" xfId="16978"/>
    <cellStyle name="Normal 5 2 3 6 2 2" xfId="24932"/>
    <cellStyle name="Normal 5 2 3 6 2 2 2" xfId="53891"/>
    <cellStyle name="Normal 5 2 3 6 2 3" xfId="45950"/>
    <cellStyle name="Normal 5 2 3 6 3" xfId="10308"/>
    <cellStyle name="Normal 5 2 3 6 3 2" xfId="39366"/>
    <cellStyle name="Normal 5 2 3 6 4" xfId="32782"/>
    <cellStyle name="Normal 5 2 3 7" xfId="4840"/>
    <cellStyle name="Normal 5 2 3 7 2" xfId="18122"/>
    <cellStyle name="Normal 5 2 3 7 2 2" xfId="26076"/>
    <cellStyle name="Normal 5 2 3 7 2 2 2" xfId="55035"/>
    <cellStyle name="Normal 5 2 3 7 2 3" xfId="47094"/>
    <cellStyle name="Normal 5 2 3 7 3" xfId="11452"/>
    <cellStyle name="Normal 5 2 3 7 3 2" xfId="40510"/>
    <cellStyle name="Normal 5 2 3 7 4" xfId="33926"/>
    <cellStyle name="Normal 5 2 3 8" xfId="7009"/>
    <cellStyle name="Normal 5 2 3 8 2" xfId="20270"/>
    <cellStyle name="Normal 5 2 3 8 2 2" xfId="28224"/>
    <cellStyle name="Normal 5 2 3 8 2 2 2" xfId="57183"/>
    <cellStyle name="Normal 5 2 3 8 2 3" xfId="49242"/>
    <cellStyle name="Normal 5 2 3 8 3" xfId="13600"/>
    <cellStyle name="Normal 5 2 3 8 3 2" xfId="42658"/>
    <cellStyle name="Normal 5 2 3 8 4" xfId="36074"/>
    <cellStyle name="Normal 5 2 3 9" xfId="14878"/>
    <cellStyle name="Normal 5 2 3 9 2" xfId="22868"/>
    <cellStyle name="Normal 5 2 3 9 2 2" xfId="51827"/>
    <cellStyle name="Normal 5 2 3 9 3" xfId="43886"/>
    <cellStyle name="Normal 5 2 4" xfId="1538"/>
    <cellStyle name="Normal 5 2 4 10" xfId="30727"/>
    <cellStyle name="Normal 5 2 4 2" xfId="2163"/>
    <cellStyle name="Normal 5 2 4 2 2" xfId="3171"/>
    <cellStyle name="Normal 5 2 4 2 2 2" xfId="6529"/>
    <cellStyle name="Normal 5 2 4 2 2 2 2" xfId="19811"/>
    <cellStyle name="Normal 5 2 4 2 2 2 2 2" xfId="27765"/>
    <cellStyle name="Normal 5 2 4 2 2 2 2 2 2" xfId="56724"/>
    <cellStyle name="Normal 5 2 4 2 2 2 2 3" xfId="48783"/>
    <cellStyle name="Normal 5 2 4 2 2 2 3" xfId="13141"/>
    <cellStyle name="Normal 5 2 4 2 2 2 3 2" xfId="42199"/>
    <cellStyle name="Normal 5 2 4 2 2 2 4" xfId="35615"/>
    <cellStyle name="Normal 5 2 4 2 2 3" xfId="16659"/>
    <cellStyle name="Normal 5 2 4 2 2 3 2" xfId="24613"/>
    <cellStyle name="Normal 5 2 4 2 2 3 2 2" xfId="53572"/>
    <cellStyle name="Normal 5 2 4 2 2 3 3" xfId="45631"/>
    <cellStyle name="Normal 5 2 4 2 2 4" xfId="9849"/>
    <cellStyle name="Normal 5 2 4 2 2 4 2" xfId="38907"/>
    <cellStyle name="Normal 5 2 4 2 2 5" xfId="32323"/>
    <cellStyle name="Normal 5 2 4 2 3" xfId="4369"/>
    <cellStyle name="Normal 5 2 4 2 3 2" xfId="17663"/>
    <cellStyle name="Normal 5 2 4 2 3 2 2" xfId="25617"/>
    <cellStyle name="Normal 5 2 4 2 3 2 2 2" xfId="54576"/>
    <cellStyle name="Normal 5 2 4 2 3 2 3" xfId="46635"/>
    <cellStyle name="Normal 5 2 4 2 3 3" xfId="10993"/>
    <cellStyle name="Normal 5 2 4 2 3 3 2" xfId="40051"/>
    <cellStyle name="Normal 5 2 4 2 3 4" xfId="33467"/>
    <cellStyle name="Normal 5 2 4 2 4" xfId="5525"/>
    <cellStyle name="Normal 5 2 4 2 4 2" xfId="18807"/>
    <cellStyle name="Normal 5 2 4 2 4 2 2" xfId="26761"/>
    <cellStyle name="Normal 5 2 4 2 4 2 2 2" xfId="55720"/>
    <cellStyle name="Normal 5 2 4 2 4 2 3" xfId="47779"/>
    <cellStyle name="Normal 5 2 4 2 4 3" xfId="12137"/>
    <cellStyle name="Normal 5 2 4 2 4 3 2" xfId="41195"/>
    <cellStyle name="Normal 5 2 4 2 4 4" xfId="34611"/>
    <cellStyle name="Normal 5 2 4 2 5" xfId="7694"/>
    <cellStyle name="Normal 5 2 4 2 5 2" xfId="20955"/>
    <cellStyle name="Normal 5 2 4 2 5 2 2" xfId="28909"/>
    <cellStyle name="Normal 5 2 4 2 5 2 2 2" xfId="57868"/>
    <cellStyle name="Normal 5 2 4 2 5 2 3" xfId="49927"/>
    <cellStyle name="Normal 5 2 4 2 5 3" xfId="14285"/>
    <cellStyle name="Normal 5 2 4 2 5 3 2" xfId="43343"/>
    <cellStyle name="Normal 5 2 4 2 5 4" xfId="36759"/>
    <cellStyle name="Normal 5 2 4 2 6" xfId="15564"/>
    <cellStyle name="Normal 5 2 4 2 6 2" xfId="23554"/>
    <cellStyle name="Normal 5 2 4 2 6 2 2" xfId="52513"/>
    <cellStyle name="Normal 5 2 4 2 6 3" xfId="44572"/>
    <cellStyle name="Normal 5 2 4 2 7" xfId="22105"/>
    <cellStyle name="Normal 5 2 4 2 7 2" xfId="30053"/>
    <cellStyle name="Normal 5 2 4 2 7 2 2" xfId="59012"/>
    <cellStyle name="Normal 5 2 4 2 7 3" xfId="51071"/>
    <cellStyle name="Normal 5 2 4 2 8" xfId="8845"/>
    <cellStyle name="Normal 5 2 4 2 8 2" xfId="37903"/>
    <cellStyle name="Normal 5 2 4 2 9" xfId="31319"/>
    <cellStyle name="Normal 5 2 4 3" xfId="2579"/>
    <cellStyle name="Normal 5 2 4 3 2" xfId="5937"/>
    <cellStyle name="Normal 5 2 4 3 2 2" xfId="19219"/>
    <cellStyle name="Normal 5 2 4 3 2 2 2" xfId="27173"/>
    <cellStyle name="Normal 5 2 4 3 2 2 2 2" xfId="56132"/>
    <cellStyle name="Normal 5 2 4 3 2 2 3" xfId="48191"/>
    <cellStyle name="Normal 5 2 4 3 2 3" xfId="12549"/>
    <cellStyle name="Normal 5 2 4 3 2 3 2" xfId="41607"/>
    <cellStyle name="Normal 5 2 4 3 2 4" xfId="35023"/>
    <cellStyle name="Normal 5 2 4 3 3" xfId="16067"/>
    <cellStyle name="Normal 5 2 4 3 3 2" xfId="24021"/>
    <cellStyle name="Normal 5 2 4 3 3 2 2" xfId="52980"/>
    <cellStyle name="Normal 5 2 4 3 3 3" xfId="45039"/>
    <cellStyle name="Normal 5 2 4 3 4" xfId="9257"/>
    <cellStyle name="Normal 5 2 4 3 4 2" xfId="38315"/>
    <cellStyle name="Normal 5 2 4 3 5" xfId="31731"/>
    <cellStyle name="Normal 5 2 4 4" xfId="3777"/>
    <cellStyle name="Normal 5 2 4 4 2" xfId="17071"/>
    <cellStyle name="Normal 5 2 4 4 2 2" xfId="25025"/>
    <cellStyle name="Normal 5 2 4 4 2 2 2" xfId="53984"/>
    <cellStyle name="Normal 5 2 4 4 2 3" xfId="46043"/>
    <cellStyle name="Normal 5 2 4 4 3" xfId="10401"/>
    <cellStyle name="Normal 5 2 4 4 3 2" xfId="39459"/>
    <cellStyle name="Normal 5 2 4 4 4" xfId="32875"/>
    <cellStyle name="Normal 5 2 4 5" xfId="4933"/>
    <cellStyle name="Normal 5 2 4 5 2" xfId="18215"/>
    <cellStyle name="Normal 5 2 4 5 2 2" xfId="26169"/>
    <cellStyle name="Normal 5 2 4 5 2 2 2" xfId="55128"/>
    <cellStyle name="Normal 5 2 4 5 2 3" xfId="47187"/>
    <cellStyle name="Normal 5 2 4 5 3" xfId="11545"/>
    <cellStyle name="Normal 5 2 4 5 3 2" xfId="40603"/>
    <cellStyle name="Normal 5 2 4 5 4" xfId="34019"/>
    <cellStyle name="Normal 5 2 4 6" xfId="7102"/>
    <cellStyle name="Normal 5 2 4 6 2" xfId="20363"/>
    <cellStyle name="Normal 5 2 4 6 2 2" xfId="28317"/>
    <cellStyle name="Normal 5 2 4 6 2 2 2" xfId="57276"/>
    <cellStyle name="Normal 5 2 4 6 2 3" xfId="49335"/>
    <cellStyle name="Normal 5 2 4 6 3" xfId="13693"/>
    <cellStyle name="Normal 5 2 4 6 3 2" xfId="42751"/>
    <cellStyle name="Normal 5 2 4 6 4" xfId="36167"/>
    <cellStyle name="Normal 5 2 4 7" xfId="14971"/>
    <cellStyle name="Normal 5 2 4 7 2" xfId="22961"/>
    <cellStyle name="Normal 5 2 4 7 2 2" xfId="51920"/>
    <cellStyle name="Normal 5 2 4 7 3" xfId="43979"/>
    <cellStyle name="Normal 5 2 4 8" xfId="21513"/>
    <cellStyle name="Normal 5 2 4 8 2" xfId="29461"/>
    <cellStyle name="Normal 5 2 4 8 2 2" xfId="58420"/>
    <cellStyle name="Normal 5 2 4 8 3" xfId="50479"/>
    <cellStyle name="Normal 5 2 4 9" xfId="8253"/>
    <cellStyle name="Normal 5 2 4 9 2" xfId="37311"/>
    <cellStyle name="Normal 5 2 5" xfId="1980"/>
    <cellStyle name="Normal 5 2 5 2" xfId="2988"/>
    <cellStyle name="Normal 5 2 5 2 2" xfId="6346"/>
    <cellStyle name="Normal 5 2 5 2 2 2" xfId="19628"/>
    <cellStyle name="Normal 5 2 5 2 2 2 2" xfId="27582"/>
    <cellStyle name="Normal 5 2 5 2 2 2 2 2" xfId="56541"/>
    <cellStyle name="Normal 5 2 5 2 2 2 3" xfId="48600"/>
    <cellStyle name="Normal 5 2 5 2 2 3" xfId="12958"/>
    <cellStyle name="Normal 5 2 5 2 2 3 2" xfId="42016"/>
    <cellStyle name="Normal 5 2 5 2 2 4" xfId="35432"/>
    <cellStyle name="Normal 5 2 5 2 3" xfId="16476"/>
    <cellStyle name="Normal 5 2 5 2 3 2" xfId="24430"/>
    <cellStyle name="Normal 5 2 5 2 3 2 2" xfId="53389"/>
    <cellStyle name="Normal 5 2 5 2 3 3" xfId="45448"/>
    <cellStyle name="Normal 5 2 5 2 4" xfId="9666"/>
    <cellStyle name="Normal 5 2 5 2 4 2" xfId="38724"/>
    <cellStyle name="Normal 5 2 5 2 5" xfId="32140"/>
    <cellStyle name="Normal 5 2 5 3" xfId="4186"/>
    <cellStyle name="Normal 5 2 5 3 2" xfId="17480"/>
    <cellStyle name="Normal 5 2 5 3 2 2" xfId="25434"/>
    <cellStyle name="Normal 5 2 5 3 2 2 2" xfId="54393"/>
    <cellStyle name="Normal 5 2 5 3 2 3" xfId="46452"/>
    <cellStyle name="Normal 5 2 5 3 3" xfId="10810"/>
    <cellStyle name="Normal 5 2 5 3 3 2" xfId="39868"/>
    <cellStyle name="Normal 5 2 5 3 4" xfId="33284"/>
    <cellStyle name="Normal 5 2 5 4" xfId="5342"/>
    <cellStyle name="Normal 5 2 5 4 2" xfId="18624"/>
    <cellStyle name="Normal 5 2 5 4 2 2" xfId="26578"/>
    <cellStyle name="Normal 5 2 5 4 2 2 2" xfId="55537"/>
    <cellStyle name="Normal 5 2 5 4 2 3" xfId="47596"/>
    <cellStyle name="Normal 5 2 5 4 3" xfId="11954"/>
    <cellStyle name="Normal 5 2 5 4 3 2" xfId="41012"/>
    <cellStyle name="Normal 5 2 5 4 4" xfId="34428"/>
    <cellStyle name="Normal 5 2 5 5" xfId="7511"/>
    <cellStyle name="Normal 5 2 5 5 2" xfId="20772"/>
    <cellStyle name="Normal 5 2 5 5 2 2" xfId="28726"/>
    <cellStyle name="Normal 5 2 5 5 2 2 2" xfId="57685"/>
    <cellStyle name="Normal 5 2 5 5 2 3" xfId="49744"/>
    <cellStyle name="Normal 5 2 5 5 3" xfId="14102"/>
    <cellStyle name="Normal 5 2 5 5 3 2" xfId="43160"/>
    <cellStyle name="Normal 5 2 5 5 4" xfId="36576"/>
    <cellStyle name="Normal 5 2 5 6" xfId="15381"/>
    <cellStyle name="Normal 5 2 5 6 2" xfId="23371"/>
    <cellStyle name="Normal 5 2 5 6 2 2" xfId="52330"/>
    <cellStyle name="Normal 5 2 5 6 3" xfId="44389"/>
    <cellStyle name="Normal 5 2 5 7" xfId="21922"/>
    <cellStyle name="Normal 5 2 5 7 2" xfId="29870"/>
    <cellStyle name="Normal 5 2 5 7 2 2" xfId="58829"/>
    <cellStyle name="Normal 5 2 5 7 3" xfId="50888"/>
    <cellStyle name="Normal 5 2 5 8" xfId="8662"/>
    <cellStyle name="Normal 5 2 5 8 2" xfId="37720"/>
    <cellStyle name="Normal 5 2 5 9" xfId="31136"/>
    <cellStyle name="Normal 5 2 6" xfId="1796"/>
    <cellStyle name="Normal 5 2 6 2" xfId="2808"/>
    <cellStyle name="Normal 5 2 6 2 2" xfId="6166"/>
    <cellStyle name="Normal 5 2 6 2 2 2" xfId="19448"/>
    <cellStyle name="Normal 5 2 6 2 2 2 2" xfId="27402"/>
    <cellStyle name="Normal 5 2 6 2 2 2 2 2" xfId="56361"/>
    <cellStyle name="Normal 5 2 6 2 2 2 3" xfId="48420"/>
    <cellStyle name="Normal 5 2 6 2 2 3" xfId="12778"/>
    <cellStyle name="Normal 5 2 6 2 2 3 2" xfId="41836"/>
    <cellStyle name="Normal 5 2 6 2 2 4" xfId="35252"/>
    <cellStyle name="Normal 5 2 6 2 3" xfId="16296"/>
    <cellStyle name="Normal 5 2 6 2 3 2" xfId="24250"/>
    <cellStyle name="Normal 5 2 6 2 3 2 2" xfId="53209"/>
    <cellStyle name="Normal 5 2 6 2 3 3" xfId="45268"/>
    <cellStyle name="Normal 5 2 6 2 4" xfId="9486"/>
    <cellStyle name="Normal 5 2 6 2 4 2" xfId="38544"/>
    <cellStyle name="Normal 5 2 6 2 5" xfId="31960"/>
    <cellStyle name="Normal 5 2 6 3" xfId="4006"/>
    <cellStyle name="Normal 5 2 6 3 2" xfId="17300"/>
    <cellStyle name="Normal 5 2 6 3 2 2" xfId="25254"/>
    <cellStyle name="Normal 5 2 6 3 2 2 2" xfId="54213"/>
    <cellStyle name="Normal 5 2 6 3 2 3" xfId="46272"/>
    <cellStyle name="Normal 5 2 6 3 3" xfId="10630"/>
    <cellStyle name="Normal 5 2 6 3 3 2" xfId="39688"/>
    <cellStyle name="Normal 5 2 6 3 4" xfId="33104"/>
    <cellStyle name="Normal 5 2 6 4" xfId="5162"/>
    <cellStyle name="Normal 5 2 6 4 2" xfId="18444"/>
    <cellStyle name="Normal 5 2 6 4 2 2" xfId="26398"/>
    <cellStyle name="Normal 5 2 6 4 2 2 2" xfId="55357"/>
    <cellStyle name="Normal 5 2 6 4 2 3" xfId="47416"/>
    <cellStyle name="Normal 5 2 6 4 3" xfId="11774"/>
    <cellStyle name="Normal 5 2 6 4 3 2" xfId="40832"/>
    <cellStyle name="Normal 5 2 6 4 4" xfId="34248"/>
    <cellStyle name="Normal 5 2 6 5" xfId="7331"/>
    <cellStyle name="Normal 5 2 6 5 2" xfId="20592"/>
    <cellStyle name="Normal 5 2 6 5 2 2" xfId="28546"/>
    <cellStyle name="Normal 5 2 6 5 2 2 2" xfId="57505"/>
    <cellStyle name="Normal 5 2 6 5 2 3" xfId="49564"/>
    <cellStyle name="Normal 5 2 6 5 3" xfId="13922"/>
    <cellStyle name="Normal 5 2 6 5 3 2" xfId="42980"/>
    <cellStyle name="Normal 5 2 6 5 4" xfId="36396"/>
    <cellStyle name="Normal 5 2 6 6" xfId="15201"/>
    <cellStyle name="Normal 5 2 6 6 2" xfId="23191"/>
    <cellStyle name="Normal 5 2 6 6 2 2" xfId="52150"/>
    <cellStyle name="Normal 5 2 6 6 3" xfId="44209"/>
    <cellStyle name="Normal 5 2 6 7" xfId="21742"/>
    <cellStyle name="Normal 5 2 6 7 2" xfId="29690"/>
    <cellStyle name="Normal 5 2 6 7 2 2" xfId="58649"/>
    <cellStyle name="Normal 5 2 6 7 3" xfId="50708"/>
    <cellStyle name="Normal 5 2 6 8" xfId="8482"/>
    <cellStyle name="Normal 5 2 6 8 2" xfId="37540"/>
    <cellStyle name="Normal 5 2 6 9" xfId="30956"/>
    <cellStyle name="Normal 5 2 7" xfId="3505"/>
    <cellStyle name="Normal 5 2 7 2" xfId="4663"/>
    <cellStyle name="Normal 5 2 7 2 2" xfId="17957"/>
    <cellStyle name="Normal 5 2 7 2 2 2" xfId="25911"/>
    <cellStyle name="Normal 5 2 7 2 2 2 2" xfId="54870"/>
    <cellStyle name="Normal 5 2 7 2 2 3" xfId="46929"/>
    <cellStyle name="Normal 5 2 7 2 3" xfId="11287"/>
    <cellStyle name="Normal 5 2 7 2 3 2" xfId="40345"/>
    <cellStyle name="Normal 5 2 7 2 4" xfId="33761"/>
    <cellStyle name="Normal 5 2 7 3" xfId="6823"/>
    <cellStyle name="Normal 5 2 7 3 2" xfId="20105"/>
    <cellStyle name="Normal 5 2 7 3 2 2" xfId="28059"/>
    <cellStyle name="Normal 5 2 7 3 2 2 2" xfId="57018"/>
    <cellStyle name="Normal 5 2 7 3 2 3" xfId="49077"/>
    <cellStyle name="Normal 5 2 7 3 3" xfId="13435"/>
    <cellStyle name="Normal 5 2 7 3 3 2" xfId="42493"/>
    <cellStyle name="Normal 5 2 7 3 4" xfId="35909"/>
    <cellStyle name="Normal 5 2 7 4" xfId="7988"/>
    <cellStyle name="Normal 5 2 7 4 2" xfId="21249"/>
    <cellStyle name="Normal 5 2 7 4 2 2" xfId="29203"/>
    <cellStyle name="Normal 5 2 7 4 2 2 2" xfId="58162"/>
    <cellStyle name="Normal 5 2 7 4 2 3" xfId="50221"/>
    <cellStyle name="Normal 5 2 7 4 3" xfId="14579"/>
    <cellStyle name="Normal 5 2 7 4 3 2" xfId="43637"/>
    <cellStyle name="Normal 5 2 7 4 4" xfId="37053"/>
    <cellStyle name="Normal 5 2 7 5" xfId="15861"/>
    <cellStyle name="Normal 5 2 7 5 2" xfId="23850"/>
    <cellStyle name="Normal 5 2 7 5 2 2" xfId="52809"/>
    <cellStyle name="Normal 5 2 7 5 3" xfId="44868"/>
    <cellStyle name="Normal 5 2 7 6" xfId="22399"/>
    <cellStyle name="Normal 5 2 7 6 2" xfId="30347"/>
    <cellStyle name="Normal 5 2 7 6 2 2" xfId="59306"/>
    <cellStyle name="Normal 5 2 7 6 3" xfId="51365"/>
    <cellStyle name="Normal 5 2 7 7" xfId="10143"/>
    <cellStyle name="Normal 5 2 7 7 2" xfId="39201"/>
    <cellStyle name="Normal 5 2 7 8" xfId="32617"/>
    <cellStyle name="Normal 5 2 8" xfId="2395"/>
    <cellStyle name="Normal 5 2 8 2" xfId="5754"/>
    <cellStyle name="Normal 5 2 8 2 2" xfId="19036"/>
    <cellStyle name="Normal 5 2 8 2 2 2" xfId="26990"/>
    <cellStyle name="Normal 5 2 8 2 2 2 2" xfId="55949"/>
    <cellStyle name="Normal 5 2 8 2 2 3" xfId="48008"/>
    <cellStyle name="Normal 5 2 8 2 3" xfId="12366"/>
    <cellStyle name="Normal 5 2 8 2 3 2" xfId="41424"/>
    <cellStyle name="Normal 5 2 8 2 4" xfId="34840"/>
    <cellStyle name="Normal 5 2 8 3" xfId="14681"/>
    <cellStyle name="Normal 5 2 8 3 2" xfId="22716"/>
    <cellStyle name="Normal 5 2 8 3 2 2" xfId="51675"/>
    <cellStyle name="Normal 5 2 8 3 3" xfId="43734"/>
    <cellStyle name="Normal 5 2 8 4" xfId="9074"/>
    <cellStyle name="Normal 5 2 8 4 2" xfId="38132"/>
    <cellStyle name="Normal 5 2 8 5" xfId="31548"/>
    <cellStyle name="Normal 5 2 9" xfId="3594"/>
    <cellStyle name="Normal 5 2 9 2" xfId="16888"/>
    <cellStyle name="Normal 5 2 9 2 2" xfId="24842"/>
    <cellStyle name="Normal 5 2 9 2 2 2" xfId="53801"/>
    <cellStyle name="Normal 5 2 9 2 3" xfId="45860"/>
    <cellStyle name="Normal 5 2 9 3" xfId="10218"/>
    <cellStyle name="Normal 5 2 9 3 2" xfId="39276"/>
    <cellStyle name="Normal 5 2 9 4" xfId="32692"/>
    <cellStyle name="Normal 5 3" xfId="1171"/>
    <cellStyle name="Normal 5 3 2" xfId="3506"/>
    <cellStyle name="Normal 5 4" xfId="103"/>
    <cellStyle name="Normal 5 4 10" xfId="14684"/>
    <cellStyle name="Normal 5 4 10 2" xfId="22719"/>
    <cellStyle name="Normal 5 4 10 2 2" xfId="51678"/>
    <cellStyle name="Normal 5 4 10 3" xfId="43737"/>
    <cellStyle name="Normal 5 4 11" xfId="21346"/>
    <cellStyle name="Normal 5 4 11 2" xfId="29298"/>
    <cellStyle name="Normal 5 4 11 2 2" xfId="58257"/>
    <cellStyle name="Normal 5 4 11 3" xfId="50316"/>
    <cellStyle name="Normal 5 4 12" xfId="8088"/>
    <cellStyle name="Normal 5 4 12 2" xfId="37148"/>
    <cellStyle name="Normal 5 4 13" xfId="30564"/>
    <cellStyle name="Normal 5 4 2" xfId="1458"/>
    <cellStyle name="Normal 5 4 2 10" xfId="21440"/>
    <cellStyle name="Normal 5 4 2 10 2" xfId="29388"/>
    <cellStyle name="Normal 5 4 2 10 2 2" xfId="58347"/>
    <cellStyle name="Normal 5 4 2 10 3" xfId="50406"/>
    <cellStyle name="Normal 5 4 2 11" xfId="8180"/>
    <cellStyle name="Normal 5 4 2 11 2" xfId="37238"/>
    <cellStyle name="Normal 5 4 2 12" xfId="30654"/>
    <cellStyle name="Normal 5 4 2 2" xfId="1678"/>
    <cellStyle name="Normal 5 4 2 2 10" xfId="30867"/>
    <cellStyle name="Normal 5 4 2 2 2" xfId="2303"/>
    <cellStyle name="Normal 5 4 2 2 2 2" xfId="3311"/>
    <cellStyle name="Normal 5 4 2 2 2 2 2" xfId="6669"/>
    <cellStyle name="Normal 5 4 2 2 2 2 2 2" xfId="19951"/>
    <cellStyle name="Normal 5 4 2 2 2 2 2 2 2" xfId="27905"/>
    <cellStyle name="Normal 5 4 2 2 2 2 2 2 2 2" xfId="56864"/>
    <cellStyle name="Normal 5 4 2 2 2 2 2 2 3" xfId="48923"/>
    <cellStyle name="Normal 5 4 2 2 2 2 2 3" xfId="13281"/>
    <cellStyle name="Normal 5 4 2 2 2 2 2 3 2" xfId="42339"/>
    <cellStyle name="Normal 5 4 2 2 2 2 2 4" xfId="35755"/>
    <cellStyle name="Normal 5 4 2 2 2 2 3" xfId="16799"/>
    <cellStyle name="Normal 5 4 2 2 2 2 3 2" xfId="24753"/>
    <cellStyle name="Normal 5 4 2 2 2 2 3 2 2" xfId="53712"/>
    <cellStyle name="Normal 5 4 2 2 2 2 3 3" xfId="45771"/>
    <cellStyle name="Normal 5 4 2 2 2 2 4" xfId="9989"/>
    <cellStyle name="Normal 5 4 2 2 2 2 4 2" xfId="39047"/>
    <cellStyle name="Normal 5 4 2 2 2 2 5" xfId="32463"/>
    <cellStyle name="Normal 5 4 2 2 2 3" xfId="4509"/>
    <cellStyle name="Normal 5 4 2 2 2 3 2" xfId="17803"/>
    <cellStyle name="Normal 5 4 2 2 2 3 2 2" xfId="25757"/>
    <cellStyle name="Normal 5 4 2 2 2 3 2 2 2" xfId="54716"/>
    <cellStyle name="Normal 5 4 2 2 2 3 2 3" xfId="46775"/>
    <cellStyle name="Normal 5 4 2 2 2 3 3" xfId="11133"/>
    <cellStyle name="Normal 5 4 2 2 2 3 3 2" xfId="40191"/>
    <cellStyle name="Normal 5 4 2 2 2 3 4" xfId="33607"/>
    <cellStyle name="Normal 5 4 2 2 2 4" xfId="5665"/>
    <cellStyle name="Normal 5 4 2 2 2 4 2" xfId="18947"/>
    <cellStyle name="Normal 5 4 2 2 2 4 2 2" xfId="26901"/>
    <cellStyle name="Normal 5 4 2 2 2 4 2 2 2" xfId="55860"/>
    <cellStyle name="Normal 5 4 2 2 2 4 2 3" xfId="47919"/>
    <cellStyle name="Normal 5 4 2 2 2 4 3" xfId="12277"/>
    <cellStyle name="Normal 5 4 2 2 2 4 3 2" xfId="41335"/>
    <cellStyle name="Normal 5 4 2 2 2 4 4" xfId="34751"/>
    <cellStyle name="Normal 5 4 2 2 2 5" xfId="7834"/>
    <cellStyle name="Normal 5 4 2 2 2 5 2" xfId="21095"/>
    <cellStyle name="Normal 5 4 2 2 2 5 2 2" xfId="29049"/>
    <cellStyle name="Normal 5 4 2 2 2 5 2 2 2" xfId="58008"/>
    <cellStyle name="Normal 5 4 2 2 2 5 2 3" xfId="50067"/>
    <cellStyle name="Normal 5 4 2 2 2 5 3" xfId="14425"/>
    <cellStyle name="Normal 5 4 2 2 2 5 3 2" xfId="43483"/>
    <cellStyle name="Normal 5 4 2 2 2 5 4" xfId="36899"/>
    <cellStyle name="Normal 5 4 2 2 2 6" xfId="15704"/>
    <cellStyle name="Normal 5 4 2 2 2 6 2" xfId="23694"/>
    <cellStyle name="Normal 5 4 2 2 2 6 2 2" xfId="52653"/>
    <cellStyle name="Normal 5 4 2 2 2 6 3" xfId="44712"/>
    <cellStyle name="Normal 5 4 2 2 2 7" xfId="22245"/>
    <cellStyle name="Normal 5 4 2 2 2 7 2" xfId="30193"/>
    <cellStyle name="Normal 5 4 2 2 2 7 2 2" xfId="59152"/>
    <cellStyle name="Normal 5 4 2 2 2 7 3" xfId="51211"/>
    <cellStyle name="Normal 5 4 2 2 2 8" xfId="8985"/>
    <cellStyle name="Normal 5 4 2 2 2 8 2" xfId="38043"/>
    <cellStyle name="Normal 5 4 2 2 2 9" xfId="31459"/>
    <cellStyle name="Normal 5 4 2 2 3" xfId="2719"/>
    <cellStyle name="Normal 5 4 2 2 3 2" xfId="6077"/>
    <cellStyle name="Normal 5 4 2 2 3 2 2" xfId="19359"/>
    <cellStyle name="Normal 5 4 2 2 3 2 2 2" xfId="27313"/>
    <cellStyle name="Normal 5 4 2 2 3 2 2 2 2" xfId="56272"/>
    <cellStyle name="Normal 5 4 2 2 3 2 2 3" xfId="48331"/>
    <cellStyle name="Normal 5 4 2 2 3 2 3" xfId="12689"/>
    <cellStyle name="Normal 5 4 2 2 3 2 3 2" xfId="41747"/>
    <cellStyle name="Normal 5 4 2 2 3 2 4" xfId="35163"/>
    <cellStyle name="Normal 5 4 2 2 3 3" xfId="16207"/>
    <cellStyle name="Normal 5 4 2 2 3 3 2" xfId="24161"/>
    <cellStyle name="Normal 5 4 2 2 3 3 2 2" xfId="53120"/>
    <cellStyle name="Normal 5 4 2 2 3 3 3" xfId="45179"/>
    <cellStyle name="Normal 5 4 2 2 3 4" xfId="9397"/>
    <cellStyle name="Normal 5 4 2 2 3 4 2" xfId="38455"/>
    <cellStyle name="Normal 5 4 2 2 3 5" xfId="31871"/>
    <cellStyle name="Normal 5 4 2 2 4" xfId="3917"/>
    <cellStyle name="Normal 5 4 2 2 4 2" xfId="17211"/>
    <cellStyle name="Normal 5 4 2 2 4 2 2" xfId="25165"/>
    <cellStyle name="Normal 5 4 2 2 4 2 2 2" xfId="54124"/>
    <cellStyle name="Normal 5 4 2 2 4 2 3" xfId="46183"/>
    <cellStyle name="Normal 5 4 2 2 4 3" xfId="10541"/>
    <cellStyle name="Normal 5 4 2 2 4 3 2" xfId="39599"/>
    <cellStyle name="Normal 5 4 2 2 4 4" xfId="33015"/>
    <cellStyle name="Normal 5 4 2 2 5" xfId="5073"/>
    <cellStyle name="Normal 5 4 2 2 5 2" xfId="18355"/>
    <cellStyle name="Normal 5 4 2 2 5 2 2" xfId="26309"/>
    <cellStyle name="Normal 5 4 2 2 5 2 2 2" xfId="55268"/>
    <cellStyle name="Normal 5 4 2 2 5 2 3" xfId="47327"/>
    <cellStyle name="Normal 5 4 2 2 5 3" xfId="11685"/>
    <cellStyle name="Normal 5 4 2 2 5 3 2" xfId="40743"/>
    <cellStyle name="Normal 5 4 2 2 5 4" xfId="34159"/>
    <cellStyle name="Normal 5 4 2 2 6" xfId="7242"/>
    <cellStyle name="Normal 5 4 2 2 6 2" xfId="20503"/>
    <cellStyle name="Normal 5 4 2 2 6 2 2" xfId="28457"/>
    <cellStyle name="Normal 5 4 2 2 6 2 2 2" xfId="57416"/>
    <cellStyle name="Normal 5 4 2 2 6 2 3" xfId="49475"/>
    <cellStyle name="Normal 5 4 2 2 6 3" xfId="13833"/>
    <cellStyle name="Normal 5 4 2 2 6 3 2" xfId="42891"/>
    <cellStyle name="Normal 5 4 2 2 6 4" xfId="36307"/>
    <cellStyle name="Normal 5 4 2 2 7" xfId="15111"/>
    <cellStyle name="Normal 5 4 2 2 7 2" xfId="23101"/>
    <cellStyle name="Normal 5 4 2 2 7 2 2" xfId="52060"/>
    <cellStyle name="Normal 5 4 2 2 7 3" xfId="44119"/>
    <cellStyle name="Normal 5 4 2 2 8" xfId="21653"/>
    <cellStyle name="Normal 5 4 2 2 8 2" xfId="29601"/>
    <cellStyle name="Normal 5 4 2 2 8 2 2" xfId="58560"/>
    <cellStyle name="Normal 5 4 2 2 8 3" xfId="50619"/>
    <cellStyle name="Normal 5 4 2 2 9" xfId="8393"/>
    <cellStyle name="Normal 5 4 2 2 9 2" xfId="37451"/>
    <cellStyle name="Normal 5 4 2 3" xfId="2090"/>
    <cellStyle name="Normal 5 4 2 3 2" xfId="3098"/>
    <cellStyle name="Normal 5 4 2 3 2 2" xfId="6456"/>
    <cellStyle name="Normal 5 4 2 3 2 2 2" xfId="19738"/>
    <cellStyle name="Normal 5 4 2 3 2 2 2 2" xfId="27692"/>
    <cellStyle name="Normal 5 4 2 3 2 2 2 2 2" xfId="56651"/>
    <cellStyle name="Normal 5 4 2 3 2 2 2 3" xfId="48710"/>
    <cellStyle name="Normal 5 4 2 3 2 2 3" xfId="13068"/>
    <cellStyle name="Normal 5 4 2 3 2 2 3 2" xfId="42126"/>
    <cellStyle name="Normal 5 4 2 3 2 2 4" xfId="35542"/>
    <cellStyle name="Normal 5 4 2 3 2 3" xfId="16586"/>
    <cellStyle name="Normal 5 4 2 3 2 3 2" xfId="24540"/>
    <cellStyle name="Normal 5 4 2 3 2 3 2 2" xfId="53499"/>
    <cellStyle name="Normal 5 4 2 3 2 3 3" xfId="45558"/>
    <cellStyle name="Normal 5 4 2 3 2 4" xfId="9776"/>
    <cellStyle name="Normal 5 4 2 3 2 4 2" xfId="38834"/>
    <cellStyle name="Normal 5 4 2 3 2 5" xfId="32250"/>
    <cellStyle name="Normal 5 4 2 3 3" xfId="4296"/>
    <cellStyle name="Normal 5 4 2 3 3 2" xfId="17590"/>
    <cellStyle name="Normal 5 4 2 3 3 2 2" xfId="25544"/>
    <cellStyle name="Normal 5 4 2 3 3 2 2 2" xfId="54503"/>
    <cellStyle name="Normal 5 4 2 3 3 2 3" xfId="46562"/>
    <cellStyle name="Normal 5 4 2 3 3 3" xfId="10920"/>
    <cellStyle name="Normal 5 4 2 3 3 3 2" xfId="39978"/>
    <cellStyle name="Normal 5 4 2 3 3 4" xfId="33394"/>
    <cellStyle name="Normal 5 4 2 3 4" xfId="5452"/>
    <cellStyle name="Normal 5 4 2 3 4 2" xfId="18734"/>
    <cellStyle name="Normal 5 4 2 3 4 2 2" xfId="26688"/>
    <cellStyle name="Normal 5 4 2 3 4 2 2 2" xfId="55647"/>
    <cellStyle name="Normal 5 4 2 3 4 2 3" xfId="47706"/>
    <cellStyle name="Normal 5 4 2 3 4 3" xfId="12064"/>
    <cellStyle name="Normal 5 4 2 3 4 3 2" xfId="41122"/>
    <cellStyle name="Normal 5 4 2 3 4 4" xfId="34538"/>
    <cellStyle name="Normal 5 4 2 3 5" xfId="7621"/>
    <cellStyle name="Normal 5 4 2 3 5 2" xfId="20882"/>
    <cellStyle name="Normal 5 4 2 3 5 2 2" xfId="28836"/>
    <cellStyle name="Normal 5 4 2 3 5 2 2 2" xfId="57795"/>
    <cellStyle name="Normal 5 4 2 3 5 2 3" xfId="49854"/>
    <cellStyle name="Normal 5 4 2 3 5 3" xfId="14212"/>
    <cellStyle name="Normal 5 4 2 3 5 3 2" xfId="43270"/>
    <cellStyle name="Normal 5 4 2 3 5 4" xfId="36686"/>
    <cellStyle name="Normal 5 4 2 3 6" xfId="15491"/>
    <cellStyle name="Normal 5 4 2 3 6 2" xfId="23481"/>
    <cellStyle name="Normal 5 4 2 3 6 2 2" xfId="52440"/>
    <cellStyle name="Normal 5 4 2 3 6 3" xfId="44499"/>
    <cellStyle name="Normal 5 4 2 3 7" xfId="22032"/>
    <cellStyle name="Normal 5 4 2 3 7 2" xfId="29980"/>
    <cellStyle name="Normal 5 4 2 3 7 2 2" xfId="58939"/>
    <cellStyle name="Normal 5 4 2 3 7 3" xfId="50998"/>
    <cellStyle name="Normal 5 4 2 3 8" xfId="8772"/>
    <cellStyle name="Normal 5 4 2 3 8 2" xfId="37830"/>
    <cellStyle name="Normal 5 4 2 3 9" xfId="31246"/>
    <cellStyle name="Normal 5 4 2 4" xfId="1908"/>
    <cellStyle name="Normal 5 4 2 4 2" xfId="2918"/>
    <cellStyle name="Normal 5 4 2 4 2 2" xfId="6276"/>
    <cellStyle name="Normal 5 4 2 4 2 2 2" xfId="19558"/>
    <cellStyle name="Normal 5 4 2 4 2 2 2 2" xfId="27512"/>
    <cellStyle name="Normal 5 4 2 4 2 2 2 2 2" xfId="56471"/>
    <cellStyle name="Normal 5 4 2 4 2 2 2 3" xfId="48530"/>
    <cellStyle name="Normal 5 4 2 4 2 2 3" xfId="12888"/>
    <cellStyle name="Normal 5 4 2 4 2 2 3 2" xfId="41946"/>
    <cellStyle name="Normal 5 4 2 4 2 2 4" xfId="35362"/>
    <cellStyle name="Normal 5 4 2 4 2 3" xfId="16406"/>
    <cellStyle name="Normal 5 4 2 4 2 3 2" xfId="24360"/>
    <cellStyle name="Normal 5 4 2 4 2 3 2 2" xfId="53319"/>
    <cellStyle name="Normal 5 4 2 4 2 3 3" xfId="45378"/>
    <cellStyle name="Normal 5 4 2 4 2 4" xfId="9596"/>
    <cellStyle name="Normal 5 4 2 4 2 4 2" xfId="38654"/>
    <cellStyle name="Normal 5 4 2 4 2 5" xfId="32070"/>
    <cellStyle name="Normal 5 4 2 4 3" xfId="4116"/>
    <cellStyle name="Normal 5 4 2 4 3 2" xfId="17410"/>
    <cellStyle name="Normal 5 4 2 4 3 2 2" xfId="25364"/>
    <cellStyle name="Normal 5 4 2 4 3 2 2 2" xfId="54323"/>
    <cellStyle name="Normal 5 4 2 4 3 2 3" xfId="46382"/>
    <cellStyle name="Normal 5 4 2 4 3 3" xfId="10740"/>
    <cellStyle name="Normal 5 4 2 4 3 3 2" xfId="39798"/>
    <cellStyle name="Normal 5 4 2 4 3 4" xfId="33214"/>
    <cellStyle name="Normal 5 4 2 4 4" xfId="5272"/>
    <cellStyle name="Normal 5 4 2 4 4 2" xfId="18554"/>
    <cellStyle name="Normal 5 4 2 4 4 2 2" xfId="26508"/>
    <cellStyle name="Normal 5 4 2 4 4 2 2 2" xfId="55467"/>
    <cellStyle name="Normal 5 4 2 4 4 2 3" xfId="47526"/>
    <cellStyle name="Normal 5 4 2 4 4 3" xfId="11884"/>
    <cellStyle name="Normal 5 4 2 4 4 3 2" xfId="40942"/>
    <cellStyle name="Normal 5 4 2 4 4 4" xfId="34358"/>
    <cellStyle name="Normal 5 4 2 4 5" xfId="7441"/>
    <cellStyle name="Normal 5 4 2 4 5 2" xfId="20702"/>
    <cellStyle name="Normal 5 4 2 4 5 2 2" xfId="28656"/>
    <cellStyle name="Normal 5 4 2 4 5 2 2 2" xfId="57615"/>
    <cellStyle name="Normal 5 4 2 4 5 2 3" xfId="49674"/>
    <cellStyle name="Normal 5 4 2 4 5 3" xfId="14032"/>
    <cellStyle name="Normal 5 4 2 4 5 3 2" xfId="43090"/>
    <cellStyle name="Normal 5 4 2 4 5 4" xfId="36506"/>
    <cellStyle name="Normal 5 4 2 4 6" xfId="15311"/>
    <cellStyle name="Normal 5 4 2 4 6 2" xfId="23301"/>
    <cellStyle name="Normal 5 4 2 4 6 2 2" xfId="52260"/>
    <cellStyle name="Normal 5 4 2 4 6 3" xfId="44319"/>
    <cellStyle name="Normal 5 4 2 4 7" xfId="21852"/>
    <cellStyle name="Normal 5 4 2 4 7 2" xfId="29800"/>
    <cellStyle name="Normal 5 4 2 4 7 2 2" xfId="58759"/>
    <cellStyle name="Normal 5 4 2 4 7 3" xfId="50818"/>
    <cellStyle name="Normal 5 4 2 4 8" xfId="8592"/>
    <cellStyle name="Normal 5 4 2 4 8 2" xfId="37650"/>
    <cellStyle name="Normal 5 4 2 4 9" xfId="31066"/>
    <cellStyle name="Normal 5 4 2 5" xfId="2506"/>
    <cellStyle name="Normal 5 4 2 5 2" xfId="5864"/>
    <cellStyle name="Normal 5 4 2 5 2 2" xfId="19146"/>
    <cellStyle name="Normal 5 4 2 5 2 2 2" xfId="27100"/>
    <cellStyle name="Normal 5 4 2 5 2 2 2 2" xfId="56059"/>
    <cellStyle name="Normal 5 4 2 5 2 2 3" xfId="48118"/>
    <cellStyle name="Normal 5 4 2 5 2 3" xfId="12476"/>
    <cellStyle name="Normal 5 4 2 5 2 3 2" xfId="41534"/>
    <cellStyle name="Normal 5 4 2 5 2 4" xfId="34950"/>
    <cellStyle name="Normal 5 4 2 5 3" xfId="14707"/>
    <cellStyle name="Normal 5 4 2 5 3 2" xfId="22741"/>
    <cellStyle name="Normal 5 4 2 5 3 2 2" xfId="51700"/>
    <cellStyle name="Normal 5 4 2 5 3 3" xfId="43759"/>
    <cellStyle name="Normal 5 4 2 5 4" xfId="9184"/>
    <cellStyle name="Normal 5 4 2 5 4 2" xfId="38242"/>
    <cellStyle name="Normal 5 4 2 5 5" xfId="31658"/>
    <cellStyle name="Normal 5 4 2 6" xfId="3704"/>
    <cellStyle name="Normal 5 4 2 6 2" xfId="16998"/>
    <cellStyle name="Normal 5 4 2 6 2 2" xfId="24952"/>
    <cellStyle name="Normal 5 4 2 6 2 2 2" xfId="53911"/>
    <cellStyle name="Normal 5 4 2 6 2 3" xfId="45970"/>
    <cellStyle name="Normal 5 4 2 6 3" xfId="10328"/>
    <cellStyle name="Normal 5 4 2 6 3 2" xfId="39386"/>
    <cellStyle name="Normal 5 4 2 6 4" xfId="32802"/>
    <cellStyle name="Normal 5 4 2 7" xfId="4860"/>
    <cellStyle name="Normal 5 4 2 7 2" xfId="18142"/>
    <cellStyle name="Normal 5 4 2 7 2 2" xfId="26096"/>
    <cellStyle name="Normal 5 4 2 7 2 2 2" xfId="55055"/>
    <cellStyle name="Normal 5 4 2 7 2 3" xfId="47114"/>
    <cellStyle name="Normal 5 4 2 7 3" xfId="11472"/>
    <cellStyle name="Normal 5 4 2 7 3 2" xfId="40530"/>
    <cellStyle name="Normal 5 4 2 7 4" xfId="33946"/>
    <cellStyle name="Normal 5 4 2 8" xfId="7029"/>
    <cellStyle name="Normal 5 4 2 8 2" xfId="20290"/>
    <cellStyle name="Normal 5 4 2 8 2 2" xfId="28244"/>
    <cellStyle name="Normal 5 4 2 8 2 2 2" xfId="57203"/>
    <cellStyle name="Normal 5 4 2 8 2 3" xfId="49262"/>
    <cellStyle name="Normal 5 4 2 8 3" xfId="13620"/>
    <cellStyle name="Normal 5 4 2 8 3 2" xfId="42678"/>
    <cellStyle name="Normal 5 4 2 8 4" xfId="36094"/>
    <cellStyle name="Normal 5 4 2 9" xfId="14898"/>
    <cellStyle name="Normal 5 4 2 9 2" xfId="22888"/>
    <cellStyle name="Normal 5 4 2 9 2 2" xfId="51847"/>
    <cellStyle name="Normal 5 4 2 9 3" xfId="43906"/>
    <cellStyle name="Normal 5 4 3" xfId="1558"/>
    <cellStyle name="Normal 5 4 3 10" xfId="30747"/>
    <cellStyle name="Normal 5 4 3 2" xfId="2183"/>
    <cellStyle name="Normal 5 4 3 2 2" xfId="3191"/>
    <cellStyle name="Normal 5 4 3 2 2 2" xfId="6549"/>
    <cellStyle name="Normal 5 4 3 2 2 2 2" xfId="19831"/>
    <cellStyle name="Normal 5 4 3 2 2 2 2 2" xfId="27785"/>
    <cellStyle name="Normal 5 4 3 2 2 2 2 2 2" xfId="56744"/>
    <cellStyle name="Normal 5 4 3 2 2 2 2 3" xfId="48803"/>
    <cellStyle name="Normal 5 4 3 2 2 2 3" xfId="13161"/>
    <cellStyle name="Normal 5 4 3 2 2 2 3 2" xfId="42219"/>
    <cellStyle name="Normal 5 4 3 2 2 2 4" xfId="35635"/>
    <cellStyle name="Normal 5 4 3 2 2 3" xfId="16679"/>
    <cellStyle name="Normal 5 4 3 2 2 3 2" xfId="24633"/>
    <cellStyle name="Normal 5 4 3 2 2 3 2 2" xfId="53592"/>
    <cellStyle name="Normal 5 4 3 2 2 3 3" xfId="45651"/>
    <cellStyle name="Normal 5 4 3 2 2 4" xfId="9869"/>
    <cellStyle name="Normal 5 4 3 2 2 4 2" xfId="38927"/>
    <cellStyle name="Normal 5 4 3 2 2 5" xfId="32343"/>
    <cellStyle name="Normal 5 4 3 2 3" xfId="4389"/>
    <cellStyle name="Normal 5 4 3 2 3 2" xfId="17683"/>
    <cellStyle name="Normal 5 4 3 2 3 2 2" xfId="25637"/>
    <cellStyle name="Normal 5 4 3 2 3 2 2 2" xfId="54596"/>
    <cellStyle name="Normal 5 4 3 2 3 2 3" xfId="46655"/>
    <cellStyle name="Normal 5 4 3 2 3 3" xfId="11013"/>
    <cellStyle name="Normal 5 4 3 2 3 3 2" xfId="40071"/>
    <cellStyle name="Normal 5 4 3 2 3 4" xfId="33487"/>
    <cellStyle name="Normal 5 4 3 2 4" xfId="5545"/>
    <cellStyle name="Normal 5 4 3 2 4 2" xfId="18827"/>
    <cellStyle name="Normal 5 4 3 2 4 2 2" xfId="26781"/>
    <cellStyle name="Normal 5 4 3 2 4 2 2 2" xfId="55740"/>
    <cellStyle name="Normal 5 4 3 2 4 2 3" xfId="47799"/>
    <cellStyle name="Normal 5 4 3 2 4 3" xfId="12157"/>
    <cellStyle name="Normal 5 4 3 2 4 3 2" xfId="41215"/>
    <cellStyle name="Normal 5 4 3 2 4 4" xfId="34631"/>
    <cellStyle name="Normal 5 4 3 2 5" xfId="7714"/>
    <cellStyle name="Normal 5 4 3 2 5 2" xfId="20975"/>
    <cellStyle name="Normal 5 4 3 2 5 2 2" xfId="28929"/>
    <cellStyle name="Normal 5 4 3 2 5 2 2 2" xfId="57888"/>
    <cellStyle name="Normal 5 4 3 2 5 2 3" xfId="49947"/>
    <cellStyle name="Normal 5 4 3 2 5 3" xfId="14305"/>
    <cellStyle name="Normal 5 4 3 2 5 3 2" xfId="43363"/>
    <cellStyle name="Normal 5 4 3 2 5 4" xfId="36779"/>
    <cellStyle name="Normal 5 4 3 2 6" xfId="15584"/>
    <cellStyle name="Normal 5 4 3 2 6 2" xfId="23574"/>
    <cellStyle name="Normal 5 4 3 2 6 2 2" xfId="52533"/>
    <cellStyle name="Normal 5 4 3 2 6 3" xfId="44592"/>
    <cellStyle name="Normal 5 4 3 2 7" xfId="22125"/>
    <cellStyle name="Normal 5 4 3 2 7 2" xfId="30073"/>
    <cellStyle name="Normal 5 4 3 2 7 2 2" xfId="59032"/>
    <cellStyle name="Normal 5 4 3 2 7 3" xfId="51091"/>
    <cellStyle name="Normal 5 4 3 2 8" xfId="8865"/>
    <cellStyle name="Normal 5 4 3 2 8 2" xfId="37923"/>
    <cellStyle name="Normal 5 4 3 2 9" xfId="31339"/>
    <cellStyle name="Normal 5 4 3 3" xfId="2599"/>
    <cellStyle name="Normal 5 4 3 3 2" xfId="5957"/>
    <cellStyle name="Normal 5 4 3 3 2 2" xfId="19239"/>
    <cellStyle name="Normal 5 4 3 3 2 2 2" xfId="27193"/>
    <cellStyle name="Normal 5 4 3 3 2 2 2 2" xfId="56152"/>
    <cellStyle name="Normal 5 4 3 3 2 2 3" xfId="48211"/>
    <cellStyle name="Normal 5 4 3 3 2 3" xfId="12569"/>
    <cellStyle name="Normal 5 4 3 3 2 3 2" xfId="41627"/>
    <cellStyle name="Normal 5 4 3 3 2 4" xfId="35043"/>
    <cellStyle name="Normal 5 4 3 3 3" xfId="16087"/>
    <cellStyle name="Normal 5 4 3 3 3 2" xfId="24041"/>
    <cellStyle name="Normal 5 4 3 3 3 2 2" xfId="53000"/>
    <cellStyle name="Normal 5 4 3 3 3 3" xfId="45059"/>
    <cellStyle name="Normal 5 4 3 3 4" xfId="9277"/>
    <cellStyle name="Normal 5 4 3 3 4 2" xfId="38335"/>
    <cellStyle name="Normal 5 4 3 3 5" xfId="31751"/>
    <cellStyle name="Normal 5 4 3 4" xfId="3797"/>
    <cellStyle name="Normal 5 4 3 4 2" xfId="17091"/>
    <cellStyle name="Normal 5 4 3 4 2 2" xfId="25045"/>
    <cellStyle name="Normal 5 4 3 4 2 2 2" xfId="54004"/>
    <cellStyle name="Normal 5 4 3 4 2 3" xfId="46063"/>
    <cellStyle name="Normal 5 4 3 4 3" xfId="10421"/>
    <cellStyle name="Normal 5 4 3 4 3 2" xfId="39479"/>
    <cellStyle name="Normal 5 4 3 4 4" xfId="32895"/>
    <cellStyle name="Normal 5 4 3 5" xfId="4953"/>
    <cellStyle name="Normal 5 4 3 5 2" xfId="18235"/>
    <cellStyle name="Normal 5 4 3 5 2 2" xfId="26189"/>
    <cellStyle name="Normal 5 4 3 5 2 2 2" xfId="55148"/>
    <cellStyle name="Normal 5 4 3 5 2 3" xfId="47207"/>
    <cellStyle name="Normal 5 4 3 5 3" xfId="11565"/>
    <cellStyle name="Normal 5 4 3 5 3 2" xfId="40623"/>
    <cellStyle name="Normal 5 4 3 5 4" xfId="34039"/>
    <cellStyle name="Normal 5 4 3 6" xfId="7122"/>
    <cellStyle name="Normal 5 4 3 6 2" xfId="20383"/>
    <cellStyle name="Normal 5 4 3 6 2 2" xfId="28337"/>
    <cellStyle name="Normal 5 4 3 6 2 2 2" xfId="57296"/>
    <cellStyle name="Normal 5 4 3 6 2 3" xfId="49355"/>
    <cellStyle name="Normal 5 4 3 6 3" xfId="13713"/>
    <cellStyle name="Normal 5 4 3 6 3 2" xfId="42771"/>
    <cellStyle name="Normal 5 4 3 6 4" xfId="36187"/>
    <cellStyle name="Normal 5 4 3 7" xfId="14991"/>
    <cellStyle name="Normal 5 4 3 7 2" xfId="22981"/>
    <cellStyle name="Normal 5 4 3 7 2 2" xfId="51940"/>
    <cellStyle name="Normal 5 4 3 7 3" xfId="43999"/>
    <cellStyle name="Normal 5 4 3 8" xfId="21533"/>
    <cellStyle name="Normal 5 4 3 8 2" xfId="29481"/>
    <cellStyle name="Normal 5 4 3 8 2 2" xfId="58440"/>
    <cellStyle name="Normal 5 4 3 8 3" xfId="50499"/>
    <cellStyle name="Normal 5 4 3 9" xfId="8273"/>
    <cellStyle name="Normal 5 4 3 9 2" xfId="37331"/>
    <cellStyle name="Normal 5 4 4" xfId="2000"/>
    <cellStyle name="Normal 5 4 4 2" xfId="3008"/>
    <cellStyle name="Normal 5 4 4 2 2" xfId="6366"/>
    <cellStyle name="Normal 5 4 4 2 2 2" xfId="19648"/>
    <cellStyle name="Normal 5 4 4 2 2 2 2" xfId="27602"/>
    <cellStyle name="Normal 5 4 4 2 2 2 2 2" xfId="56561"/>
    <cellStyle name="Normal 5 4 4 2 2 2 3" xfId="48620"/>
    <cellStyle name="Normal 5 4 4 2 2 3" xfId="12978"/>
    <cellStyle name="Normal 5 4 4 2 2 3 2" xfId="42036"/>
    <cellStyle name="Normal 5 4 4 2 2 4" xfId="35452"/>
    <cellStyle name="Normal 5 4 4 2 3" xfId="16496"/>
    <cellStyle name="Normal 5 4 4 2 3 2" xfId="24450"/>
    <cellStyle name="Normal 5 4 4 2 3 2 2" xfId="53409"/>
    <cellStyle name="Normal 5 4 4 2 3 3" xfId="45468"/>
    <cellStyle name="Normal 5 4 4 2 4" xfId="9686"/>
    <cellStyle name="Normal 5 4 4 2 4 2" xfId="38744"/>
    <cellStyle name="Normal 5 4 4 2 5" xfId="32160"/>
    <cellStyle name="Normal 5 4 4 3" xfId="4206"/>
    <cellStyle name="Normal 5 4 4 3 2" xfId="17500"/>
    <cellStyle name="Normal 5 4 4 3 2 2" xfId="25454"/>
    <cellStyle name="Normal 5 4 4 3 2 2 2" xfId="54413"/>
    <cellStyle name="Normal 5 4 4 3 2 3" xfId="46472"/>
    <cellStyle name="Normal 5 4 4 3 3" xfId="10830"/>
    <cellStyle name="Normal 5 4 4 3 3 2" xfId="39888"/>
    <cellStyle name="Normal 5 4 4 3 4" xfId="33304"/>
    <cellStyle name="Normal 5 4 4 4" xfId="5362"/>
    <cellStyle name="Normal 5 4 4 4 2" xfId="18644"/>
    <cellStyle name="Normal 5 4 4 4 2 2" xfId="26598"/>
    <cellStyle name="Normal 5 4 4 4 2 2 2" xfId="55557"/>
    <cellStyle name="Normal 5 4 4 4 2 3" xfId="47616"/>
    <cellStyle name="Normal 5 4 4 4 3" xfId="11974"/>
    <cellStyle name="Normal 5 4 4 4 3 2" xfId="41032"/>
    <cellStyle name="Normal 5 4 4 4 4" xfId="34448"/>
    <cellStyle name="Normal 5 4 4 5" xfId="7531"/>
    <cellStyle name="Normal 5 4 4 5 2" xfId="20792"/>
    <cellStyle name="Normal 5 4 4 5 2 2" xfId="28746"/>
    <cellStyle name="Normal 5 4 4 5 2 2 2" xfId="57705"/>
    <cellStyle name="Normal 5 4 4 5 2 3" xfId="49764"/>
    <cellStyle name="Normal 5 4 4 5 3" xfId="14122"/>
    <cellStyle name="Normal 5 4 4 5 3 2" xfId="43180"/>
    <cellStyle name="Normal 5 4 4 5 4" xfId="36596"/>
    <cellStyle name="Normal 5 4 4 6" xfId="15401"/>
    <cellStyle name="Normal 5 4 4 6 2" xfId="23391"/>
    <cellStyle name="Normal 5 4 4 6 2 2" xfId="52350"/>
    <cellStyle name="Normal 5 4 4 6 3" xfId="44409"/>
    <cellStyle name="Normal 5 4 4 7" xfId="21942"/>
    <cellStyle name="Normal 5 4 4 7 2" xfId="29890"/>
    <cellStyle name="Normal 5 4 4 7 2 2" xfId="58849"/>
    <cellStyle name="Normal 5 4 4 7 3" xfId="50908"/>
    <cellStyle name="Normal 5 4 4 8" xfId="8682"/>
    <cellStyle name="Normal 5 4 4 8 2" xfId="37740"/>
    <cellStyle name="Normal 5 4 4 9" xfId="31156"/>
    <cellStyle name="Normal 5 4 5" xfId="1816"/>
    <cellStyle name="Normal 5 4 5 2" xfId="2828"/>
    <cellStyle name="Normal 5 4 5 2 2" xfId="6186"/>
    <cellStyle name="Normal 5 4 5 2 2 2" xfId="19468"/>
    <cellStyle name="Normal 5 4 5 2 2 2 2" xfId="27422"/>
    <cellStyle name="Normal 5 4 5 2 2 2 2 2" xfId="56381"/>
    <cellStyle name="Normal 5 4 5 2 2 2 3" xfId="48440"/>
    <cellStyle name="Normal 5 4 5 2 2 3" xfId="12798"/>
    <cellStyle name="Normal 5 4 5 2 2 3 2" xfId="41856"/>
    <cellStyle name="Normal 5 4 5 2 2 4" xfId="35272"/>
    <cellStyle name="Normal 5 4 5 2 3" xfId="16316"/>
    <cellStyle name="Normal 5 4 5 2 3 2" xfId="24270"/>
    <cellStyle name="Normal 5 4 5 2 3 2 2" xfId="53229"/>
    <cellStyle name="Normal 5 4 5 2 3 3" xfId="45288"/>
    <cellStyle name="Normal 5 4 5 2 4" xfId="9506"/>
    <cellStyle name="Normal 5 4 5 2 4 2" xfId="38564"/>
    <cellStyle name="Normal 5 4 5 2 5" xfId="31980"/>
    <cellStyle name="Normal 5 4 5 3" xfId="4026"/>
    <cellStyle name="Normal 5 4 5 3 2" xfId="17320"/>
    <cellStyle name="Normal 5 4 5 3 2 2" xfId="25274"/>
    <cellStyle name="Normal 5 4 5 3 2 2 2" xfId="54233"/>
    <cellStyle name="Normal 5 4 5 3 2 3" xfId="46292"/>
    <cellStyle name="Normal 5 4 5 3 3" xfId="10650"/>
    <cellStyle name="Normal 5 4 5 3 3 2" xfId="39708"/>
    <cellStyle name="Normal 5 4 5 3 4" xfId="33124"/>
    <cellStyle name="Normal 5 4 5 4" xfId="5182"/>
    <cellStyle name="Normal 5 4 5 4 2" xfId="18464"/>
    <cellStyle name="Normal 5 4 5 4 2 2" xfId="26418"/>
    <cellStyle name="Normal 5 4 5 4 2 2 2" xfId="55377"/>
    <cellStyle name="Normal 5 4 5 4 2 3" xfId="47436"/>
    <cellStyle name="Normal 5 4 5 4 3" xfId="11794"/>
    <cellStyle name="Normal 5 4 5 4 3 2" xfId="40852"/>
    <cellStyle name="Normal 5 4 5 4 4" xfId="34268"/>
    <cellStyle name="Normal 5 4 5 5" xfId="7351"/>
    <cellStyle name="Normal 5 4 5 5 2" xfId="20612"/>
    <cellStyle name="Normal 5 4 5 5 2 2" xfId="28566"/>
    <cellStyle name="Normal 5 4 5 5 2 2 2" xfId="57525"/>
    <cellStyle name="Normal 5 4 5 5 2 3" xfId="49584"/>
    <cellStyle name="Normal 5 4 5 5 3" xfId="13942"/>
    <cellStyle name="Normal 5 4 5 5 3 2" xfId="43000"/>
    <cellStyle name="Normal 5 4 5 5 4" xfId="36416"/>
    <cellStyle name="Normal 5 4 5 6" xfId="15221"/>
    <cellStyle name="Normal 5 4 5 6 2" xfId="23211"/>
    <cellStyle name="Normal 5 4 5 6 2 2" xfId="52170"/>
    <cellStyle name="Normal 5 4 5 6 3" xfId="44229"/>
    <cellStyle name="Normal 5 4 5 7" xfId="21762"/>
    <cellStyle name="Normal 5 4 5 7 2" xfId="29710"/>
    <cellStyle name="Normal 5 4 5 7 2 2" xfId="58669"/>
    <cellStyle name="Normal 5 4 5 7 3" xfId="50728"/>
    <cellStyle name="Normal 5 4 5 8" xfId="8502"/>
    <cellStyle name="Normal 5 4 5 8 2" xfId="37560"/>
    <cellStyle name="Normal 5 4 5 9" xfId="30976"/>
    <cellStyle name="Normal 5 4 6" xfId="2415"/>
    <cellStyle name="Normal 5 4 6 2" xfId="5774"/>
    <cellStyle name="Normal 5 4 6 2 2" xfId="19056"/>
    <cellStyle name="Normal 5 4 6 2 2 2" xfId="27010"/>
    <cellStyle name="Normal 5 4 6 2 2 2 2" xfId="55969"/>
    <cellStyle name="Normal 5 4 6 2 2 3" xfId="48028"/>
    <cellStyle name="Normal 5 4 6 2 3" xfId="12386"/>
    <cellStyle name="Normal 5 4 6 2 3 2" xfId="41444"/>
    <cellStyle name="Normal 5 4 6 2 4" xfId="34860"/>
    <cellStyle name="Normal 5 4 6 3" xfId="16002"/>
    <cellStyle name="Normal 5 4 6 3 2" xfId="23960"/>
    <cellStyle name="Normal 5 4 6 3 2 2" xfId="52919"/>
    <cellStyle name="Normal 5 4 6 3 3" xfId="44978"/>
    <cellStyle name="Normal 5 4 6 4" xfId="9094"/>
    <cellStyle name="Normal 5 4 6 4 2" xfId="38152"/>
    <cellStyle name="Normal 5 4 6 5" xfId="31568"/>
    <cellStyle name="Normal 5 4 7" xfId="3614"/>
    <cellStyle name="Normal 5 4 7 2" xfId="16908"/>
    <cellStyle name="Normal 5 4 7 2 2" xfId="24862"/>
    <cellStyle name="Normal 5 4 7 2 2 2" xfId="53821"/>
    <cellStyle name="Normal 5 4 7 2 3" xfId="45880"/>
    <cellStyle name="Normal 5 4 7 3" xfId="10238"/>
    <cellStyle name="Normal 5 4 7 3 2" xfId="39296"/>
    <cellStyle name="Normal 5 4 7 4" xfId="32712"/>
    <cellStyle name="Normal 5 4 8" xfId="4768"/>
    <cellStyle name="Normal 5 4 8 2" xfId="18052"/>
    <cellStyle name="Normal 5 4 8 2 2" xfId="26006"/>
    <cellStyle name="Normal 5 4 8 2 2 2" xfId="54965"/>
    <cellStyle name="Normal 5 4 8 2 3" xfId="47024"/>
    <cellStyle name="Normal 5 4 8 3" xfId="11382"/>
    <cellStyle name="Normal 5 4 8 3 2" xfId="40440"/>
    <cellStyle name="Normal 5 4 8 4" xfId="33856"/>
    <cellStyle name="Normal 5 4 9" xfId="6929"/>
    <cellStyle name="Normal 5 4 9 2" xfId="20200"/>
    <cellStyle name="Normal 5 4 9 2 2" xfId="28154"/>
    <cellStyle name="Normal 5 4 9 2 2 2" xfId="57113"/>
    <cellStyle name="Normal 5 4 9 2 3" xfId="49172"/>
    <cellStyle name="Normal 5 4 9 3" xfId="13530"/>
    <cellStyle name="Normal 5 4 9 3 2" xfId="42588"/>
    <cellStyle name="Normal 5 4 9 4" xfId="36004"/>
    <cellStyle name="Normal 5 5" xfId="1413"/>
    <cellStyle name="Normal 5 5 10" xfId="21395"/>
    <cellStyle name="Normal 5 5 10 2" xfId="29343"/>
    <cellStyle name="Normal 5 5 10 2 2" xfId="58302"/>
    <cellStyle name="Normal 5 5 10 3" xfId="50361"/>
    <cellStyle name="Normal 5 5 11" xfId="8135"/>
    <cellStyle name="Normal 5 5 11 2" xfId="37193"/>
    <cellStyle name="Normal 5 5 12" xfId="30609"/>
    <cellStyle name="Normal 5 5 2" xfId="1633"/>
    <cellStyle name="Normal 5 5 2 10" xfId="30822"/>
    <cellStyle name="Normal 5 5 2 2" xfId="2258"/>
    <cellStyle name="Normal 5 5 2 2 2" xfId="3266"/>
    <cellStyle name="Normal 5 5 2 2 2 2" xfId="6624"/>
    <cellStyle name="Normal 5 5 2 2 2 2 2" xfId="19906"/>
    <cellStyle name="Normal 5 5 2 2 2 2 2 2" xfId="27860"/>
    <cellStyle name="Normal 5 5 2 2 2 2 2 2 2" xfId="56819"/>
    <cellStyle name="Normal 5 5 2 2 2 2 2 3" xfId="48878"/>
    <cellStyle name="Normal 5 5 2 2 2 2 3" xfId="13236"/>
    <cellStyle name="Normal 5 5 2 2 2 2 3 2" xfId="42294"/>
    <cellStyle name="Normal 5 5 2 2 2 2 4" xfId="35710"/>
    <cellStyle name="Normal 5 5 2 2 2 3" xfId="16754"/>
    <cellStyle name="Normal 5 5 2 2 2 3 2" xfId="24708"/>
    <cellStyle name="Normal 5 5 2 2 2 3 2 2" xfId="53667"/>
    <cellStyle name="Normal 5 5 2 2 2 3 3" xfId="45726"/>
    <cellStyle name="Normal 5 5 2 2 2 4" xfId="9944"/>
    <cellStyle name="Normal 5 5 2 2 2 4 2" xfId="39002"/>
    <cellStyle name="Normal 5 5 2 2 2 5" xfId="32418"/>
    <cellStyle name="Normal 5 5 2 2 3" xfId="4464"/>
    <cellStyle name="Normal 5 5 2 2 3 2" xfId="17758"/>
    <cellStyle name="Normal 5 5 2 2 3 2 2" xfId="25712"/>
    <cellStyle name="Normal 5 5 2 2 3 2 2 2" xfId="54671"/>
    <cellStyle name="Normal 5 5 2 2 3 2 3" xfId="46730"/>
    <cellStyle name="Normal 5 5 2 2 3 3" xfId="11088"/>
    <cellStyle name="Normal 5 5 2 2 3 3 2" xfId="40146"/>
    <cellStyle name="Normal 5 5 2 2 3 4" xfId="33562"/>
    <cellStyle name="Normal 5 5 2 2 4" xfId="5620"/>
    <cellStyle name="Normal 5 5 2 2 4 2" xfId="18902"/>
    <cellStyle name="Normal 5 5 2 2 4 2 2" xfId="26856"/>
    <cellStyle name="Normal 5 5 2 2 4 2 2 2" xfId="55815"/>
    <cellStyle name="Normal 5 5 2 2 4 2 3" xfId="47874"/>
    <cellStyle name="Normal 5 5 2 2 4 3" xfId="12232"/>
    <cellStyle name="Normal 5 5 2 2 4 3 2" xfId="41290"/>
    <cellStyle name="Normal 5 5 2 2 4 4" xfId="34706"/>
    <cellStyle name="Normal 5 5 2 2 5" xfId="7789"/>
    <cellStyle name="Normal 5 5 2 2 5 2" xfId="21050"/>
    <cellStyle name="Normal 5 5 2 2 5 2 2" xfId="29004"/>
    <cellStyle name="Normal 5 5 2 2 5 2 2 2" xfId="57963"/>
    <cellStyle name="Normal 5 5 2 2 5 2 3" xfId="50022"/>
    <cellStyle name="Normal 5 5 2 2 5 3" xfId="14380"/>
    <cellStyle name="Normal 5 5 2 2 5 3 2" xfId="43438"/>
    <cellStyle name="Normal 5 5 2 2 5 4" xfId="36854"/>
    <cellStyle name="Normal 5 5 2 2 6" xfId="15659"/>
    <cellStyle name="Normal 5 5 2 2 6 2" xfId="23649"/>
    <cellStyle name="Normal 5 5 2 2 6 2 2" xfId="52608"/>
    <cellStyle name="Normal 5 5 2 2 6 3" xfId="44667"/>
    <cellStyle name="Normal 5 5 2 2 7" xfId="22200"/>
    <cellStyle name="Normal 5 5 2 2 7 2" xfId="30148"/>
    <cellStyle name="Normal 5 5 2 2 7 2 2" xfId="59107"/>
    <cellStyle name="Normal 5 5 2 2 7 3" xfId="51166"/>
    <cellStyle name="Normal 5 5 2 2 8" xfId="8940"/>
    <cellStyle name="Normal 5 5 2 2 8 2" xfId="37998"/>
    <cellStyle name="Normal 5 5 2 2 9" xfId="31414"/>
    <cellStyle name="Normal 5 5 2 3" xfId="2674"/>
    <cellStyle name="Normal 5 5 2 3 2" xfId="6032"/>
    <cellStyle name="Normal 5 5 2 3 2 2" xfId="19314"/>
    <cellStyle name="Normal 5 5 2 3 2 2 2" xfId="27268"/>
    <cellStyle name="Normal 5 5 2 3 2 2 2 2" xfId="56227"/>
    <cellStyle name="Normal 5 5 2 3 2 2 3" xfId="48286"/>
    <cellStyle name="Normal 5 5 2 3 2 3" xfId="12644"/>
    <cellStyle name="Normal 5 5 2 3 2 3 2" xfId="41702"/>
    <cellStyle name="Normal 5 5 2 3 2 4" xfId="35118"/>
    <cellStyle name="Normal 5 5 2 3 3" xfId="16162"/>
    <cellStyle name="Normal 5 5 2 3 3 2" xfId="24116"/>
    <cellStyle name="Normal 5 5 2 3 3 2 2" xfId="53075"/>
    <cellStyle name="Normal 5 5 2 3 3 3" xfId="45134"/>
    <cellStyle name="Normal 5 5 2 3 4" xfId="9352"/>
    <cellStyle name="Normal 5 5 2 3 4 2" xfId="38410"/>
    <cellStyle name="Normal 5 5 2 3 5" xfId="31826"/>
    <cellStyle name="Normal 5 5 2 4" xfId="3872"/>
    <cellStyle name="Normal 5 5 2 4 2" xfId="17166"/>
    <cellStyle name="Normal 5 5 2 4 2 2" xfId="25120"/>
    <cellStyle name="Normal 5 5 2 4 2 2 2" xfId="54079"/>
    <cellStyle name="Normal 5 5 2 4 2 3" xfId="46138"/>
    <cellStyle name="Normal 5 5 2 4 3" xfId="10496"/>
    <cellStyle name="Normal 5 5 2 4 3 2" xfId="39554"/>
    <cellStyle name="Normal 5 5 2 4 4" xfId="32970"/>
    <cellStyle name="Normal 5 5 2 5" xfId="5028"/>
    <cellStyle name="Normal 5 5 2 5 2" xfId="18310"/>
    <cellStyle name="Normal 5 5 2 5 2 2" xfId="26264"/>
    <cellStyle name="Normal 5 5 2 5 2 2 2" xfId="55223"/>
    <cellStyle name="Normal 5 5 2 5 2 3" xfId="47282"/>
    <cellStyle name="Normal 5 5 2 5 3" xfId="11640"/>
    <cellStyle name="Normal 5 5 2 5 3 2" xfId="40698"/>
    <cellStyle name="Normal 5 5 2 5 4" xfId="34114"/>
    <cellStyle name="Normal 5 5 2 6" xfId="7197"/>
    <cellStyle name="Normal 5 5 2 6 2" xfId="20458"/>
    <cellStyle name="Normal 5 5 2 6 2 2" xfId="28412"/>
    <cellStyle name="Normal 5 5 2 6 2 2 2" xfId="57371"/>
    <cellStyle name="Normal 5 5 2 6 2 3" xfId="49430"/>
    <cellStyle name="Normal 5 5 2 6 3" xfId="13788"/>
    <cellStyle name="Normal 5 5 2 6 3 2" xfId="42846"/>
    <cellStyle name="Normal 5 5 2 6 4" xfId="36262"/>
    <cellStyle name="Normal 5 5 2 7" xfId="15066"/>
    <cellStyle name="Normal 5 5 2 7 2" xfId="23056"/>
    <cellStyle name="Normal 5 5 2 7 2 2" xfId="52015"/>
    <cellStyle name="Normal 5 5 2 7 3" xfId="44074"/>
    <cellStyle name="Normal 5 5 2 8" xfId="21608"/>
    <cellStyle name="Normal 5 5 2 8 2" xfId="29556"/>
    <cellStyle name="Normal 5 5 2 8 2 2" xfId="58515"/>
    <cellStyle name="Normal 5 5 2 8 3" xfId="50574"/>
    <cellStyle name="Normal 5 5 2 9" xfId="8348"/>
    <cellStyle name="Normal 5 5 2 9 2" xfId="37406"/>
    <cellStyle name="Normal 5 5 3" xfId="2045"/>
    <cellStyle name="Normal 5 5 3 2" xfId="3053"/>
    <cellStyle name="Normal 5 5 3 2 2" xfId="6411"/>
    <cellStyle name="Normal 5 5 3 2 2 2" xfId="19693"/>
    <cellStyle name="Normal 5 5 3 2 2 2 2" xfId="27647"/>
    <cellStyle name="Normal 5 5 3 2 2 2 2 2" xfId="56606"/>
    <cellStyle name="Normal 5 5 3 2 2 2 3" xfId="48665"/>
    <cellStyle name="Normal 5 5 3 2 2 3" xfId="13023"/>
    <cellStyle name="Normal 5 5 3 2 2 3 2" xfId="42081"/>
    <cellStyle name="Normal 5 5 3 2 2 4" xfId="35497"/>
    <cellStyle name="Normal 5 5 3 2 3" xfId="16541"/>
    <cellStyle name="Normal 5 5 3 2 3 2" xfId="24495"/>
    <cellStyle name="Normal 5 5 3 2 3 2 2" xfId="53454"/>
    <cellStyle name="Normal 5 5 3 2 3 3" xfId="45513"/>
    <cellStyle name="Normal 5 5 3 2 4" xfId="9731"/>
    <cellStyle name="Normal 5 5 3 2 4 2" xfId="38789"/>
    <cellStyle name="Normal 5 5 3 2 5" xfId="32205"/>
    <cellStyle name="Normal 5 5 3 3" xfId="4251"/>
    <cellStyle name="Normal 5 5 3 3 2" xfId="17545"/>
    <cellStyle name="Normal 5 5 3 3 2 2" xfId="25499"/>
    <cellStyle name="Normal 5 5 3 3 2 2 2" xfId="54458"/>
    <cellStyle name="Normal 5 5 3 3 2 3" xfId="46517"/>
    <cellStyle name="Normal 5 5 3 3 3" xfId="10875"/>
    <cellStyle name="Normal 5 5 3 3 3 2" xfId="39933"/>
    <cellStyle name="Normal 5 5 3 3 4" xfId="33349"/>
    <cellStyle name="Normal 5 5 3 4" xfId="5407"/>
    <cellStyle name="Normal 5 5 3 4 2" xfId="18689"/>
    <cellStyle name="Normal 5 5 3 4 2 2" xfId="26643"/>
    <cellStyle name="Normal 5 5 3 4 2 2 2" xfId="55602"/>
    <cellStyle name="Normal 5 5 3 4 2 3" xfId="47661"/>
    <cellStyle name="Normal 5 5 3 4 3" xfId="12019"/>
    <cellStyle name="Normal 5 5 3 4 3 2" xfId="41077"/>
    <cellStyle name="Normal 5 5 3 4 4" xfId="34493"/>
    <cellStyle name="Normal 5 5 3 5" xfId="7576"/>
    <cellStyle name="Normal 5 5 3 5 2" xfId="20837"/>
    <cellStyle name="Normal 5 5 3 5 2 2" xfId="28791"/>
    <cellStyle name="Normal 5 5 3 5 2 2 2" xfId="57750"/>
    <cellStyle name="Normal 5 5 3 5 2 3" xfId="49809"/>
    <cellStyle name="Normal 5 5 3 5 3" xfId="14167"/>
    <cellStyle name="Normal 5 5 3 5 3 2" xfId="43225"/>
    <cellStyle name="Normal 5 5 3 5 4" xfId="36641"/>
    <cellStyle name="Normal 5 5 3 6" xfId="15446"/>
    <cellStyle name="Normal 5 5 3 6 2" xfId="23436"/>
    <cellStyle name="Normal 5 5 3 6 2 2" xfId="52395"/>
    <cellStyle name="Normal 5 5 3 6 3" xfId="44454"/>
    <cellStyle name="Normal 5 5 3 7" xfId="21987"/>
    <cellStyle name="Normal 5 5 3 7 2" xfId="29935"/>
    <cellStyle name="Normal 5 5 3 7 2 2" xfId="58894"/>
    <cellStyle name="Normal 5 5 3 7 3" xfId="50953"/>
    <cellStyle name="Normal 5 5 3 8" xfId="8727"/>
    <cellStyle name="Normal 5 5 3 8 2" xfId="37785"/>
    <cellStyle name="Normal 5 5 3 9" xfId="31201"/>
    <cellStyle name="Normal 5 5 4" xfId="1863"/>
    <cellStyle name="Normal 5 5 4 2" xfId="2873"/>
    <cellStyle name="Normal 5 5 4 2 2" xfId="6231"/>
    <cellStyle name="Normal 5 5 4 2 2 2" xfId="19513"/>
    <cellStyle name="Normal 5 5 4 2 2 2 2" xfId="27467"/>
    <cellStyle name="Normal 5 5 4 2 2 2 2 2" xfId="56426"/>
    <cellStyle name="Normal 5 5 4 2 2 2 3" xfId="48485"/>
    <cellStyle name="Normal 5 5 4 2 2 3" xfId="12843"/>
    <cellStyle name="Normal 5 5 4 2 2 3 2" xfId="41901"/>
    <cellStyle name="Normal 5 5 4 2 2 4" xfId="35317"/>
    <cellStyle name="Normal 5 5 4 2 3" xfId="16361"/>
    <cellStyle name="Normal 5 5 4 2 3 2" xfId="24315"/>
    <cellStyle name="Normal 5 5 4 2 3 2 2" xfId="53274"/>
    <cellStyle name="Normal 5 5 4 2 3 3" xfId="45333"/>
    <cellStyle name="Normal 5 5 4 2 4" xfId="9551"/>
    <cellStyle name="Normal 5 5 4 2 4 2" xfId="38609"/>
    <cellStyle name="Normal 5 5 4 2 5" xfId="32025"/>
    <cellStyle name="Normal 5 5 4 3" xfId="4071"/>
    <cellStyle name="Normal 5 5 4 3 2" xfId="17365"/>
    <cellStyle name="Normal 5 5 4 3 2 2" xfId="25319"/>
    <cellStyle name="Normal 5 5 4 3 2 2 2" xfId="54278"/>
    <cellStyle name="Normal 5 5 4 3 2 3" xfId="46337"/>
    <cellStyle name="Normal 5 5 4 3 3" xfId="10695"/>
    <cellStyle name="Normal 5 5 4 3 3 2" xfId="39753"/>
    <cellStyle name="Normal 5 5 4 3 4" xfId="33169"/>
    <cellStyle name="Normal 5 5 4 4" xfId="5227"/>
    <cellStyle name="Normal 5 5 4 4 2" xfId="18509"/>
    <cellStyle name="Normal 5 5 4 4 2 2" xfId="26463"/>
    <cellStyle name="Normal 5 5 4 4 2 2 2" xfId="55422"/>
    <cellStyle name="Normal 5 5 4 4 2 3" xfId="47481"/>
    <cellStyle name="Normal 5 5 4 4 3" xfId="11839"/>
    <cellStyle name="Normal 5 5 4 4 3 2" xfId="40897"/>
    <cellStyle name="Normal 5 5 4 4 4" xfId="34313"/>
    <cellStyle name="Normal 5 5 4 5" xfId="7396"/>
    <cellStyle name="Normal 5 5 4 5 2" xfId="20657"/>
    <cellStyle name="Normal 5 5 4 5 2 2" xfId="28611"/>
    <cellStyle name="Normal 5 5 4 5 2 2 2" xfId="57570"/>
    <cellStyle name="Normal 5 5 4 5 2 3" xfId="49629"/>
    <cellStyle name="Normal 5 5 4 5 3" xfId="13987"/>
    <cellStyle name="Normal 5 5 4 5 3 2" xfId="43045"/>
    <cellStyle name="Normal 5 5 4 5 4" xfId="36461"/>
    <cellStyle name="Normal 5 5 4 6" xfId="15266"/>
    <cellStyle name="Normal 5 5 4 6 2" xfId="23256"/>
    <cellStyle name="Normal 5 5 4 6 2 2" xfId="52215"/>
    <cellStyle name="Normal 5 5 4 6 3" xfId="44274"/>
    <cellStyle name="Normal 5 5 4 7" xfId="21807"/>
    <cellStyle name="Normal 5 5 4 7 2" xfId="29755"/>
    <cellStyle name="Normal 5 5 4 7 2 2" xfId="58714"/>
    <cellStyle name="Normal 5 5 4 7 3" xfId="50773"/>
    <cellStyle name="Normal 5 5 4 8" xfId="8547"/>
    <cellStyle name="Normal 5 5 4 8 2" xfId="37605"/>
    <cellStyle name="Normal 5 5 4 9" xfId="31021"/>
    <cellStyle name="Normal 5 5 5" xfId="2461"/>
    <cellStyle name="Normal 5 5 5 2" xfId="5819"/>
    <cellStyle name="Normal 5 5 5 2 2" xfId="19101"/>
    <cellStyle name="Normal 5 5 5 2 2 2" xfId="27055"/>
    <cellStyle name="Normal 5 5 5 2 2 2 2" xfId="56014"/>
    <cellStyle name="Normal 5 5 5 2 2 3" xfId="48073"/>
    <cellStyle name="Normal 5 5 5 2 3" xfId="12431"/>
    <cellStyle name="Normal 5 5 5 2 3 2" xfId="41489"/>
    <cellStyle name="Normal 5 5 5 2 4" xfId="34905"/>
    <cellStyle name="Normal 5 5 5 3" xfId="14713"/>
    <cellStyle name="Normal 5 5 5 3 2" xfId="22743"/>
    <cellStyle name="Normal 5 5 5 3 2 2" xfId="51702"/>
    <cellStyle name="Normal 5 5 5 3 3" xfId="43761"/>
    <cellStyle name="Normal 5 5 5 4" xfId="9139"/>
    <cellStyle name="Normal 5 5 5 4 2" xfId="38197"/>
    <cellStyle name="Normal 5 5 5 5" xfId="31613"/>
    <cellStyle name="Normal 5 5 6" xfId="3659"/>
    <cellStyle name="Normal 5 5 6 2" xfId="16953"/>
    <cellStyle name="Normal 5 5 6 2 2" xfId="24907"/>
    <cellStyle name="Normal 5 5 6 2 2 2" xfId="53866"/>
    <cellStyle name="Normal 5 5 6 2 3" xfId="45925"/>
    <cellStyle name="Normal 5 5 6 3" xfId="10283"/>
    <cellStyle name="Normal 5 5 6 3 2" xfId="39341"/>
    <cellStyle name="Normal 5 5 6 4" xfId="32757"/>
    <cellStyle name="Normal 5 5 7" xfId="4815"/>
    <cellStyle name="Normal 5 5 7 2" xfId="18097"/>
    <cellStyle name="Normal 5 5 7 2 2" xfId="26051"/>
    <cellStyle name="Normal 5 5 7 2 2 2" xfId="55010"/>
    <cellStyle name="Normal 5 5 7 2 3" xfId="47069"/>
    <cellStyle name="Normal 5 5 7 3" xfId="11427"/>
    <cellStyle name="Normal 5 5 7 3 2" xfId="40485"/>
    <cellStyle name="Normal 5 5 7 4" xfId="33901"/>
    <cellStyle name="Normal 5 5 8" xfId="6984"/>
    <cellStyle name="Normal 5 5 8 2" xfId="20245"/>
    <cellStyle name="Normal 5 5 8 2 2" xfId="28199"/>
    <cellStyle name="Normal 5 5 8 2 2 2" xfId="57158"/>
    <cellStyle name="Normal 5 5 8 2 3" xfId="49217"/>
    <cellStyle name="Normal 5 5 8 3" xfId="13575"/>
    <cellStyle name="Normal 5 5 8 3 2" xfId="42633"/>
    <cellStyle name="Normal 5 5 8 4" xfId="36049"/>
    <cellStyle name="Normal 5 5 9" xfId="14853"/>
    <cellStyle name="Normal 5 5 9 2" xfId="22843"/>
    <cellStyle name="Normal 5 5 9 2 2" xfId="51802"/>
    <cellStyle name="Normal 5 5 9 3" xfId="43861"/>
    <cellStyle name="Normal 5 6" xfId="1521"/>
    <cellStyle name="Normal 5 6 10" xfId="30714"/>
    <cellStyle name="Normal 5 6 2" xfId="2150"/>
    <cellStyle name="Normal 5 6 2 2" xfId="3158"/>
    <cellStyle name="Normal 5 6 2 2 2" xfId="6516"/>
    <cellStyle name="Normal 5 6 2 2 2 2" xfId="19798"/>
    <cellStyle name="Normal 5 6 2 2 2 2 2" xfId="27752"/>
    <cellStyle name="Normal 5 6 2 2 2 2 2 2" xfId="56711"/>
    <cellStyle name="Normal 5 6 2 2 2 2 3" xfId="48770"/>
    <cellStyle name="Normal 5 6 2 2 2 3" xfId="13128"/>
    <cellStyle name="Normal 5 6 2 2 2 3 2" xfId="42186"/>
    <cellStyle name="Normal 5 6 2 2 2 4" xfId="35602"/>
    <cellStyle name="Normal 5 6 2 2 3" xfId="16646"/>
    <cellStyle name="Normal 5 6 2 2 3 2" xfId="24600"/>
    <cellStyle name="Normal 5 6 2 2 3 2 2" xfId="53559"/>
    <cellStyle name="Normal 5 6 2 2 3 3" xfId="45618"/>
    <cellStyle name="Normal 5 6 2 2 4" xfId="9836"/>
    <cellStyle name="Normal 5 6 2 2 4 2" xfId="38894"/>
    <cellStyle name="Normal 5 6 2 2 5" xfId="32310"/>
    <cellStyle name="Normal 5 6 2 3" xfId="4356"/>
    <cellStyle name="Normal 5 6 2 3 2" xfId="17650"/>
    <cellStyle name="Normal 5 6 2 3 2 2" xfId="25604"/>
    <cellStyle name="Normal 5 6 2 3 2 2 2" xfId="54563"/>
    <cellStyle name="Normal 5 6 2 3 2 3" xfId="46622"/>
    <cellStyle name="Normal 5 6 2 3 3" xfId="10980"/>
    <cellStyle name="Normal 5 6 2 3 3 2" xfId="40038"/>
    <cellStyle name="Normal 5 6 2 3 4" xfId="33454"/>
    <cellStyle name="Normal 5 6 2 4" xfId="5512"/>
    <cellStyle name="Normal 5 6 2 4 2" xfId="18794"/>
    <cellStyle name="Normal 5 6 2 4 2 2" xfId="26748"/>
    <cellStyle name="Normal 5 6 2 4 2 2 2" xfId="55707"/>
    <cellStyle name="Normal 5 6 2 4 2 3" xfId="47766"/>
    <cellStyle name="Normal 5 6 2 4 3" xfId="12124"/>
    <cellStyle name="Normal 5 6 2 4 3 2" xfId="41182"/>
    <cellStyle name="Normal 5 6 2 4 4" xfId="34598"/>
    <cellStyle name="Normal 5 6 2 5" xfId="7681"/>
    <cellStyle name="Normal 5 6 2 5 2" xfId="20942"/>
    <cellStyle name="Normal 5 6 2 5 2 2" xfId="28896"/>
    <cellStyle name="Normal 5 6 2 5 2 2 2" xfId="57855"/>
    <cellStyle name="Normal 5 6 2 5 2 3" xfId="49914"/>
    <cellStyle name="Normal 5 6 2 5 3" xfId="14272"/>
    <cellStyle name="Normal 5 6 2 5 3 2" xfId="43330"/>
    <cellStyle name="Normal 5 6 2 5 4" xfId="36746"/>
    <cellStyle name="Normal 5 6 2 6" xfId="15551"/>
    <cellStyle name="Normal 5 6 2 6 2" xfId="23541"/>
    <cellStyle name="Normal 5 6 2 6 2 2" xfId="52500"/>
    <cellStyle name="Normal 5 6 2 6 3" xfId="44559"/>
    <cellStyle name="Normal 5 6 2 7" xfId="22092"/>
    <cellStyle name="Normal 5 6 2 7 2" xfId="30040"/>
    <cellStyle name="Normal 5 6 2 7 2 2" xfId="58999"/>
    <cellStyle name="Normal 5 6 2 7 3" xfId="51058"/>
    <cellStyle name="Normal 5 6 2 8" xfId="8832"/>
    <cellStyle name="Normal 5 6 2 8 2" xfId="37890"/>
    <cellStyle name="Normal 5 6 2 9" xfId="31306"/>
    <cellStyle name="Normal 5 6 3" xfId="2566"/>
    <cellStyle name="Normal 5 6 3 2" xfId="5924"/>
    <cellStyle name="Normal 5 6 3 2 2" xfId="19206"/>
    <cellStyle name="Normal 5 6 3 2 2 2" xfId="27160"/>
    <cellStyle name="Normal 5 6 3 2 2 2 2" xfId="56119"/>
    <cellStyle name="Normal 5 6 3 2 2 3" xfId="48178"/>
    <cellStyle name="Normal 5 6 3 2 3" xfId="12536"/>
    <cellStyle name="Normal 5 6 3 2 3 2" xfId="41594"/>
    <cellStyle name="Normal 5 6 3 2 4" xfId="35010"/>
    <cellStyle name="Normal 5 6 3 3" xfId="16054"/>
    <cellStyle name="Normal 5 6 3 3 2" xfId="24008"/>
    <cellStyle name="Normal 5 6 3 3 2 2" xfId="52967"/>
    <cellStyle name="Normal 5 6 3 3 3" xfId="45026"/>
    <cellStyle name="Normal 5 6 3 4" xfId="9244"/>
    <cellStyle name="Normal 5 6 3 4 2" xfId="38302"/>
    <cellStyle name="Normal 5 6 3 5" xfId="31718"/>
    <cellStyle name="Normal 5 6 4" xfId="3764"/>
    <cellStyle name="Normal 5 6 4 2" xfId="17058"/>
    <cellStyle name="Normal 5 6 4 2 2" xfId="25012"/>
    <cellStyle name="Normal 5 6 4 2 2 2" xfId="53971"/>
    <cellStyle name="Normal 5 6 4 2 3" xfId="46030"/>
    <cellStyle name="Normal 5 6 4 3" xfId="10388"/>
    <cellStyle name="Normal 5 6 4 3 2" xfId="39446"/>
    <cellStyle name="Normal 5 6 4 4" xfId="32862"/>
    <cellStyle name="Normal 5 6 5" xfId="4920"/>
    <cellStyle name="Normal 5 6 5 2" xfId="18202"/>
    <cellStyle name="Normal 5 6 5 2 2" xfId="26156"/>
    <cellStyle name="Normal 5 6 5 2 2 2" xfId="55115"/>
    <cellStyle name="Normal 5 6 5 2 3" xfId="47174"/>
    <cellStyle name="Normal 5 6 5 3" xfId="11532"/>
    <cellStyle name="Normal 5 6 5 3 2" xfId="40590"/>
    <cellStyle name="Normal 5 6 5 4" xfId="34006"/>
    <cellStyle name="Normal 5 6 6" xfId="7089"/>
    <cellStyle name="Normal 5 6 6 2" xfId="20350"/>
    <cellStyle name="Normal 5 6 6 2 2" xfId="28304"/>
    <cellStyle name="Normal 5 6 6 2 2 2" xfId="57263"/>
    <cellStyle name="Normal 5 6 6 2 3" xfId="49322"/>
    <cellStyle name="Normal 5 6 6 3" xfId="13680"/>
    <cellStyle name="Normal 5 6 6 3 2" xfId="42738"/>
    <cellStyle name="Normal 5 6 6 4" xfId="36154"/>
    <cellStyle name="Normal 5 6 7" xfId="14958"/>
    <cellStyle name="Normal 5 6 7 2" xfId="22948"/>
    <cellStyle name="Normal 5 6 7 2 2" xfId="51907"/>
    <cellStyle name="Normal 5 6 7 3" xfId="43966"/>
    <cellStyle name="Normal 5 6 8" xfId="21500"/>
    <cellStyle name="Normal 5 6 8 2" xfId="29448"/>
    <cellStyle name="Normal 5 6 8 2 2" xfId="58407"/>
    <cellStyle name="Normal 5 6 8 3" xfId="50466"/>
    <cellStyle name="Normal 5 6 9" xfId="8240"/>
    <cellStyle name="Normal 5 6 9 2" xfId="37298"/>
    <cellStyle name="Normal 5 7" xfId="1955"/>
    <cellStyle name="Normal 5 7 2" xfId="2963"/>
    <cellStyle name="Normal 5 7 2 2" xfId="6321"/>
    <cellStyle name="Normal 5 7 2 2 2" xfId="19603"/>
    <cellStyle name="Normal 5 7 2 2 2 2" xfId="27557"/>
    <cellStyle name="Normal 5 7 2 2 2 2 2" xfId="56516"/>
    <cellStyle name="Normal 5 7 2 2 2 3" xfId="48575"/>
    <cellStyle name="Normal 5 7 2 2 3" xfId="12933"/>
    <cellStyle name="Normal 5 7 2 2 3 2" xfId="41991"/>
    <cellStyle name="Normal 5 7 2 2 4" xfId="35407"/>
    <cellStyle name="Normal 5 7 2 3" xfId="16451"/>
    <cellStyle name="Normal 5 7 2 3 2" xfId="24405"/>
    <cellStyle name="Normal 5 7 2 3 2 2" xfId="53364"/>
    <cellStyle name="Normal 5 7 2 3 3" xfId="45423"/>
    <cellStyle name="Normal 5 7 2 4" xfId="9641"/>
    <cellStyle name="Normal 5 7 2 4 2" xfId="38699"/>
    <cellStyle name="Normal 5 7 2 5" xfId="32115"/>
    <cellStyle name="Normal 5 7 3" xfId="4161"/>
    <cellStyle name="Normal 5 7 3 2" xfId="17455"/>
    <cellStyle name="Normal 5 7 3 2 2" xfId="25409"/>
    <cellStyle name="Normal 5 7 3 2 2 2" xfId="54368"/>
    <cellStyle name="Normal 5 7 3 2 3" xfId="46427"/>
    <cellStyle name="Normal 5 7 3 3" xfId="10785"/>
    <cellStyle name="Normal 5 7 3 3 2" xfId="39843"/>
    <cellStyle name="Normal 5 7 3 4" xfId="33259"/>
    <cellStyle name="Normal 5 7 4" xfId="5317"/>
    <cellStyle name="Normal 5 7 4 2" xfId="18599"/>
    <cellStyle name="Normal 5 7 4 2 2" xfId="26553"/>
    <cellStyle name="Normal 5 7 4 2 2 2" xfId="55512"/>
    <cellStyle name="Normal 5 7 4 2 3" xfId="47571"/>
    <cellStyle name="Normal 5 7 4 3" xfId="11929"/>
    <cellStyle name="Normal 5 7 4 3 2" xfId="40987"/>
    <cellStyle name="Normal 5 7 4 4" xfId="34403"/>
    <cellStyle name="Normal 5 7 5" xfId="7486"/>
    <cellStyle name="Normal 5 7 5 2" xfId="20747"/>
    <cellStyle name="Normal 5 7 5 2 2" xfId="28701"/>
    <cellStyle name="Normal 5 7 5 2 2 2" xfId="57660"/>
    <cellStyle name="Normal 5 7 5 2 3" xfId="49719"/>
    <cellStyle name="Normal 5 7 5 3" xfId="14077"/>
    <cellStyle name="Normal 5 7 5 3 2" xfId="43135"/>
    <cellStyle name="Normal 5 7 5 4" xfId="36551"/>
    <cellStyle name="Normal 5 7 6" xfId="15356"/>
    <cellStyle name="Normal 5 7 6 2" xfId="23346"/>
    <cellStyle name="Normal 5 7 6 2 2" xfId="52305"/>
    <cellStyle name="Normal 5 7 6 3" xfId="44364"/>
    <cellStyle name="Normal 5 7 7" xfId="21897"/>
    <cellStyle name="Normal 5 7 7 2" xfId="29845"/>
    <cellStyle name="Normal 5 7 7 2 2" xfId="58804"/>
    <cellStyle name="Normal 5 7 7 3" xfId="50863"/>
    <cellStyle name="Normal 5 7 8" xfId="8637"/>
    <cellStyle name="Normal 5 7 8 2" xfId="37695"/>
    <cellStyle name="Normal 5 7 9" xfId="31111"/>
    <cellStyle name="Normal 5 8" xfId="1771"/>
    <cellStyle name="Normal 5 8 2" xfId="2783"/>
    <cellStyle name="Normal 5 8 2 2" xfId="6141"/>
    <cellStyle name="Normal 5 8 2 2 2" xfId="19423"/>
    <cellStyle name="Normal 5 8 2 2 2 2" xfId="27377"/>
    <cellStyle name="Normal 5 8 2 2 2 2 2" xfId="56336"/>
    <cellStyle name="Normal 5 8 2 2 2 3" xfId="48395"/>
    <cellStyle name="Normal 5 8 2 2 3" xfId="12753"/>
    <cellStyle name="Normal 5 8 2 2 3 2" xfId="41811"/>
    <cellStyle name="Normal 5 8 2 2 4" xfId="35227"/>
    <cellStyle name="Normal 5 8 2 3" xfId="16271"/>
    <cellStyle name="Normal 5 8 2 3 2" xfId="24225"/>
    <cellStyle name="Normal 5 8 2 3 2 2" xfId="53184"/>
    <cellStyle name="Normal 5 8 2 3 3" xfId="45243"/>
    <cellStyle name="Normal 5 8 2 4" xfId="9461"/>
    <cellStyle name="Normal 5 8 2 4 2" xfId="38519"/>
    <cellStyle name="Normal 5 8 2 5" xfId="31935"/>
    <cellStyle name="Normal 5 8 3" xfId="3981"/>
    <cellStyle name="Normal 5 8 3 2" xfId="17275"/>
    <cellStyle name="Normal 5 8 3 2 2" xfId="25229"/>
    <cellStyle name="Normal 5 8 3 2 2 2" xfId="54188"/>
    <cellStyle name="Normal 5 8 3 2 3" xfId="46247"/>
    <cellStyle name="Normal 5 8 3 3" xfId="10605"/>
    <cellStyle name="Normal 5 8 3 3 2" xfId="39663"/>
    <cellStyle name="Normal 5 8 3 4" xfId="33079"/>
    <cellStyle name="Normal 5 8 4" xfId="5137"/>
    <cellStyle name="Normal 5 8 4 2" xfId="18419"/>
    <cellStyle name="Normal 5 8 4 2 2" xfId="26373"/>
    <cellStyle name="Normal 5 8 4 2 2 2" xfId="55332"/>
    <cellStyle name="Normal 5 8 4 2 3" xfId="47391"/>
    <cellStyle name="Normal 5 8 4 3" xfId="11749"/>
    <cellStyle name="Normal 5 8 4 3 2" xfId="40807"/>
    <cellStyle name="Normal 5 8 4 4" xfId="34223"/>
    <cellStyle name="Normal 5 8 5" xfId="7306"/>
    <cellStyle name="Normal 5 8 5 2" xfId="20567"/>
    <cellStyle name="Normal 5 8 5 2 2" xfId="28521"/>
    <cellStyle name="Normal 5 8 5 2 2 2" xfId="57480"/>
    <cellStyle name="Normal 5 8 5 2 3" xfId="49539"/>
    <cellStyle name="Normal 5 8 5 3" xfId="13897"/>
    <cellStyle name="Normal 5 8 5 3 2" xfId="42955"/>
    <cellStyle name="Normal 5 8 5 4" xfId="36371"/>
    <cellStyle name="Normal 5 8 6" xfId="15176"/>
    <cellStyle name="Normal 5 8 6 2" xfId="23166"/>
    <cellStyle name="Normal 5 8 6 2 2" xfId="52125"/>
    <cellStyle name="Normal 5 8 6 3" xfId="44184"/>
    <cellStyle name="Normal 5 8 7" xfId="21717"/>
    <cellStyle name="Normal 5 8 7 2" xfId="29665"/>
    <cellStyle name="Normal 5 8 7 2 2" xfId="58624"/>
    <cellStyle name="Normal 5 8 7 3" xfId="50683"/>
    <cellStyle name="Normal 5 8 8" xfId="8457"/>
    <cellStyle name="Normal 5 8 8 2" xfId="37515"/>
    <cellStyle name="Normal 5 8 9" xfId="30931"/>
    <cellStyle name="Normal 5 9" xfId="3504"/>
    <cellStyle name="Normal 5 9 2" xfId="4662"/>
    <cellStyle name="Normal 5 9 2 2" xfId="17956"/>
    <cellStyle name="Normal 5 9 2 2 2" xfId="25910"/>
    <cellStyle name="Normal 5 9 2 2 2 2" xfId="54869"/>
    <cellStyle name="Normal 5 9 2 2 3" xfId="46928"/>
    <cellStyle name="Normal 5 9 2 3" xfId="11286"/>
    <cellStyle name="Normal 5 9 2 3 2" xfId="40344"/>
    <cellStyle name="Normal 5 9 2 4" xfId="33760"/>
    <cellStyle name="Normal 5 9 3" xfId="6822"/>
    <cellStyle name="Normal 5 9 3 2" xfId="20104"/>
    <cellStyle name="Normal 5 9 3 2 2" xfId="28058"/>
    <cellStyle name="Normal 5 9 3 2 2 2" xfId="57017"/>
    <cellStyle name="Normal 5 9 3 2 3" xfId="49076"/>
    <cellStyle name="Normal 5 9 3 3" xfId="13434"/>
    <cellStyle name="Normal 5 9 3 3 2" xfId="42492"/>
    <cellStyle name="Normal 5 9 3 4" xfId="35908"/>
    <cellStyle name="Normal 5 9 4" xfId="7987"/>
    <cellStyle name="Normal 5 9 4 2" xfId="21248"/>
    <cellStyle name="Normal 5 9 4 2 2" xfId="29202"/>
    <cellStyle name="Normal 5 9 4 2 2 2" xfId="58161"/>
    <cellStyle name="Normal 5 9 4 2 3" xfId="50220"/>
    <cellStyle name="Normal 5 9 4 3" xfId="14578"/>
    <cellStyle name="Normal 5 9 4 3 2" xfId="43636"/>
    <cellStyle name="Normal 5 9 4 4" xfId="37052"/>
    <cellStyle name="Normal 5 9 5" xfId="15860"/>
    <cellStyle name="Normal 5 9 5 2" xfId="23849"/>
    <cellStyle name="Normal 5 9 5 2 2" xfId="52808"/>
    <cellStyle name="Normal 5 9 5 3" xfId="44867"/>
    <cellStyle name="Normal 5 9 6" xfId="22398"/>
    <cellStyle name="Normal 5 9 6 2" xfId="30346"/>
    <cellStyle name="Normal 5 9 6 2 2" xfId="59305"/>
    <cellStyle name="Normal 5 9 6 3" xfId="51364"/>
    <cellStyle name="Normal 5 9 7" xfId="10142"/>
    <cellStyle name="Normal 5 9 7 2" xfId="39200"/>
    <cellStyle name="Normal 5 9 8" xfId="32616"/>
    <cellStyle name="Normal 50" xfId="1172"/>
    <cellStyle name="Normal 51" xfId="1173"/>
    <cellStyle name="Normal 52" xfId="1174"/>
    <cellStyle name="Normal 53" xfId="1175"/>
    <cellStyle name="Normal 54" xfId="1176"/>
    <cellStyle name="Normal 55" xfId="1177"/>
    <cellStyle name="Normal 56" xfId="1178"/>
    <cellStyle name="Normal 57" xfId="1179"/>
    <cellStyle name="Normal 58" xfId="1180"/>
    <cellStyle name="Normal 59" xfId="1181"/>
    <cellStyle name="Normal 6" xfId="19"/>
    <cellStyle name="Normal 6 10" xfId="2373"/>
    <cellStyle name="Normal 6 10 2" xfId="5733"/>
    <cellStyle name="Normal 6 10 2 2" xfId="19015"/>
    <cellStyle name="Normal 6 10 2 2 2" xfId="26969"/>
    <cellStyle name="Normal 6 10 2 2 2 2" xfId="55928"/>
    <cellStyle name="Normal 6 10 2 2 3" xfId="47987"/>
    <cellStyle name="Normal 6 10 2 3" xfId="12345"/>
    <cellStyle name="Normal 6 10 2 3 2" xfId="41403"/>
    <cellStyle name="Normal 6 10 2 4" xfId="34819"/>
    <cellStyle name="Normal 6 10 3" xfId="14728"/>
    <cellStyle name="Normal 6 10 3 2" xfId="22754"/>
    <cellStyle name="Normal 6 10 3 2 2" xfId="51713"/>
    <cellStyle name="Normal 6 10 3 3" xfId="43772"/>
    <cellStyle name="Normal 6 10 4" xfId="9053"/>
    <cellStyle name="Normal 6 10 4 2" xfId="38111"/>
    <cellStyle name="Normal 6 10 5" xfId="31527"/>
    <cellStyle name="Normal 6 11" xfId="3573"/>
    <cellStyle name="Normal 6 11 2" xfId="16867"/>
    <cellStyle name="Normal 6 11 2 2" xfId="24821"/>
    <cellStyle name="Normal 6 11 2 2 2" xfId="53780"/>
    <cellStyle name="Normal 6 11 2 3" xfId="45839"/>
    <cellStyle name="Normal 6 11 3" xfId="10197"/>
    <cellStyle name="Normal 6 11 3 2" xfId="39255"/>
    <cellStyle name="Normal 6 11 4" xfId="32671"/>
    <cellStyle name="Normal 6 12" xfId="4727"/>
    <cellStyle name="Normal 6 12 2" xfId="18011"/>
    <cellStyle name="Normal 6 12 2 2" xfId="25965"/>
    <cellStyle name="Normal 6 12 2 2 2" xfId="54924"/>
    <cellStyle name="Normal 6 12 2 3" xfId="46983"/>
    <cellStyle name="Normal 6 12 3" xfId="11341"/>
    <cellStyle name="Normal 6 12 3 2" xfId="40399"/>
    <cellStyle name="Normal 6 12 4" xfId="33815"/>
    <cellStyle name="Normal 6 13" xfId="6888"/>
    <cellStyle name="Normal 6 13 2" xfId="20159"/>
    <cellStyle name="Normal 6 13 2 2" xfId="28113"/>
    <cellStyle name="Normal 6 13 2 2 2" xfId="57072"/>
    <cellStyle name="Normal 6 13 2 3" xfId="49131"/>
    <cellStyle name="Normal 6 13 3" xfId="13489"/>
    <cellStyle name="Normal 6 13 3 2" xfId="42547"/>
    <cellStyle name="Normal 6 13 4" xfId="35963"/>
    <cellStyle name="Normal 6 14" xfId="14636"/>
    <cellStyle name="Normal 6 14 2" xfId="22674"/>
    <cellStyle name="Normal 6 14 2 2" xfId="51633"/>
    <cellStyle name="Normal 6 14 3" xfId="43692"/>
    <cellStyle name="Normal 6 15" xfId="21305"/>
    <cellStyle name="Normal 6 15 2" xfId="29257"/>
    <cellStyle name="Normal 6 15 2 2" xfId="58216"/>
    <cellStyle name="Normal 6 15 3" xfId="50275"/>
    <cellStyle name="Normal 6 16" xfId="8047"/>
    <cellStyle name="Normal 6 16 2" xfId="37107"/>
    <cellStyle name="Normal 6 17" xfId="30535"/>
    <cellStyle name="Normal 6 2" xfId="78"/>
    <cellStyle name="Normal 6 2 10" xfId="3595"/>
    <cellStyle name="Normal 6 2 10 2" xfId="16889"/>
    <cellStyle name="Normal 6 2 10 2 2" xfId="24843"/>
    <cellStyle name="Normal 6 2 10 2 2 2" xfId="53802"/>
    <cellStyle name="Normal 6 2 10 2 3" xfId="45861"/>
    <cellStyle name="Normal 6 2 10 3" xfId="10219"/>
    <cellStyle name="Normal 6 2 10 3 2" xfId="39277"/>
    <cellStyle name="Normal 6 2 10 4" xfId="32693"/>
    <cellStyle name="Normal 6 2 11" xfId="4749"/>
    <cellStyle name="Normal 6 2 11 2" xfId="18033"/>
    <cellStyle name="Normal 6 2 11 2 2" xfId="25987"/>
    <cellStyle name="Normal 6 2 11 2 2 2" xfId="54946"/>
    <cellStyle name="Normal 6 2 11 2 3" xfId="47005"/>
    <cellStyle name="Normal 6 2 11 3" xfId="11363"/>
    <cellStyle name="Normal 6 2 11 3 2" xfId="40421"/>
    <cellStyle name="Normal 6 2 11 4" xfId="33837"/>
    <cellStyle name="Normal 6 2 12" xfId="6910"/>
    <cellStyle name="Normal 6 2 12 2" xfId="20181"/>
    <cellStyle name="Normal 6 2 12 2 2" xfId="28135"/>
    <cellStyle name="Normal 6 2 12 2 2 2" xfId="57094"/>
    <cellStyle name="Normal 6 2 12 2 3" xfId="49153"/>
    <cellStyle name="Normal 6 2 12 3" xfId="13511"/>
    <cellStyle name="Normal 6 2 12 3 2" xfId="42569"/>
    <cellStyle name="Normal 6 2 12 4" xfId="35985"/>
    <cellStyle name="Normal 6 2 13" xfId="14663"/>
    <cellStyle name="Normal 6 2 13 2" xfId="22698"/>
    <cellStyle name="Normal 6 2 13 2 2" xfId="51657"/>
    <cellStyle name="Normal 6 2 13 3" xfId="43716"/>
    <cellStyle name="Normal 6 2 14" xfId="21327"/>
    <cellStyle name="Normal 6 2 14 2" xfId="29279"/>
    <cellStyle name="Normal 6 2 14 2 2" xfId="58238"/>
    <cellStyle name="Normal 6 2 14 3" xfId="50297"/>
    <cellStyle name="Normal 6 2 15" xfId="8069"/>
    <cellStyle name="Normal 6 2 15 2" xfId="37129"/>
    <cellStyle name="Normal 6 2 16" xfId="30545"/>
    <cellStyle name="Normal 6 2 2" xfId="1183"/>
    <cellStyle name="Normal 6 2 3" xfId="117"/>
    <cellStyle name="Normal 6 2 3 10" xfId="14698"/>
    <cellStyle name="Normal 6 2 3 10 2" xfId="22733"/>
    <cellStyle name="Normal 6 2 3 10 2 2" xfId="51692"/>
    <cellStyle name="Normal 6 2 3 10 3" xfId="43751"/>
    <cellStyle name="Normal 6 2 3 11" xfId="21360"/>
    <cellStyle name="Normal 6 2 3 11 2" xfId="29312"/>
    <cellStyle name="Normal 6 2 3 11 2 2" xfId="58271"/>
    <cellStyle name="Normal 6 2 3 11 3" xfId="50330"/>
    <cellStyle name="Normal 6 2 3 12" xfId="8102"/>
    <cellStyle name="Normal 6 2 3 12 2" xfId="37162"/>
    <cellStyle name="Normal 6 2 3 13" xfId="30578"/>
    <cellStyle name="Normal 6 2 3 2" xfId="1472"/>
    <cellStyle name="Normal 6 2 3 2 10" xfId="21454"/>
    <cellStyle name="Normal 6 2 3 2 10 2" xfId="29402"/>
    <cellStyle name="Normal 6 2 3 2 10 2 2" xfId="58361"/>
    <cellStyle name="Normal 6 2 3 2 10 3" xfId="50420"/>
    <cellStyle name="Normal 6 2 3 2 11" xfId="8194"/>
    <cellStyle name="Normal 6 2 3 2 11 2" xfId="37252"/>
    <cellStyle name="Normal 6 2 3 2 12" xfId="30668"/>
    <cellStyle name="Normal 6 2 3 2 2" xfId="1692"/>
    <cellStyle name="Normal 6 2 3 2 2 10" xfId="30881"/>
    <cellStyle name="Normal 6 2 3 2 2 2" xfId="2317"/>
    <cellStyle name="Normal 6 2 3 2 2 2 2" xfId="3325"/>
    <cellStyle name="Normal 6 2 3 2 2 2 2 2" xfId="6683"/>
    <cellStyle name="Normal 6 2 3 2 2 2 2 2 2" xfId="19965"/>
    <cellStyle name="Normal 6 2 3 2 2 2 2 2 2 2" xfId="27919"/>
    <cellStyle name="Normal 6 2 3 2 2 2 2 2 2 2 2" xfId="56878"/>
    <cellStyle name="Normal 6 2 3 2 2 2 2 2 2 3" xfId="48937"/>
    <cellStyle name="Normal 6 2 3 2 2 2 2 2 3" xfId="13295"/>
    <cellStyle name="Normal 6 2 3 2 2 2 2 2 3 2" xfId="42353"/>
    <cellStyle name="Normal 6 2 3 2 2 2 2 2 4" xfId="35769"/>
    <cellStyle name="Normal 6 2 3 2 2 2 2 3" xfId="16813"/>
    <cellStyle name="Normal 6 2 3 2 2 2 2 3 2" xfId="24767"/>
    <cellStyle name="Normal 6 2 3 2 2 2 2 3 2 2" xfId="53726"/>
    <cellStyle name="Normal 6 2 3 2 2 2 2 3 3" xfId="45785"/>
    <cellStyle name="Normal 6 2 3 2 2 2 2 4" xfId="10003"/>
    <cellStyle name="Normal 6 2 3 2 2 2 2 4 2" xfId="39061"/>
    <cellStyle name="Normal 6 2 3 2 2 2 2 5" xfId="32477"/>
    <cellStyle name="Normal 6 2 3 2 2 2 3" xfId="4523"/>
    <cellStyle name="Normal 6 2 3 2 2 2 3 2" xfId="17817"/>
    <cellStyle name="Normal 6 2 3 2 2 2 3 2 2" xfId="25771"/>
    <cellStyle name="Normal 6 2 3 2 2 2 3 2 2 2" xfId="54730"/>
    <cellStyle name="Normal 6 2 3 2 2 2 3 2 3" xfId="46789"/>
    <cellStyle name="Normal 6 2 3 2 2 2 3 3" xfId="11147"/>
    <cellStyle name="Normal 6 2 3 2 2 2 3 3 2" xfId="40205"/>
    <cellStyle name="Normal 6 2 3 2 2 2 3 4" xfId="33621"/>
    <cellStyle name="Normal 6 2 3 2 2 2 4" xfId="5679"/>
    <cellStyle name="Normal 6 2 3 2 2 2 4 2" xfId="18961"/>
    <cellStyle name="Normal 6 2 3 2 2 2 4 2 2" xfId="26915"/>
    <cellStyle name="Normal 6 2 3 2 2 2 4 2 2 2" xfId="55874"/>
    <cellStyle name="Normal 6 2 3 2 2 2 4 2 3" xfId="47933"/>
    <cellStyle name="Normal 6 2 3 2 2 2 4 3" xfId="12291"/>
    <cellStyle name="Normal 6 2 3 2 2 2 4 3 2" xfId="41349"/>
    <cellStyle name="Normal 6 2 3 2 2 2 4 4" xfId="34765"/>
    <cellStyle name="Normal 6 2 3 2 2 2 5" xfId="7848"/>
    <cellStyle name="Normal 6 2 3 2 2 2 5 2" xfId="21109"/>
    <cellStyle name="Normal 6 2 3 2 2 2 5 2 2" xfId="29063"/>
    <cellStyle name="Normal 6 2 3 2 2 2 5 2 2 2" xfId="58022"/>
    <cellStyle name="Normal 6 2 3 2 2 2 5 2 3" xfId="50081"/>
    <cellStyle name="Normal 6 2 3 2 2 2 5 3" xfId="14439"/>
    <cellStyle name="Normal 6 2 3 2 2 2 5 3 2" xfId="43497"/>
    <cellStyle name="Normal 6 2 3 2 2 2 5 4" xfId="36913"/>
    <cellStyle name="Normal 6 2 3 2 2 2 6" xfId="15718"/>
    <cellStyle name="Normal 6 2 3 2 2 2 6 2" xfId="23708"/>
    <cellStyle name="Normal 6 2 3 2 2 2 6 2 2" xfId="52667"/>
    <cellStyle name="Normal 6 2 3 2 2 2 6 3" xfId="44726"/>
    <cellStyle name="Normal 6 2 3 2 2 2 7" xfId="22259"/>
    <cellStyle name="Normal 6 2 3 2 2 2 7 2" xfId="30207"/>
    <cellStyle name="Normal 6 2 3 2 2 2 7 2 2" xfId="59166"/>
    <cellStyle name="Normal 6 2 3 2 2 2 7 3" xfId="51225"/>
    <cellStyle name="Normal 6 2 3 2 2 2 8" xfId="8999"/>
    <cellStyle name="Normal 6 2 3 2 2 2 8 2" xfId="38057"/>
    <cellStyle name="Normal 6 2 3 2 2 2 9" xfId="31473"/>
    <cellStyle name="Normal 6 2 3 2 2 3" xfId="2733"/>
    <cellStyle name="Normal 6 2 3 2 2 3 2" xfId="6091"/>
    <cellStyle name="Normal 6 2 3 2 2 3 2 2" xfId="19373"/>
    <cellStyle name="Normal 6 2 3 2 2 3 2 2 2" xfId="27327"/>
    <cellStyle name="Normal 6 2 3 2 2 3 2 2 2 2" xfId="56286"/>
    <cellStyle name="Normal 6 2 3 2 2 3 2 2 3" xfId="48345"/>
    <cellStyle name="Normal 6 2 3 2 2 3 2 3" xfId="12703"/>
    <cellStyle name="Normal 6 2 3 2 2 3 2 3 2" xfId="41761"/>
    <cellStyle name="Normal 6 2 3 2 2 3 2 4" xfId="35177"/>
    <cellStyle name="Normal 6 2 3 2 2 3 3" xfId="16221"/>
    <cellStyle name="Normal 6 2 3 2 2 3 3 2" xfId="24175"/>
    <cellStyle name="Normal 6 2 3 2 2 3 3 2 2" xfId="53134"/>
    <cellStyle name="Normal 6 2 3 2 2 3 3 3" xfId="45193"/>
    <cellStyle name="Normal 6 2 3 2 2 3 4" xfId="9411"/>
    <cellStyle name="Normal 6 2 3 2 2 3 4 2" xfId="38469"/>
    <cellStyle name="Normal 6 2 3 2 2 3 5" xfId="31885"/>
    <cellStyle name="Normal 6 2 3 2 2 4" xfId="3931"/>
    <cellStyle name="Normal 6 2 3 2 2 4 2" xfId="17225"/>
    <cellStyle name="Normal 6 2 3 2 2 4 2 2" xfId="25179"/>
    <cellStyle name="Normal 6 2 3 2 2 4 2 2 2" xfId="54138"/>
    <cellStyle name="Normal 6 2 3 2 2 4 2 3" xfId="46197"/>
    <cellStyle name="Normal 6 2 3 2 2 4 3" xfId="10555"/>
    <cellStyle name="Normal 6 2 3 2 2 4 3 2" xfId="39613"/>
    <cellStyle name="Normal 6 2 3 2 2 4 4" xfId="33029"/>
    <cellStyle name="Normal 6 2 3 2 2 5" xfId="5087"/>
    <cellStyle name="Normal 6 2 3 2 2 5 2" xfId="18369"/>
    <cellStyle name="Normal 6 2 3 2 2 5 2 2" xfId="26323"/>
    <cellStyle name="Normal 6 2 3 2 2 5 2 2 2" xfId="55282"/>
    <cellStyle name="Normal 6 2 3 2 2 5 2 3" xfId="47341"/>
    <cellStyle name="Normal 6 2 3 2 2 5 3" xfId="11699"/>
    <cellStyle name="Normal 6 2 3 2 2 5 3 2" xfId="40757"/>
    <cellStyle name="Normal 6 2 3 2 2 5 4" xfId="34173"/>
    <cellStyle name="Normal 6 2 3 2 2 6" xfId="7256"/>
    <cellStyle name="Normal 6 2 3 2 2 6 2" xfId="20517"/>
    <cellStyle name="Normal 6 2 3 2 2 6 2 2" xfId="28471"/>
    <cellStyle name="Normal 6 2 3 2 2 6 2 2 2" xfId="57430"/>
    <cellStyle name="Normal 6 2 3 2 2 6 2 3" xfId="49489"/>
    <cellStyle name="Normal 6 2 3 2 2 6 3" xfId="13847"/>
    <cellStyle name="Normal 6 2 3 2 2 6 3 2" xfId="42905"/>
    <cellStyle name="Normal 6 2 3 2 2 6 4" xfId="36321"/>
    <cellStyle name="Normal 6 2 3 2 2 7" xfId="15125"/>
    <cellStyle name="Normal 6 2 3 2 2 7 2" xfId="23115"/>
    <cellStyle name="Normal 6 2 3 2 2 7 2 2" xfId="52074"/>
    <cellStyle name="Normal 6 2 3 2 2 7 3" xfId="44133"/>
    <cellStyle name="Normal 6 2 3 2 2 8" xfId="21667"/>
    <cellStyle name="Normal 6 2 3 2 2 8 2" xfId="29615"/>
    <cellStyle name="Normal 6 2 3 2 2 8 2 2" xfId="58574"/>
    <cellStyle name="Normal 6 2 3 2 2 8 3" xfId="50633"/>
    <cellStyle name="Normal 6 2 3 2 2 9" xfId="8407"/>
    <cellStyle name="Normal 6 2 3 2 2 9 2" xfId="37465"/>
    <cellStyle name="Normal 6 2 3 2 3" xfId="2104"/>
    <cellStyle name="Normal 6 2 3 2 3 2" xfId="3112"/>
    <cellStyle name="Normal 6 2 3 2 3 2 2" xfId="6470"/>
    <cellStyle name="Normal 6 2 3 2 3 2 2 2" xfId="19752"/>
    <cellStyle name="Normal 6 2 3 2 3 2 2 2 2" xfId="27706"/>
    <cellStyle name="Normal 6 2 3 2 3 2 2 2 2 2" xfId="56665"/>
    <cellStyle name="Normal 6 2 3 2 3 2 2 2 3" xfId="48724"/>
    <cellStyle name="Normal 6 2 3 2 3 2 2 3" xfId="13082"/>
    <cellStyle name="Normal 6 2 3 2 3 2 2 3 2" xfId="42140"/>
    <cellStyle name="Normal 6 2 3 2 3 2 2 4" xfId="35556"/>
    <cellStyle name="Normal 6 2 3 2 3 2 3" xfId="16600"/>
    <cellStyle name="Normal 6 2 3 2 3 2 3 2" xfId="24554"/>
    <cellStyle name="Normal 6 2 3 2 3 2 3 2 2" xfId="53513"/>
    <cellStyle name="Normal 6 2 3 2 3 2 3 3" xfId="45572"/>
    <cellStyle name="Normal 6 2 3 2 3 2 4" xfId="9790"/>
    <cellStyle name="Normal 6 2 3 2 3 2 4 2" xfId="38848"/>
    <cellStyle name="Normal 6 2 3 2 3 2 5" xfId="32264"/>
    <cellStyle name="Normal 6 2 3 2 3 3" xfId="4310"/>
    <cellStyle name="Normal 6 2 3 2 3 3 2" xfId="17604"/>
    <cellStyle name="Normal 6 2 3 2 3 3 2 2" xfId="25558"/>
    <cellStyle name="Normal 6 2 3 2 3 3 2 2 2" xfId="54517"/>
    <cellStyle name="Normal 6 2 3 2 3 3 2 3" xfId="46576"/>
    <cellStyle name="Normal 6 2 3 2 3 3 3" xfId="10934"/>
    <cellStyle name="Normal 6 2 3 2 3 3 3 2" xfId="39992"/>
    <cellStyle name="Normal 6 2 3 2 3 3 4" xfId="33408"/>
    <cellStyle name="Normal 6 2 3 2 3 4" xfId="5466"/>
    <cellStyle name="Normal 6 2 3 2 3 4 2" xfId="18748"/>
    <cellStyle name="Normal 6 2 3 2 3 4 2 2" xfId="26702"/>
    <cellStyle name="Normal 6 2 3 2 3 4 2 2 2" xfId="55661"/>
    <cellStyle name="Normal 6 2 3 2 3 4 2 3" xfId="47720"/>
    <cellStyle name="Normal 6 2 3 2 3 4 3" xfId="12078"/>
    <cellStyle name="Normal 6 2 3 2 3 4 3 2" xfId="41136"/>
    <cellStyle name="Normal 6 2 3 2 3 4 4" xfId="34552"/>
    <cellStyle name="Normal 6 2 3 2 3 5" xfId="7635"/>
    <cellStyle name="Normal 6 2 3 2 3 5 2" xfId="20896"/>
    <cellStyle name="Normal 6 2 3 2 3 5 2 2" xfId="28850"/>
    <cellStyle name="Normal 6 2 3 2 3 5 2 2 2" xfId="57809"/>
    <cellStyle name="Normal 6 2 3 2 3 5 2 3" xfId="49868"/>
    <cellStyle name="Normal 6 2 3 2 3 5 3" xfId="14226"/>
    <cellStyle name="Normal 6 2 3 2 3 5 3 2" xfId="43284"/>
    <cellStyle name="Normal 6 2 3 2 3 5 4" xfId="36700"/>
    <cellStyle name="Normal 6 2 3 2 3 6" xfId="15505"/>
    <cellStyle name="Normal 6 2 3 2 3 6 2" xfId="23495"/>
    <cellStyle name="Normal 6 2 3 2 3 6 2 2" xfId="52454"/>
    <cellStyle name="Normal 6 2 3 2 3 6 3" xfId="44513"/>
    <cellStyle name="Normal 6 2 3 2 3 7" xfId="22046"/>
    <cellStyle name="Normal 6 2 3 2 3 7 2" xfId="29994"/>
    <cellStyle name="Normal 6 2 3 2 3 7 2 2" xfId="58953"/>
    <cellStyle name="Normal 6 2 3 2 3 7 3" xfId="51012"/>
    <cellStyle name="Normal 6 2 3 2 3 8" xfId="8786"/>
    <cellStyle name="Normal 6 2 3 2 3 8 2" xfId="37844"/>
    <cellStyle name="Normal 6 2 3 2 3 9" xfId="31260"/>
    <cellStyle name="Normal 6 2 3 2 4" xfId="1922"/>
    <cellStyle name="Normal 6 2 3 2 4 2" xfId="2932"/>
    <cellStyle name="Normal 6 2 3 2 4 2 2" xfId="6290"/>
    <cellStyle name="Normal 6 2 3 2 4 2 2 2" xfId="19572"/>
    <cellStyle name="Normal 6 2 3 2 4 2 2 2 2" xfId="27526"/>
    <cellStyle name="Normal 6 2 3 2 4 2 2 2 2 2" xfId="56485"/>
    <cellStyle name="Normal 6 2 3 2 4 2 2 2 3" xfId="48544"/>
    <cellStyle name="Normal 6 2 3 2 4 2 2 3" xfId="12902"/>
    <cellStyle name="Normal 6 2 3 2 4 2 2 3 2" xfId="41960"/>
    <cellStyle name="Normal 6 2 3 2 4 2 2 4" xfId="35376"/>
    <cellStyle name="Normal 6 2 3 2 4 2 3" xfId="16420"/>
    <cellStyle name="Normal 6 2 3 2 4 2 3 2" xfId="24374"/>
    <cellStyle name="Normal 6 2 3 2 4 2 3 2 2" xfId="53333"/>
    <cellStyle name="Normal 6 2 3 2 4 2 3 3" xfId="45392"/>
    <cellStyle name="Normal 6 2 3 2 4 2 4" xfId="9610"/>
    <cellStyle name="Normal 6 2 3 2 4 2 4 2" xfId="38668"/>
    <cellStyle name="Normal 6 2 3 2 4 2 5" xfId="32084"/>
    <cellStyle name="Normal 6 2 3 2 4 3" xfId="4130"/>
    <cellStyle name="Normal 6 2 3 2 4 3 2" xfId="17424"/>
    <cellStyle name="Normal 6 2 3 2 4 3 2 2" xfId="25378"/>
    <cellStyle name="Normal 6 2 3 2 4 3 2 2 2" xfId="54337"/>
    <cellStyle name="Normal 6 2 3 2 4 3 2 3" xfId="46396"/>
    <cellStyle name="Normal 6 2 3 2 4 3 3" xfId="10754"/>
    <cellStyle name="Normal 6 2 3 2 4 3 3 2" xfId="39812"/>
    <cellStyle name="Normal 6 2 3 2 4 3 4" xfId="33228"/>
    <cellStyle name="Normal 6 2 3 2 4 4" xfId="5286"/>
    <cellStyle name="Normal 6 2 3 2 4 4 2" xfId="18568"/>
    <cellStyle name="Normal 6 2 3 2 4 4 2 2" xfId="26522"/>
    <cellStyle name="Normal 6 2 3 2 4 4 2 2 2" xfId="55481"/>
    <cellStyle name="Normal 6 2 3 2 4 4 2 3" xfId="47540"/>
    <cellStyle name="Normal 6 2 3 2 4 4 3" xfId="11898"/>
    <cellStyle name="Normal 6 2 3 2 4 4 3 2" xfId="40956"/>
    <cellStyle name="Normal 6 2 3 2 4 4 4" xfId="34372"/>
    <cellStyle name="Normal 6 2 3 2 4 5" xfId="7455"/>
    <cellStyle name="Normal 6 2 3 2 4 5 2" xfId="20716"/>
    <cellStyle name="Normal 6 2 3 2 4 5 2 2" xfId="28670"/>
    <cellStyle name="Normal 6 2 3 2 4 5 2 2 2" xfId="57629"/>
    <cellStyle name="Normal 6 2 3 2 4 5 2 3" xfId="49688"/>
    <cellStyle name="Normal 6 2 3 2 4 5 3" xfId="14046"/>
    <cellStyle name="Normal 6 2 3 2 4 5 3 2" xfId="43104"/>
    <cellStyle name="Normal 6 2 3 2 4 5 4" xfId="36520"/>
    <cellStyle name="Normal 6 2 3 2 4 6" xfId="15325"/>
    <cellStyle name="Normal 6 2 3 2 4 6 2" xfId="23315"/>
    <cellStyle name="Normal 6 2 3 2 4 6 2 2" xfId="52274"/>
    <cellStyle name="Normal 6 2 3 2 4 6 3" xfId="44333"/>
    <cellStyle name="Normal 6 2 3 2 4 7" xfId="21866"/>
    <cellStyle name="Normal 6 2 3 2 4 7 2" xfId="29814"/>
    <cellStyle name="Normal 6 2 3 2 4 7 2 2" xfId="58773"/>
    <cellStyle name="Normal 6 2 3 2 4 7 3" xfId="50832"/>
    <cellStyle name="Normal 6 2 3 2 4 8" xfId="8606"/>
    <cellStyle name="Normal 6 2 3 2 4 8 2" xfId="37664"/>
    <cellStyle name="Normal 6 2 3 2 4 9" xfId="31080"/>
    <cellStyle name="Normal 6 2 3 2 5" xfId="2520"/>
    <cellStyle name="Normal 6 2 3 2 5 2" xfId="5878"/>
    <cellStyle name="Normal 6 2 3 2 5 2 2" xfId="19160"/>
    <cellStyle name="Normal 6 2 3 2 5 2 2 2" xfId="27114"/>
    <cellStyle name="Normal 6 2 3 2 5 2 2 2 2" xfId="56073"/>
    <cellStyle name="Normal 6 2 3 2 5 2 2 3" xfId="48132"/>
    <cellStyle name="Normal 6 2 3 2 5 2 3" xfId="12490"/>
    <cellStyle name="Normal 6 2 3 2 5 2 3 2" xfId="41548"/>
    <cellStyle name="Normal 6 2 3 2 5 2 4" xfId="34964"/>
    <cellStyle name="Normal 6 2 3 2 5 3" xfId="16013"/>
    <cellStyle name="Normal 6 2 3 2 5 3 2" xfId="23967"/>
    <cellStyle name="Normal 6 2 3 2 5 3 2 2" xfId="52926"/>
    <cellStyle name="Normal 6 2 3 2 5 3 3" xfId="44985"/>
    <cellStyle name="Normal 6 2 3 2 5 4" xfId="9198"/>
    <cellStyle name="Normal 6 2 3 2 5 4 2" xfId="38256"/>
    <cellStyle name="Normal 6 2 3 2 5 5" xfId="31672"/>
    <cellStyle name="Normal 6 2 3 2 6" xfId="3718"/>
    <cellStyle name="Normal 6 2 3 2 6 2" xfId="17012"/>
    <cellStyle name="Normal 6 2 3 2 6 2 2" xfId="24966"/>
    <cellStyle name="Normal 6 2 3 2 6 2 2 2" xfId="53925"/>
    <cellStyle name="Normal 6 2 3 2 6 2 3" xfId="45984"/>
    <cellStyle name="Normal 6 2 3 2 6 3" xfId="10342"/>
    <cellStyle name="Normal 6 2 3 2 6 3 2" xfId="39400"/>
    <cellStyle name="Normal 6 2 3 2 6 4" xfId="32816"/>
    <cellStyle name="Normal 6 2 3 2 7" xfId="4874"/>
    <cellStyle name="Normal 6 2 3 2 7 2" xfId="18156"/>
    <cellStyle name="Normal 6 2 3 2 7 2 2" xfId="26110"/>
    <cellStyle name="Normal 6 2 3 2 7 2 2 2" xfId="55069"/>
    <cellStyle name="Normal 6 2 3 2 7 2 3" xfId="47128"/>
    <cellStyle name="Normal 6 2 3 2 7 3" xfId="11486"/>
    <cellStyle name="Normal 6 2 3 2 7 3 2" xfId="40544"/>
    <cellStyle name="Normal 6 2 3 2 7 4" xfId="33960"/>
    <cellStyle name="Normal 6 2 3 2 8" xfId="7043"/>
    <cellStyle name="Normal 6 2 3 2 8 2" xfId="20304"/>
    <cellStyle name="Normal 6 2 3 2 8 2 2" xfId="28258"/>
    <cellStyle name="Normal 6 2 3 2 8 2 2 2" xfId="57217"/>
    <cellStyle name="Normal 6 2 3 2 8 2 3" xfId="49276"/>
    <cellStyle name="Normal 6 2 3 2 8 3" xfId="13634"/>
    <cellStyle name="Normal 6 2 3 2 8 3 2" xfId="42692"/>
    <cellStyle name="Normal 6 2 3 2 8 4" xfId="36108"/>
    <cellStyle name="Normal 6 2 3 2 9" xfId="14912"/>
    <cellStyle name="Normal 6 2 3 2 9 2" xfId="22902"/>
    <cellStyle name="Normal 6 2 3 2 9 2 2" xfId="51861"/>
    <cellStyle name="Normal 6 2 3 2 9 3" xfId="43920"/>
    <cellStyle name="Normal 6 2 3 3" xfId="1572"/>
    <cellStyle name="Normal 6 2 3 3 10" xfId="30761"/>
    <cellStyle name="Normal 6 2 3 3 2" xfId="2197"/>
    <cellStyle name="Normal 6 2 3 3 2 2" xfId="3205"/>
    <cellStyle name="Normal 6 2 3 3 2 2 2" xfId="6563"/>
    <cellStyle name="Normal 6 2 3 3 2 2 2 2" xfId="19845"/>
    <cellStyle name="Normal 6 2 3 3 2 2 2 2 2" xfId="27799"/>
    <cellStyle name="Normal 6 2 3 3 2 2 2 2 2 2" xfId="56758"/>
    <cellStyle name="Normal 6 2 3 3 2 2 2 2 3" xfId="48817"/>
    <cellStyle name="Normal 6 2 3 3 2 2 2 3" xfId="13175"/>
    <cellStyle name="Normal 6 2 3 3 2 2 2 3 2" xfId="42233"/>
    <cellStyle name="Normal 6 2 3 3 2 2 2 4" xfId="35649"/>
    <cellStyle name="Normal 6 2 3 3 2 2 3" xfId="16693"/>
    <cellStyle name="Normal 6 2 3 3 2 2 3 2" xfId="24647"/>
    <cellStyle name="Normal 6 2 3 3 2 2 3 2 2" xfId="53606"/>
    <cellStyle name="Normal 6 2 3 3 2 2 3 3" xfId="45665"/>
    <cellStyle name="Normal 6 2 3 3 2 2 4" xfId="9883"/>
    <cellStyle name="Normal 6 2 3 3 2 2 4 2" xfId="38941"/>
    <cellStyle name="Normal 6 2 3 3 2 2 5" xfId="32357"/>
    <cellStyle name="Normal 6 2 3 3 2 3" xfId="4403"/>
    <cellStyle name="Normal 6 2 3 3 2 3 2" xfId="17697"/>
    <cellStyle name="Normal 6 2 3 3 2 3 2 2" xfId="25651"/>
    <cellStyle name="Normal 6 2 3 3 2 3 2 2 2" xfId="54610"/>
    <cellStyle name="Normal 6 2 3 3 2 3 2 3" xfId="46669"/>
    <cellStyle name="Normal 6 2 3 3 2 3 3" xfId="11027"/>
    <cellStyle name="Normal 6 2 3 3 2 3 3 2" xfId="40085"/>
    <cellStyle name="Normal 6 2 3 3 2 3 4" xfId="33501"/>
    <cellStyle name="Normal 6 2 3 3 2 4" xfId="5559"/>
    <cellStyle name="Normal 6 2 3 3 2 4 2" xfId="18841"/>
    <cellStyle name="Normal 6 2 3 3 2 4 2 2" xfId="26795"/>
    <cellStyle name="Normal 6 2 3 3 2 4 2 2 2" xfId="55754"/>
    <cellStyle name="Normal 6 2 3 3 2 4 2 3" xfId="47813"/>
    <cellStyle name="Normal 6 2 3 3 2 4 3" xfId="12171"/>
    <cellStyle name="Normal 6 2 3 3 2 4 3 2" xfId="41229"/>
    <cellStyle name="Normal 6 2 3 3 2 4 4" xfId="34645"/>
    <cellStyle name="Normal 6 2 3 3 2 5" xfId="7728"/>
    <cellStyle name="Normal 6 2 3 3 2 5 2" xfId="20989"/>
    <cellStyle name="Normal 6 2 3 3 2 5 2 2" xfId="28943"/>
    <cellStyle name="Normal 6 2 3 3 2 5 2 2 2" xfId="57902"/>
    <cellStyle name="Normal 6 2 3 3 2 5 2 3" xfId="49961"/>
    <cellStyle name="Normal 6 2 3 3 2 5 3" xfId="14319"/>
    <cellStyle name="Normal 6 2 3 3 2 5 3 2" xfId="43377"/>
    <cellStyle name="Normal 6 2 3 3 2 5 4" xfId="36793"/>
    <cellStyle name="Normal 6 2 3 3 2 6" xfId="15598"/>
    <cellStyle name="Normal 6 2 3 3 2 6 2" xfId="23588"/>
    <cellStyle name="Normal 6 2 3 3 2 6 2 2" xfId="52547"/>
    <cellStyle name="Normal 6 2 3 3 2 6 3" xfId="44606"/>
    <cellStyle name="Normal 6 2 3 3 2 7" xfId="22139"/>
    <cellStyle name="Normal 6 2 3 3 2 7 2" xfId="30087"/>
    <cellStyle name="Normal 6 2 3 3 2 7 2 2" xfId="59046"/>
    <cellStyle name="Normal 6 2 3 3 2 7 3" xfId="51105"/>
    <cellStyle name="Normal 6 2 3 3 2 8" xfId="8879"/>
    <cellStyle name="Normal 6 2 3 3 2 8 2" xfId="37937"/>
    <cellStyle name="Normal 6 2 3 3 2 9" xfId="31353"/>
    <cellStyle name="Normal 6 2 3 3 3" xfId="2613"/>
    <cellStyle name="Normal 6 2 3 3 3 2" xfId="5971"/>
    <cellStyle name="Normal 6 2 3 3 3 2 2" xfId="19253"/>
    <cellStyle name="Normal 6 2 3 3 3 2 2 2" xfId="27207"/>
    <cellStyle name="Normal 6 2 3 3 3 2 2 2 2" xfId="56166"/>
    <cellStyle name="Normal 6 2 3 3 3 2 2 3" xfId="48225"/>
    <cellStyle name="Normal 6 2 3 3 3 2 3" xfId="12583"/>
    <cellStyle name="Normal 6 2 3 3 3 2 3 2" xfId="41641"/>
    <cellStyle name="Normal 6 2 3 3 3 2 4" xfId="35057"/>
    <cellStyle name="Normal 6 2 3 3 3 3" xfId="16101"/>
    <cellStyle name="Normal 6 2 3 3 3 3 2" xfId="24055"/>
    <cellStyle name="Normal 6 2 3 3 3 3 2 2" xfId="53014"/>
    <cellStyle name="Normal 6 2 3 3 3 3 3" xfId="45073"/>
    <cellStyle name="Normal 6 2 3 3 3 4" xfId="9291"/>
    <cellStyle name="Normal 6 2 3 3 3 4 2" xfId="38349"/>
    <cellStyle name="Normal 6 2 3 3 3 5" xfId="31765"/>
    <cellStyle name="Normal 6 2 3 3 4" xfId="3811"/>
    <cellStyle name="Normal 6 2 3 3 4 2" xfId="17105"/>
    <cellStyle name="Normal 6 2 3 3 4 2 2" xfId="25059"/>
    <cellStyle name="Normal 6 2 3 3 4 2 2 2" xfId="54018"/>
    <cellStyle name="Normal 6 2 3 3 4 2 3" xfId="46077"/>
    <cellStyle name="Normal 6 2 3 3 4 3" xfId="10435"/>
    <cellStyle name="Normal 6 2 3 3 4 3 2" xfId="39493"/>
    <cellStyle name="Normal 6 2 3 3 4 4" xfId="32909"/>
    <cellStyle name="Normal 6 2 3 3 5" xfId="4967"/>
    <cellStyle name="Normal 6 2 3 3 5 2" xfId="18249"/>
    <cellStyle name="Normal 6 2 3 3 5 2 2" xfId="26203"/>
    <cellStyle name="Normal 6 2 3 3 5 2 2 2" xfId="55162"/>
    <cellStyle name="Normal 6 2 3 3 5 2 3" xfId="47221"/>
    <cellStyle name="Normal 6 2 3 3 5 3" xfId="11579"/>
    <cellStyle name="Normal 6 2 3 3 5 3 2" xfId="40637"/>
    <cellStyle name="Normal 6 2 3 3 5 4" xfId="34053"/>
    <cellStyle name="Normal 6 2 3 3 6" xfId="7136"/>
    <cellStyle name="Normal 6 2 3 3 6 2" xfId="20397"/>
    <cellStyle name="Normal 6 2 3 3 6 2 2" xfId="28351"/>
    <cellStyle name="Normal 6 2 3 3 6 2 2 2" xfId="57310"/>
    <cellStyle name="Normal 6 2 3 3 6 2 3" xfId="49369"/>
    <cellStyle name="Normal 6 2 3 3 6 3" xfId="13727"/>
    <cellStyle name="Normal 6 2 3 3 6 3 2" xfId="42785"/>
    <cellStyle name="Normal 6 2 3 3 6 4" xfId="36201"/>
    <cellStyle name="Normal 6 2 3 3 7" xfId="15005"/>
    <cellStyle name="Normal 6 2 3 3 7 2" xfId="22995"/>
    <cellStyle name="Normal 6 2 3 3 7 2 2" xfId="51954"/>
    <cellStyle name="Normal 6 2 3 3 7 3" xfId="44013"/>
    <cellStyle name="Normal 6 2 3 3 8" xfId="21547"/>
    <cellStyle name="Normal 6 2 3 3 8 2" xfId="29495"/>
    <cellStyle name="Normal 6 2 3 3 8 2 2" xfId="58454"/>
    <cellStyle name="Normal 6 2 3 3 8 3" xfId="50513"/>
    <cellStyle name="Normal 6 2 3 3 9" xfId="8287"/>
    <cellStyle name="Normal 6 2 3 3 9 2" xfId="37345"/>
    <cellStyle name="Normal 6 2 3 4" xfId="2014"/>
    <cellStyle name="Normal 6 2 3 4 2" xfId="3022"/>
    <cellStyle name="Normal 6 2 3 4 2 2" xfId="6380"/>
    <cellStyle name="Normal 6 2 3 4 2 2 2" xfId="19662"/>
    <cellStyle name="Normal 6 2 3 4 2 2 2 2" xfId="27616"/>
    <cellStyle name="Normal 6 2 3 4 2 2 2 2 2" xfId="56575"/>
    <cellStyle name="Normal 6 2 3 4 2 2 2 3" xfId="48634"/>
    <cellStyle name="Normal 6 2 3 4 2 2 3" xfId="12992"/>
    <cellStyle name="Normal 6 2 3 4 2 2 3 2" xfId="42050"/>
    <cellStyle name="Normal 6 2 3 4 2 2 4" xfId="35466"/>
    <cellStyle name="Normal 6 2 3 4 2 3" xfId="16510"/>
    <cellStyle name="Normal 6 2 3 4 2 3 2" xfId="24464"/>
    <cellStyle name="Normal 6 2 3 4 2 3 2 2" xfId="53423"/>
    <cellStyle name="Normal 6 2 3 4 2 3 3" xfId="45482"/>
    <cellStyle name="Normal 6 2 3 4 2 4" xfId="9700"/>
    <cellStyle name="Normal 6 2 3 4 2 4 2" xfId="38758"/>
    <cellStyle name="Normal 6 2 3 4 2 5" xfId="32174"/>
    <cellStyle name="Normal 6 2 3 4 3" xfId="4220"/>
    <cellStyle name="Normal 6 2 3 4 3 2" xfId="17514"/>
    <cellStyle name="Normal 6 2 3 4 3 2 2" xfId="25468"/>
    <cellStyle name="Normal 6 2 3 4 3 2 2 2" xfId="54427"/>
    <cellStyle name="Normal 6 2 3 4 3 2 3" xfId="46486"/>
    <cellStyle name="Normal 6 2 3 4 3 3" xfId="10844"/>
    <cellStyle name="Normal 6 2 3 4 3 3 2" xfId="39902"/>
    <cellStyle name="Normal 6 2 3 4 3 4" xfId="33318"/>
    <cellStyle name="Normal 6 2 3 4 4" xfId="5376"/>
    <cellStyle name="Normal 6 2 3 4 4 2" xfId="18658"/>
    <cellStyle name="Normal 6 2 3 4 4 2 2" xfId="26612"/>
    <cellStyle name="Normal 6 2 3 4 4 2 2 2" xfId="55571"/>
    <cellStyle name="Normal 6 2 3 4 4 2 3" xfId="47630"/>
    <cellStyle name="Normal 6 2 3 4 4 3" xfId="11988"/>
    <cellStyle name="Normal 6 2 3 4 4 3 2" xfId="41046"/>
    <cellStyle name="Normal 6 2 3 4 4 4" xfId="34462"/>
    <cellStyle name="Normal 6 2 3 4 5" xfId="7545"/>
    <cellStyle name="Normal 6 2 3 4 5 2" xfId="20806"/>
    <cellStyle name="Normal 6 2 3 4 5 2 2" xfId="28760"/>
    <cellStyle name="Normal 6 2 3 4 5 2 2 2" xfId="57719"/>
    <cellStyle name="Normal 6 2 3 4 5 2 3" xfId="49778"/>
    <cellStyle name="Normal 6 2 3 4 5 3" xfId="14136"/>
    <cellStyle name="Normal 6 2 3 4 5 3 2" xfId="43194"/>
    <cellStyle name="Normal 6 2 3 4 5 4" xfId="36610"/>
    <cellStyle name="Normal 6 2 3 4 6" xfId="15415"/>
    <cellStyle name="Normal 6 2 3 4 6 2" xfId="23405"/>
    <cellStyle name="Normal 6 2 3 4 6 2 2" xfId="52364"/>
    <cellStyle name="Normal 6 2 3 4 6 3" xfId="44423"/>
    <cellStyle name="Normal 6 2 3 4 7" xfId="21956"/>
    <cellStyle name="Normal 6 2 3 4 7 2" xfId="29904"/>
    <cellStyle name="Normal 6 2 3 4 7 2 2" xfId="58863"/>
    <cellStyle name="Normal 6 2 3 4 7 3" xfId="50922"/>
    <cellStyle name="Normal 6 2 3 4 8" xfId="8696"/>
    <cellStyle name="Normal 6 2 3 4 8 2" xfId="37754"/>
    <cellStyle name="Normal 6 2 3 4 9" xfId="31170"/>
    <cellStyle name="Normal 6 2 3 5" xfId="1830"/>
    <cellStyle name="Normal 6 2 3 5 2" xfId="2842"/>
    <cellStyle name="Normal 6 2 3 5 2 2" xfId="6200"/>
    <cellStyle name="Normal 6 2 3 5 2 2 2" xfId="19482"/>
    <cellStyle name="Normal 6 2 3 5 2 2 2 2" xfId="27436"/>
    <cellStyle name="Normal 6 2 3 5 2 2 2 2 2" xfId="56395"/>
    <cellStyle name="Normal 6 2 3 5 2 2 2 3" xfId="48454"/>
    <cellStyle name="Normal 6 2 3 5 2 2 3" xfId="12812"/>
    <cellStyle name="Normal 6 2 3 5 2 2 3 2" xfId="41870"/>
    <cellStyle name="Normal 6 2 3 5 2 2 4" xfId="35286"/>
    <cellStyle name="Normal 6 2 3 5 2 3" xfId="16330"/>
    <cellStyle name="Normal 6 2 3 5 2 3 2" xfId="24284"/>
    <cellStyle name="Normal 6 2 3 5 2 3 2 2" xfId="53243"/>
    <cellStyle name="Normal 6 2 3 5 2 3 3" xfId="45302"/>
    <cellStyle name="Normal 6 2 3 5 2 4" xfId="9520"/>
    <cellStyle name="Normal 6 2 3 5 2 4 2" xfId="38578"/>
    <cellStyle name="Normal 6 2 3 5 2 5" xfId="31994"/>
    <cellStyle name="Normal 6 2 3 5 3" xfId="4040"/>
    <cellStyle name="Normal 6 2 3 5 3 2" xfId="17334"/>
    <cellStyle name="Normal 6 2 3 5 3 2 2" xfId="25288"/>
    <cellStyle name="Normal 6 2 3 5 3 2 2 2" xfId="54247"/>
    <cellStyle name="Normal 6 2 3 5 3 2 3" xfId="46306"/>
    <cellStyle name="Normal 6 2 3 5 3 3" xfId="10664"/>
    <cellStyle name="Normal 6 2 3 5 3 3 2" xfId="39722"/>
    <cellStyle name="Normal 6 2 3 5 3 4" xfId="33138"/>
    <cellStyle name="Normal 6 2 3 5 4" xfId="5196"/>
    <cellStyle name="Normal 6 2 3 5 4 2" xfId="18478"/>
    <cellStyle name="Normal 6 2 3 5 4 2 2" xfId="26432"/>
    <cellStyle name="Normal 6 2 3 5 4 2 2 2" xfId="55391"/>
    <cellStyle name="Normal 6 2 3 5 4 2 3" xfId="47450"/>
    <cellStyle name="Normal 6 2 3 5 4 3" xfId="11808"/>
    <cellStyle name="Normal 6 2 3 5 4 3 2" xfId="40866"/>
    <cellStyle name="Normal 6 2 3 5 4 4" xfId="34282"/>
    <cellStyle name="Normal 6 2 3 5 5" xfId="7365"/>
    <cellStyle name="Normal 6 2 3 5 5 2" xfId="20626"/>
    <cellStyle name="Normal 6 2 3 5 5 2 2" xfId="28580"/>
    <cellStyle name="Normal 6 2 3 5 5 2 2 2" xfId="57539"/>
    <cellStyle name="Normal 6 2 3 5 5 2 3" xfId="49598"/>
    <cellStyle name="Normal 6 2 3 5 5 3" xfId="13956"/>
    <cellStyle name="Normal 6 2 3 5 5 3 2" xfId="43014"/>
    <cellStyle name="Normal 6 2 3 5 5 4" xfId="36430"/>
    <cellStyle name="Normal 6 2 3 5 6" xfId="15235"/>
    <cellStyle name="Normal 6 2 3 5 6 2" xfId="23225"/>
    <cellStyle name="Normal 6 2 3 5 6 2 2" xfId="52184"/>
    <cellStyle name="Normal 6 2 3 5 6 3" xfId="44243"/>
    <cellStyle name="Normal 6 2 3 5 7" xfId="21776"/>
    <cellStyle name="Normal 6 2 3 5 7 2" xfId="29724"/>
    <cellStyle name="Normal 6 2 3 5 7 2 2" xfId="58683"/>
    <cellStyle name="Normal 6 2 3 5 7 3" xfId="50742"/>
    <cellStyle name="Normal 6 2 3 5 8" xfId="8516"/>
    <cellStyle name="Normal 6 2 3 5 8 2" xfId="37574"/>
    <cellStyle name="Normal 6 2 3 5 9" xfId="30990"/>
    <cellStyle name="Normal 6 2 3 6" xfId="2429"/>
    <cellStyle name="Normal 6 2 3 6 2" xfId="5788"/>
    <cellStyle name="Normal 6 2 3 6 2 2" xfId="19070"/>
    <cellStyle name="Normal 6 2 3 6 2 2 2" xfId="27024"/>
    <cellStyle name="Normal 6 2 3 6 2 2 2 2" xfId="55983"/>
    <cellStyle name="Normal 6 2 3 6 2 2 3" xfId="48042"/>
    <cellStyle name="Normal 6 2 3 6 2 3" xfId="12400"/>
    <cellStyle name="Normal 6 2 3 6 2 3 2" xfId="41458"/>
    <cellStyle name="Normal 6 2 3 6 2 4" xfId="34874"/>
    <cellStyle name="Normal 6 2 3 6 3" xfId="14797"/>
    <cellStyle name="Normal 6 2 3 6 3 2" xfId="22799"/>
    <cellStyle name="Normal 6 2 3 6 3 2 2" xfId="51758"/>
    <cellStyle name="Normal 6 2 3 6 3 3" xfId="43817"/>
    <cellStyle name="Normal 6 2 3 6 4" xfId="9108"/>
    <cellStyle name="Normal 6 2 3 6 4 2" xfId="38166"/>
    <cellStyle name="Normal 6 2 3 6 5" xfId="31582"/>
    <cellStyle name="Normal 6 2 3 7" xfId="3628"/>
    <cellStyle name="Normal 6 2 3 7 2" xfId="16922"/>
    <cellStyle name="Normal 6 2 3 7 2 2" xfId="24876"/>
    <cellStyle name="Normal 6 2 3 7 2 2 2" xfId="53835"/>
    <cellStyle name="Normal 6 2 3 7 2 3" xfId="45894"/>
    <cellStyle name="Normal 6 2 3 7 3" xfId="10252"/>
    <cellStyle name="Normal 6 2 3 7 3 2" xfId="39310"/>
    <cellStyle name="Normal 6 2 3 7 4" xfId="32726"/>
    <cellStyle name="Normal 6 2 3 8" xfId="4782"/>
    <cellStyle name="Normal 6 2 3 8 2" xfId="18066"/>
    <cellStyle name="Normal 6 2 3 8 2 2" xfId="26020"/>
    <cellStyle name="Normal 6 2 3 8 2 2 2" xfId="54979"/>
    <cellStyle name="Normal 6 2 3 8 2 3" xfId="47038"/>
    <cellStyle name="Normal 6 2 3 8 3" xfId="11396"/>
    <cellStyle name="Normal 6 2 3 8 3 2" xfId="40454"/>
    <cellStyle name="Normal 6 2 3 8 4" xfId="33870"/>
    <cellStyle name="Normal 6 2 3 9" xfId="6943"/>
    <cellStyle name="Normal 6 2 3 9 2" xfId="20214"/>
    <cellStyle name="Normal 6 2 3 9 2 2" xfId="28168"/>
    <cellStyle name="Normal 6 2 3 9 2 2 2" xfId="57127"/>
    <cellStyle name="Normal 6 2 3 9 2 3" xfId="49186"/>
    <cellStyle name="Normal 6 2 3 9 3" xfId="13544"/>
    <cellStyle name="Normal 6 2 3 9 3 2" xfId="42602"/>
    <cellStyle name="Normal 6 2 3 9 4" xfId="36018"/>
    <cellStyle name="Normal 6 2 4" xfId="1439"/>
    <cellStyle name="Normal 6 2 4 10" xfId="21421"/>
    <cellStyle name="Normal 6 2 4 10 2" xfId="29369"/>
    <cellStyle name="Normal 6 2 4 10 2 2" xfId="58328"/>
    <cellStyle name="Normal 6 2 4 10 3" xfId="50387"/>
    <cellStyle name="Normal 6 2 4 11" xfId="8161"/>
    <cellStyle name="Normal 6 2 4 11 2" xfId="37219"/>
    <cellStyle name="Normal 6 2 4 12" xfId="30635"/>
    <cellStyle name="Normal 6 2 4 2" xfId="1659"/>
    <cellStyle name="Normal 6 2 4 2 10" xfId="30848"/>
    <cellStyle name="Normal 6 2 4 2 2" xfId="2284"/>
    <cellStyle name="Normal 6 2 4 2 2 2" xfId="3292"/>
    <cellStyle name="Normal 6 2 4 2 2 2 2" xfId="6650"/>
    <cellStyle name="Normal 6 2 4 2 2 2 2 2" xfId="19932"/>
    <cellStyle name="Normal 6 2 4 2 2 2 2 2 2" xfId="27886"/>
    <cellStyle name="Normal 6 2 4 2 2 2 2 2 2 2" xfId="56845"/>
    <cellStyle name="Normal 6 2 4 2 2 2 2 2 3" xfId="48904"/>
    <cellStyle name="Normal 6 2 4 2 2 2 2 3" xfId="13262"/>
    <cellStyle name="Normal 6 2 4 2 2 2 2 3 2" xfId="42320"/>
    <cellStyle name="Normal 6 2 4 2 2 2 2 4" xfId="35736"/>
    <cellStyle name="Normal 6 2 4 2 2 2 3" xfId="16780"/>
    <cellStyle name="Normal 6 2 4 2 2 2 3 2" xfId="24734"/>
    <cellStyle name="Normal 6 2 4 2 2 2 3 2 2" xfId="53693"/>
    <cellStyle name="Normal 6 2 4 2 2 2 3 3" xfId="45752"/>
    <cellStyle name="Normal 6 2 4 2 2 2 4" xfId="9970"/>
    <cellStyle name="Normal 6 2 4 2 2 2 4 2" xfId="39028"/>
    <cellStyle name="Normal 6 2 4 2 2 2 5" xfId="32444"/>
    <cellStyle name="Normal 6 2 4 2 2 3" xfId="4490"/>
    <cellStyle name="Normal 6 2 4 2 2 3 2" xfId="17784"/>
    <cellStyle name="Normal 6 2 4 2 2 3 2 2" xfId="25738"/>
    <cellStyle name="Normal 6 2 4 2 2 3 2 2 2" xfId="54697"/>
    <cellStyle name="Normal 6 2 4 2 2 3 2 3" xfId="46756"/>
    <cellStyle name="Normal 6 2 4 2 2 3 3" xfId="11114"/>
    <cellStyle name="Normal 6 2 4 2 2 3 3 2" xfId="40172"/>
    <cellStyle name="Normal 6 2 4 2 2 3 4" xfId="33588"/>
    <cellStyle name="Normal 6 2 4 2 2 4" xfId="5646"/>
    <cellStyle name="Normal 6 2 4 2 2 4 2" xfId="18928"/>
    <cellStyle name="Normal 6 2 4 2 2 4 2 2" xfId="26882"/>
    <cellStyle name="Normal 6 2 4 2 2 4 2 2 2" xfId="55841"/>
    <cellStyle name="Normal 6 2 4 2 2 4 2 3" xfId="47900"/>
    <cellStyle name="Normal 6 2 4 2 2 4 3" xfId="12258"/>
    <cellStyle name="Normal 6 2 4 2 2 4 3 2" xfId="41316"/>
    <cellStyle name="Normal 6 2 4 2 2 4 4" xfId="34732"/>
    <cellStyle name="Normal 6 2 4 2 2 5" xfId="7815"/>
    <cellStyle name="Normal 6 2 4 2 2 5 2" xfId="21076"/>
    <cellStyle name="Normal 6 2 4 2 2 5 2 2" xfId="29030"/>
    <cellStyle name="Normal 6 2 4 2 2 5 2 2 2" xfId="57989"/>
    <cellStyle name="Normal 6 2 4 2 2 5 2 3" xfId="50048"/>
    <cellStyle name="Normal 6 2 4 2 2 5 3" xfId="14406"/>
    <cellStyle name="Normal 6 2 4 2 2 5 3 2" xfId="43464"/>
    <cellStyle name="Normal 6 2 4 2 2 5 4" xfId="36880"/>
    <cellStyle name="Normal 6 2 4 2 2 6" xfId="15685"/>
    <cellStyle name="Normal 6 2 4 2 2 6 2" xfId="23675"/>
    <cellStyle name="Normal 6 2 4 2 2 6 2 2" xfId="52634"/>
    <cellStyle name="Normal 6 2 4 2 2 6 3" xfId="44693"/>
    <cellStyle name="Normal 6 2 4 2 2 7" xfId="22226"/>
    <cellStyle name="Normal 6 2 4 2 2 7 2" xfId="30174"/>
    <cellStyle name="Normal 6 2 4 2 2 7 2 2" xfId="59133"/>
    <cellStyle name="Normal 6 2 4 2 2 7 3" xfId="51192"/>
    <cellStyle name="Normal 6 2 4 2 2 8" xfId="8966"/>
    <cellStyle name="Normal 6 2 4 2 2 8 2" xfId="38024"/>
    <cellStyle name="Normal 6 2 4 2 2 9" xfId="31440"/>
    <cellStyle name="Normal 6 2 4 2 3" xfId="2700"/>
    <cellStyle name="Normal 6 2 4 2 3 2" xfId="6058"/>
    <cellStyle name="Normal 6 2 4 2 3 2 2" xfId="19340"/>
    <cellStyle name="Normal 6 2 4 2 3 2 2 2" xfId="27294"/>
    <cellStyle name="Normal 6 2 4 2 3 2 2 2 2" xfId="56253"/>
    <cellStyle name="Normal 6 2 4 2 3 2 2 3" xfId="48312"/>
    <cellStyle name="Normal 6 2 4 2 3 2 3" xfId="12670"/>
    <cellStyle name="Normal 6 2 4 2 3 2 3 2" xfId="41728"/>
    <cellStyle name="Normal 6 2 4 2 3 2 4" xfId="35144"/>
    <cellStyle name="Normal 6 2 4 2 3 3" xfId="16188"/>
    <cellStyle name="Normal 6 2 4 2 3 3 2" xfId="24142"/>
    <cellStyle name="Normal 6 2 4 2 3 3 2 2" xfId="53101"/>
    <cellStyle name="Normal 6 2 4 2 3 3 3" xfId="45160"/>
    <cellStyle name="Normal 6 2 4 2 3 4" xfId="9378"/>
    <cellStyle name="Normal 6 2 4 2 3 4 2" xfId="38436"/>
    <cellStyle name="Normal 6 2 4 2 3 5" xfId="31852"/>
    <cellStyle name="Normal 6 2 4 2 4" xfId="3898"/>
    <cellStyle name="Normal 6 2 4 2 4 2" xfId="17192"/>
    <cellStyle name="Normal 6 2 4 2 4 2 2" xfId="25146"/>
    <cellStyle name="Normal 6 2 4 2 4 2 2 2" xfId="54105"/>
    <cellStyle name="Normal 6 2 4 2 4 2 3" xfId="46164"/>
    <cellStyle name="Normal 6 2 4 2 4 3" xfId="10522"/>
    <cellStyle name="Normal 6 2 4 2 4 3 2" xfId="39580"/>
    <cellStyle name="Normal 6 2 4 2 4 4" xfId="32996"/>
    <cellStyle name="Normal 6 2 4 2 5" xfId="5054"/>
    <cellStyle name="Normal 6 2 4 2 5 2" xfId="18336"/>
    <cellStyle name="Normal 6 2 4 2 5 2 2" xfId="26290"/>
    <cellStyle name="Normal 6 2 4 2 5 2 2 2" xfId="55249"/>
    <cellStyle name="Normal 6 2 4 2 5 2 3" xfId="47308"/>
    <cellStyle name="Normal 6 2 4 2 5 3" xfId="11666"/>
    <cellStyle name="Normal 6 2 4 2 5 3 2" xfId="40724"/>
    <cellStyle name="Normal 6 2 4 2 5 4" xfId="34140"/>
    <cellStyle name="Normal 6 2 4 2 6" xfId="7223"/>
    <cellStyle name="Normal 6 2 4 2 6 2" xfId="20484"/>
    <cellStyle name="Normal 6 2 4 2 6 2 2" xfId="28438"/>
    <cellStyle name="Normal 6 2 4 2 6 2 2 2" xfId="57397"/>
    <cellStyle name="Normal 6 2 4 2 6 2 3" xfId="49456"/>
    <cellStyle name="Normal 6 2 4 2 6 3" xfId="13814"/>
    <cellStyle name="Normal 6 2 4 2 6 3 2" xfId="42872"/>
    <cellStyle name="Normal 6 2 4 2 6 4" xfId="36288"/>
    <cellStyle name="Normal 6 2 4 2 7" xfId="15092"/>
    <cellStyle name="Normal 6 2 4 2 7 2" xfId="23082"/>
    <cellStyle name="Normal 6 2 4 2 7 2 2" xfId="52041"/>
    <cellStyle name="Normal 6 2 4 2 7 3" xfId="44100"/>
    <cellStyle name="Normal 6 2 4 2 8" xfId="21634"/>
    <cellStyle name="Normal 6 2 4 2 8 2" xfId="29582"/>
    <cellStyle name="Normal 6 2 4 2 8 2 2" xfId="58541"/>
    <cellStyle name="Normal 6 2 4 2 8 3" xfId="50600"/>
    <cellStyle name="Normal 6 2 4 2 9" xfId="8374"/>
    <cellStyle name="Normal 6 2 4 2 9 2" xfId="37432"/>
    <cellStyle name="Normal 6 2 4 3" xfId="2071"/>
    <cellStyle name="Normal 6 2 4 3 2" xfId="3079"/>
    <cellStyle name="Normal 6 2 4 3 2 2" xfId="6437"/>
    <cellStyle name="Normal 6 2 4 3 2 2 2" xfId="19719"/>
    <cellStyle name="Normal 6 2 4 3 2 2 2 2" xfId="27673"/>
    <cellStyle name="Normal 6 2 4 3 2 2 2 2 2" xfId="56632"/>
    <cellStyle name="Normal 6 2 4 3 2 2 2 3" xfId="48691"/>
    <cellStyle name="Normal 6 2 4 3 2 2 3" xfId="13049"/>
    <cellStyle name="Normal 6 2 4 3 2 2 3 2" xfId="42107"/>
    <cellStyle name="Normal 6 2 4 3 2 2 4" xfId="35523"/>
    <cellStyle name="Normal 6 2 4 3 2 3" xfId="16567"/>
    <cellStyle name="Normal 6 2 4 3 2 3 2" xfId="24521"/>
    <cellStyle name="Normal 6 2 4 3 2 3 2 2" xfId="53480"/>
    <cellStyle name="Normal 6 2 4 3 2 3 3" xfId="45539"/>
    <cellStyle name="Normal 6 2 4 3 2 4" xfId="9757"/>
    <cellStyle name="Normal 6 2 4 3 2 4 2" xfId="38815"/>
    <cellStyle name="Normal 6 2 4 3 2 5" xfId="32231"/>
    <cellStyle name="Normal 6 2 4 3 3" xfId="4277"/>
    <cellStyle name="Normal 6 2 4 3 3 2" xfId="17571"/>
    <cellStyle name="Normal 6 2 4 3 3 2 2" xfId="25525"/>
    <cellStyle name="Normal 6 2 4 3 3 2 2 2" xfId="54484"/>
    <cellStyle name="Normal 6 2 4 3 3 2 3" xfId="46543"/>
    <cellStyle name="Normal 6 2 4 3 3 3" xfId="10901"/>
    <cellStyle name="Normal 6 2 4 3 3 3 2" xfId="39959"/>
    <cellStyle name="Normal 6 2 4 3 3 4" xfId="33375"/>
    <cellStyle name="Normal 6 2 4 3 4" xfId="5433"/>
    <cellStyle name="Normal 6 2 4 3 4 2" xfId="18715"/>
    <cellStyle name="Normal 6 2 4 3 4 2 2" xfId="26669"/>
    <cellStyle name="Normal 6 2 4 3 4 2 2 2" xfId="55628"/>
    <cellStyle name="Normal 6 2 4 3 4 2 3" xfId="47687"/>
    <cellStyle name="Normal 6 2 4 3 4 3" xfId="12045"/>
    <cellStyle name="Normal 6 2 4 3 4 3 2" xfId="41103"/>
    <cellStyle name="Normal 6 2 4 3 4 4" xfId="34519"/>
    <cellStyle name="Normal 6 2 4 3 5" xfId="7602"/>
    <cellStyle name="Normal 6 2 4 3 5 2" xfId="20863"/>
    <cellStyle name="Normal 6 2 4 3 5 2 2" xfId="28817"/>
    <cellStyle name="Normal 6 2 4 3 5 2 2 2" xfId="57776"/>
    <cellStyle name="Normal 6 2 4 3 5 2 3" xfId="49835"/>
    <cellStyle name="Normal 6 2 4 3 5 3" xfId="14193"/>
    <cellStyle name="Normal 6 2 4 3 5 3 2" xfId="43251"/>
    <cellStyle name="Normal 6 2 4 3 5 4" xfId="36667"/>
    <cellStyle name="Normal 6 2 4 3 6" xfId="15472"/>
    <cellStyle name="Normal 6 2 4 3 6 2" xfId="23462"/>
    <cellStyle name="Normal 6 2 4 3 6 2 2" xfId="52421"/>
    <cellStyle name="Normal 6 2 4 3 6 3" xfId="44480"/>
    <cellStyle name="Normal 6 2 4 3 7" xfId="22013"/>
    <cellStyle name="Normal 6 2 4 3 7 2" xfId="29961"/>
    <cellStyle name="Normal 6 2 4 3 7 2 2" xfId="58920"/>
    <cellStyle name="Normal 6 2 4 3 7 3" xfId="50979"/>
    <cellStyle name="Normal 6 2 4 3 8" xfId="8753"/>
    <cellStyle name="Normal 6 2 4 3 8 2" xfId="37811"/>
    <cellStyle name="Normal 6 2 4 3 9" xfId="31227"/>
    <cellStyle name="Normal 6 2 4 4" xfId="1889"/>
    <cellStyle name="Normal 6 2 4 4 2" xfId="2899"/>
    <cellStyle name="Normal 6 2 4 4 2 2" xfId="6257"/>
    <cellStyle name="Normal 6 2 4 4 2 2 2" xfId="19539"/>
    <cellStyle name="Normal 6 2 4 4 2 2 2 2" xfId="27493"/>
    <cellStyle name="Normal 6 2 4 4 2 2 2 2 2" xfId="56452"/>
    <cellStyle name="Normal 6 2 4 4 2 2 2 3" xfId="48511"/>
    <cellStyle name="Normal 6 2 4 4 2 2 3" xfId="12869"/>
    <cellStyle name="Normal 6 2 4 4 2 2 3 2" xfId="41927"/>
    <cellStyle name="Normal 6 2 4 4 2 2 4" xfId="35343"/>
    <cellStyle name="Normal 6 2 4 4 2 3" xfId="16387"/>
    <cellStyle name="Normal 6 2 4 4 2 3 2" xfId="24341"/>
    <cellStyle name="Normal 6 2 4 4 2 3 2 2" xfId="53300"/>
    <cellStyle name="Normal 6 2 4 4 2 3 3" xfId="45359"/>
    <cellStyle name="Normal 6 2 4 4 2 4" xfId="9577"/>
    <cellStyle name="Normal 6 2 4 4 2 4 2" xfId="38635"/>
    <cellStyle name="Normal 6 2 4 4 2 5" xfId="32051"/>
    <cellStyle name="Normal 6 2 4 4 3" xfId="4097"/>
    <cellStyle name="Normal 6 2 4 4 3 2" xfId="17391"/>
    <cellStyle name="Normal 6 2 4 4 3 2 2" xfId="25345"/>
    <cellStyle name="Normal 6 2 4 4 3 2 2 2" xfId="54304"/>
    <cellStyle name="Normal 6 2 4 4 3 2 3" xfId="46363"/>
    <cellStyle name="Normal 6 2 4 4 3 3" xfId="10721"/>
    <cellStyle name="Normal 6 2 4 4 3 3 2" xfId="39779"/>
    <cellStyle name="Normal 6 2 4 4 3 4" xfId="33195"/>
    <cellStyle name="Normal 6 2 4 4 4" xfId="5253"/>
    <cellStyle name="Normal 6 2 4 4 4 2" xfId="18535"/>
    <cellStyle name="Normal 6 2 4 4 4 2 2" xfId="26489"/>
    <cellStyle name="Normal 6 2 4 4 4 2 2 2" xfId="55448"/>
    <cellStyle name="Normal 6 2 4 4 4 2 3" xfId="47507"/>
    <cellStyle name="Normal 6 2 4 4 4 3" xfId="11865"/>
    <cellStyle name="Normal 6 2 4 4 4 3 2" xfId="40923"/>
    <cellStyle name="Normal 6 2 4 4 4 4" xfId="34339"/>
    <cellStyle name="Normal 6 2 4 4 5" xfId="7422"/>
    <cellStyle name="Normal 6 2 4 4 5 2" xfId="20683"/>
    <cellStyle name="Normal 6 2 4 4 5 2 2" xfId="28637"/>
    <cellStyle name="Normal 6 2 4 4 5 2 2 2" xfId="57596"/>
    <cellStyle name="Normal 6 2 4 4 5 2 3" xfId="49655"/>
    <cellStyle name="Normal 6 2 4 4 5 3" xfId="14013"/>
    <cellStyle name="Normal 6 2 4 4 5 3 2" xfId="43071"/>
    <cellStyle name="Normal 6 2 4 4 5 4" xfId="36487"/>
    <cellStyle name="Normal 6 2 4 4 6" xfId="15292"/>
    <cellStyle name="Normal 6 2 4 4 6 2" xfId="23282"/>
    <cellStyle name="Normal 6 2 4 4 6 2 2" xfId="52241"/>
    <cellStyle name="Normal 6 2 4 4 6 3" xfId="44300"/>
    <cellStyle name="Normal 6 2 4 4 7" xfId="21833"/>
    <cellStyle name="Normal 6 2 4 4 7 2" xfId="29781"/>
    <cellStyle name="Normal 6 2 4 4 7 2 2" xfId="58740"/>
    <cellStyle name="Normal 6 2 4 4 7 3" xfId="50799"/>
    <cellStyle name="Normal 6 2 4 4 8" xfId="8573"/>
    <cellStyle name="Normal 6 2 4 4 8 2" xfId="37631"/>
    <cellStyle name="Normal 6 2 4 4 9" xfId="31047"/>
    <cellStyle name="Normal 6 2 4 5" xfId="2487"/>
    <cellStyle name="Normal 6 2 4 5 2" xfId="5845"/>
    <cellStyle name="Normal 6 2 4 5 2 2" xfId="19127"/>
    <cellStyle name="Normal 6 2 4 5 2 2 2" xfId="27081"/>
    <cellStyle name="Normal 6 2 4 5 2 2 2 2" xfId="56040"/>
    <cellStyle name="Normal 6 2 4 5 2 2 3" xfId="48099"/>
    <cellStyle name="Normal 6 2 4 5 2 3" xfId="12457"/>
    <cellStyle name="Normal 6 2 4 5 2 3 2" xfId="41515"/>
    <cellStyle name="Normal 6 2 4 5 2 4" xfId="34931"/>
    <cellStyle name="Normal 6 2 4 5 3" xfId="15989"/>
    <cellStyle name="Normal 6 2 4 5 3 2" xfId="23953"/>
    <cellStyle name="Normal 6 2 4 5 3 2 2" xfId="52912"/>
    <cellStyle name="Normal 6 2 4 5 3 3" xfId="44971"/>
    <cellStyle name="Normal 6 2 4 5 4" xfId="9165"/>
    <cellStyle name="Normal 6 2 4 5 4 2" xfId="38223"/>
    <cellStyle name="Normal 6 2 4 5 5" xfId="31639"/>
    <cellStyle name="Normal 6 2 4 6" xfId="3685"/>
    <cellStyle name="Normal 6 2 4 6 2" xfId="16979"/>
    <cellStyle name="Normal 6 2 4 6 2 2" xfId="24933"/>
    <cellStyle name="Normal 6 2 4 6 2 2 2" xfId="53892"/>
    <cellStyle name="Normal 6 2 4 6 2 3" xfId="45951"/>
    <cellStyle name="Normal 6 2 4 6 3" xfId="10309"/>
    <cellStyle name="Normal 6 2 4 6 3 2" xfId="39367"/>
    <cellStyle name="Normal 6 2 4 6 4" xfId="32783"/>
    <cellStyle name="Normal 6 2 4 7" xfId="4841"/>
    <cellStyle name="Normal 6 2 4 7 2" xfId="18123"/>
    <cellStyle name="Normal 6 2 4 7 2 2" xfId="26077"/>
    <cellStyle name="Normal 6 2 4 7 2 2 2" xfId="55036"/>
    <cellStyle name="Normal 6 2 4 7 2 3" xfId="47095"/>
    <cellStyle name="Normal 6 2 4 7 3" xfId="11453"/>
    <cellStyle name="Normal 6 2 4 7 3 2" xfId="40511"/>
    <cellStyle name="Normal 6 2 4 7 4" xfId="33927"/>
    <cellStyle name="Normal 6 2 4 8" xfId="7010"/>
    <cellStyle name="Normal 6 2 4 8 2" xfId="20271"/>
    <cellStyle name="Normal 6 2 4 8 2 2" xfId="28225"/>
    <cellStyle name="Normal 6 2 4 8 2 2 2" xfId="57184"/>
    <cellStyle name="Normal 6 2 4 8 2 3" xfId="49243"/>
    <cellStyle name="Normal 6 2 4 8 3" xfId="13601"/>
    <cellStyle name="Normal 6 2 4 8 3 2" xfId="42659"/>
    <cellStyle name="Normal 6 2 4 8 4" xfId="36075"/>
    <cellStyle name="Normal 6 2 4 9" xfId="14879"/>
    <cellStyle name="Normal 6 2 4 9 2" xfId="22869"/>
    <cellStyle name="Normal 6 2 4 9 2 2" xfId="51828"/>
    <cellStyle name="Normal 6 2 4 9 3" xfId="43887"/>
    <cellStyle name="Normal 6 2 5" xfId="1539"/>
    <cellStyle name="Normal 6 2 5 10" xfId="30728"/>
    <cellStyle name="Normal 6 2 5 2" xfId="2164"/>
    <cellStyle name="Normal 6 2 5 2 2" xfId="3172"/>
    <cellStyle name="Normal 6 2 5 2 2 2" xfId="6530"/>
    <cellStyle name="Normal 6 2 5 2 2 2 2" xfId="19812"/>
    <cellStyle name="Normal 6 2 5 2 2 2 2 2" xfId="27766"/>
    <cellStyle name="Normal 6 2 5 2 2 2 2 2 2" xfId="56725"/>
    <cellStyle name="Normal 6 2 5 2 2 2 2 3" xfId="48784"/>
    <cellStyle name="Normal 6 2 5 2 2 2 3" xfId="13142"/>
    <cellStyle name="Normal 6 2 5 2 2 2 3 2" xfId="42200"/>
    <cellStyle name="Normal 6 2 5 2 2 2 4" xfId="35616"/>
    <cellStyle name="Normal 6 2 5 2 2 3" xfId="16660"/>
    <cellStyle name="Normal 6 2 5 2 2 3 2" xfId="24614"/>
    <cellStyle name="Normal 6 2 5 2 2 3 2 2" xfId="53573"/>
    <cellStyle name="Normal 6 2 5 2 2 3 3" xfId="45632"/>
    <cellStyle name="Normal 6 2 5 2 2 4" xfId="9850"/>
    <cellStyle name="Normal 6 2 5 2 2 4 2" xfId="38908"/>
    <cellStyle name="Normal 6 2 5 2 2 5" xfId="32324"/>
    <cellStyle name="Normal 6 2 5 2 3" xfId="4370"/>
    <cellStyle name="Normal 6 2 5 2 3 2" xfId="17664"/>
    <cellStyle name="Normal 6 2 5 2 3 2 2" xfId="25618"/>
    <cellStyle name="Normal 6 2 5 2 3 2 2 2" xfId="54577"/>
    <cellStyle name="Normal 6 2 5 2 3 2 3" xfId="46636"/>
    <cellStyle name="Normal 6 2 5 2 3 3" xfId="10994"/>
    <cellStyle name="Normal 6 2 5 2 3 3 2" xfId="40052"/>
    <cellStyle name="Normal 6 2 5 2 3 4" xfId="33468"/>
    <cellStyle name="Normal 6 2 5 2 4" xfId="5526"/>
    <cellStyle name="Normal 6 2 5 2 4 2" xfId="18808"/>
    <cellStyle name="Normal 6 2 5 2 4 2 2" xfId="26762"/>
    <cellStyle name="Normal 6 2 5 2 4 2 2 2" xfId="55721"/>
    <cellStyle name="Normal 6 2 5 2 4 2 3" xfId="47780"/>
    <cellStyle name="Normal 6 2 5 2 4 3" xfId="12138"/>
    <cellStyle name="Normal 6 2 5 2 4 3 2" xfId="41196"/>
    <cellStyle name="Normal 6 2 5 2 4 4" xfId="34612"/>
    <cellStyle name="Normal 6 2 5 2 5" xfId="7695"/>
    <cellStyle name="Normal 6 2 5 2 5 2" xfId="20956"/>
    <cellStyle name="Normal 6 2 5 2 5 2 2" xfId="28910"/>
    <cellStyle name="Normal 6 2 5 2 5 2 2 2" xfId="57869"/>
    <cellStyle name="Normal 6 2 5 2 5 2 3" xfId="49928"/>
    <cellStyle name="Normal 6 2 5 2 5 3" xfId="14286"/>
    <cellStyle name="Normal 6 2 5 2 5 3 2" xfId="43344"/>
    <cellStyle name="Normal 6 2 5 2 5 4" xfId="36760"/>
    <cellStyle name="Normal 6 2 5 2 6" xfId="15565"/>
    <cellStyle name="Normal 6 2 5 2 6 2" xfId="23555"/>
    <cellStyle name="Normal 6 2 5 2 6 2 2" xfId="52514"/>
    <cellStyle name="Normal 6 2 5 2 6 3" xfId="44573"/>
    <cellStyle name="Normal 6 2 5 2 7" xfId="22106"/>
    <cellStyle name="Normal 6 2 5 2 7 2" xfId="30054"/>
    <cellStyle name="Normal 6 2 5 2 7 2 2" xfId="59013"/>
    <cellStyle name="Normal 6 2 5 2 7 3" xfId="51072"/>
    <cellStyle name="Normal 6 2 5 2 8" xfId="8846"/>
    <cellStyle name="Normal 6 2 5 2 8 2" xfId="37904"/>
    <cellStyle name="Normal 6 2 5 2 9" xfId="31320"/>
    <cellStyle name="Normal 6 2 5 3" xfId="2580"/>
    <cellStyle name="Normal 6 2 5 3 2" xfId="5938"/>
    <cellStyle name="Normal 6 2 5 3 2 2" xfId="19220"/>
    <cellStyle name="Normal 6 2 5 3 2 2 2" xfId="27174"/>
    <cellStyle name="Normal 6 2 5 3 2 2 2 2" xfId="56133"/>
    <cellStyle name="Normal 6 2 5 3 2 2 3" xfId="48192"/>
    <cellStyle name="Normal 6 2 5 3 2 3" xfId="12550"/>
    <cellStyle name="Normal 6 2 5 3 2 3 2" xfId="41608"/>
    <cellStyle name="Normal 6 2 5 3 2 4" xfId="35024"/>
    <cellStyle name="Normal 6 2 5 3 3" xfId="16068"/>
    <cellStyle name="Normal 6 2 5 3 3 2" xfId="24022"/>
    <cellStyle name="Normal 6 2 5 3 3 2 2" xfId="52981"/>
    <cellStyle name="Normal 6 2 5 3 3 3" xfId="45040"/>
    <cellStyle name="Normal 6 2 5 3 4" xfId="9258"/>
    <cellStyle name="Normal 6 2 5 3 4 2" xfId="38316"/>
    <cellStyle name="Normal 6 2 5 3 5" xfId="31732"/>
    <cellStyle name="Normal 6 2 5 4" xfId="3778"/>
    <cellStyle name="Normal 6 2 5 4 2" xfId="17072"/>
    <cellStyle name="Normal 6 2 5 4 2 2" xfId="25026"/>
    <cellStyle name="Normal 6 2 5 4 2 2 2" xfId="53985"/>
    <cellStyle name="Normal 6 2 5 4 2 3" xfId="46044"/>
    <cellStyle name="Normal 6 2 5 4 3" xfId="10402"/>
    <cellStyle name="Normal 6 2 5 4 3 2" xfId="39460"/>
    <cellStyle name="Normal 6 2 5 4 4" xfId="32876"/>
    <cellStyle name="Normal 6 2 5 5" xfId="4934"/>
    <cellStyle name="Normal 6 2 5 5 2" xfId="18216"/>
    <cellStyle name="Normal 6 2 5 5 2 2" xfId="26170"/>
    <cellStyle name="Normal 6 2 5 5 2 2 2" xfId="55129"/>
    <cellStyle name="Normal 6 2 5 5 2 3" xfId="47188"/>
    <cellStyle name="Normal 6 2 5 5 3" xfId="11546"/>
    <cellStyle name="Normal 6 2 5 5 3 2" xfId="40604"/>
    <cellStyle name="Normal 6 2 5 5 4" xfId="34020"/>
    <cellStyle name="Normal 6 2 5 6" xfId="7103"/>
    <cellStyle name="Normal 6 2 5 6 2" xfId="20364"/>
    <cellStyle name="Normal 6 2 5 6 2 2" xfId="28318"/>
    <cellStyle name="Normal 6 2 5 6 2 2 2" xfId="57277"/>
    <cellStyle name="Normal 6 2 5 6 2 3" xfId="49336"/>
    <cellStyle name="Normal 6 2 5 6 3" xfId="13694"/>
    <cellStyle name="Normal 6 2 5 6 3 2" xfId="42752"/>
    <cellStyle name="Normal 6 2 5 6 4" xfId="36168"/>
    <cellStyle name="Normal 6 2 5 7" xfId="14972"/>
    <cellStyle name="Normal 6 2 5 7 2" xfId="22962"/>
    <cellStyle name="Normal 6 2 5 7 2 2" xfId="51921"/>
    <cellStyle name="Normal 6 2 5 7 3" xfId="43980"/>
    <cellStyle name="Normal 6 2 5 8" xfId="21514"/>
    <cellStyle name="Normal 6 2 5 8 2" xfId="29462"/>
    <cellStyle name="Normal 6 2 5 8 2 2" xfId="58421"/>
    <cellStyle name="Normal 6 2 5 8 3" xfId="50480"/>
    <cellStyle name="Normal 6 2 5 9" xfId="8254"/>
    <cellStyle name="Normal 6 2 5 9 2" xfId="37312"/>
    <cellStyle name="Normal 6 2 6" xfId="1981"/>
    <cellStyle name="Normal 6 2 6 2" xfId="2989"/>
    <cellStyle name="Normal 6 2 6 2 2" xfId="6347"/>
    <cellStyle name="Normal 6 2 6 2 2 2" xfId="19629"/>
    <cellStyle name="Normal 6 2 6 2 2 2 2" xfId="27583"/>
    <cellStyle name="Normal 6 2 6 2 2 2 2 2" xfId="56542"/>
    <cellStyle name="Normal 6 2 6 2 2 2 3" xfId="48601"/>
    <cellStyle name="Normal 6 2 6 2 2 3" xfId="12959"/>
    <cellStyle name="Normal 6 2 6 2 2 3 2" xfId="42017"/>
    <cellStyle name="Normal 6 2 6 2 2 4" xfId="35433"/>
    <cellStyle name="Normal 6 2 6 2 3" xfId="16477"/>
    <cellStyle name="Normal 6 2 6 2 3 2" xfId="24431"/>
    <cellStyle name="Normal 6 2 6 2 3 2 2" xfId="53390"/>
    <cellStyle name="Normal 6 2 6 2 3 3" xfId="45449"/>
    <cellStyle name="Normal 6 2 6 2 4" xfId="9667"/>
    <cellStyle name="Normal 6 2 6 2 4 2" xfId="38725"/>
    <cellStyle name="Normal 6 2 6 2 5" xfId="32141"/>
    <cellStyle name="Normal 6 2 6 3" xfId="4187"/>
    <cellStyle name="Normal 6 2 6 3 2" xfId="17481"/>
    <cellStyle name="Normal 6 2 6 3 2 2" xfId="25435"/>
    <cellStyle name="Normal 6 2 6 3 2 2 2" xfId="54394"/>
    <cellStyle name="Normal 6 2 6 3 2 3" xfId="46453"/>
    <cellStyle name="Normal 6 2 6 3 3" xfId="10811"/>
    <cellStyle name="Normal 6 2 6 3 3 2" xfId="39869"/>
    <cellStyle name="Normal 6 2 6 3 4" xfId="33285"/>
    <cellStyle name="Normal 6 2 6 4" xfId="5343"/>
    <cellStyle name="Normal 6 2 6 4 2" xfId="18625"/>
    <cellStyle name="Normal 6 2 6 4 2 2" xfId="26579"/>
    <cellStyle name="Normal 6 2 6 4 2 2 2" xfId="55538"/>
    <cellStyle name="Normal 6 2 6 4 2 3" xfId="47597"/>
    <cellStyle name="Normal 6 2 6 4 3" xfId="11955"/>
    <cellStyle name="Normal 6 2 6 4 3 2" xfId="41013"/>
    <cellStyle name="Normal 6 2 6 4 4" xfId="34429"/>
    <cellStyle name="Normal 6 2 6 5" xfId="7512"/>
    <cellStyle name="Normal 6 2 6 5 2" xfId="20773"/>
    <cellStyle name="Normal 6 2 6 5 2 2" xfId="28727"/>
    <cellStyle name="Normal 6 2 6 5 2 2 2" xfId="57686"/>
    <cellStyle name="Normal 6 2 6 5 2 3" xfId="49745"/>
    <cellStyle name="Normal 6 2 6 5 3" xfId="14103"/>
    <cellStyle name="Normal 6 2 6 5 3 2" xfId="43161"/>
    <cellStyle name="Normal 6 2 6 5 4" xfId="36577"/>
    <cellStyle name="Normal 6 2 6 6" xfId="15382"/>
    <cellStyle name="Normal 6 2 6 6 2" xfId="23372"/>
    <cellStyle name="Normal 6 2 6 6 2 2" xfId="52331"/>
    <cellStyle name="Normal 6 2 6 6 3" xfId="44390"/>
    <cellStyle name="Normal 6 2 6 7" xfId="21923"/>
    <cellStyle name="Normal 6 2 6 7 2" xfId="29871"/>
    <cellStyle name="Normal 6 2 6 7 2 2" xfId="58830"/>
    <cellStyle name="Normal 6 2 6 7 3" xfId="50889"/>
    <cellStyle name="Normal 6 2 6 8" xfId="8663"/>
    <cellStyle name="Normal 6 2 6 8 2" xfId="37721"/>
    <cellStyle name="Normal 6 2 6 9" xfId="31137"/>
    <cellStyle name="Normal 6 2 7" xfId="1797"/>
    <cellStyle name="Normal 6 2 7 2" xfId="2809"/>
    <cellStyle name="Normal 6 2 7 2 2" xfId="6167"/>
    <cellStyle name="Normal 6 2 7 2 2 2" xfId="19449"/>
    <cellStyle name="Normal 6 2 7 2 2 2 2" xfId="27403"/>
    <cellStyle name="Normal 6 2 7 2 2 2 2 2" xfId="56362"/>
    <cellStyle name="Normal 6 2 7 2 2 2 3" xfId="48421"/>
    <cellStyle name="Normal 6 2 7 2 2 3" xfId="12779"/>
    <cellStyle name="Normal 6 2 7 2 2 3 2" xfId="41837"/>
    <cellStyle name="Normal 6 2 7 2 2 4" xfId="35253"/>
    <cellStyle name="Normal 6 2 7 2 3" xfId="16297"/>
    <cellStyle name="Normal 6 2 7 2 3 2" xfId="24251"/>
    <cellStyle name="Normal 6 2 7 2 3 2 2" xfId="53210"/>
    <cellStyle name="Normal 6 2 7 2 3 3" xfId="45269"/>
    <cellStyle name="Normal 6 2 7 2 4" xfId="9487"/>
    <cellStyle name="Normal 6 2 7 2 4 2" xfId="38545"/>
    <cellStyle name="Normal 6 2 7 2 5" xfId="31961"/>
    <cellStyle name="Normal 6 2 7 3" xfId="4007"/>
    <cellStyle name="Normal 6 2 7 3 2" xfId="17301"/>
    <cellStyle name="Normal 6 2 7 3 2 2" xfId="25255"/>
    <cellStyle name="Normal 6 2 7 3 2 2 2" xfId="54214"/>
    <cellStyle name="Normal 6 2 7 3 2 3" xfId="46273"/>
    <cellStyle name="Normal 6 2 7 3 3" xfId="10631"/>
    <cellStyle name="Normal 6 2 7 3 3 2" xfId="39689"/>
    <cellStyle name="Normal 6 2 7 3 4" xfId="33105"/>
    <cellStyle name="Normal 6 2 7 4" xfId="5163"/>
    <cellStyle name="Normal 6 2 7 4 2" xfId="18445"/>
    <cellStyle name="Normal 6 2 7 4 2 2" xfId="26399"/>
    <cellStyle name="Normal 6 2 7 4 2 2 2" xfId="55358"/>
    <cellStyle name="Normal 6 2 7 4 2 3" xfId="47417"/>
    <cellStyle name="Normal 6 2 7 4 3" xfId="11775"/>
    <cellStyle name="Normal 6 2 7 4 3 2" xfId="40833"/>
    <cellStyle name="Normal 6 2 7 4 4" xfId="34249"/>
    <cellStyle name="Normal 6 2 7 5" xfId="7332"/>
    <cellStyle name="Normal 6 2 7 5 2" xfId="20593"/>
    <cellStyle name="Normal 6 2 7 5 2 2" xfId="28547"/>
    <cellStyle name="Normal 6 2 7 5 2 2 2" xfId="57506"/>
    <cellStyle name="Normal 6 2 7 5 2 3" xfId="49565"/>
    <cellStyle name="Normal 6 2 7 5 3" xfId="13923"/>
    <cellStyle name="Normal 6 2 7 5 3 2" xfId="42981"/>
    <cellStyle name="Normal 6 2 7 5 4" xfId="36397"/>
    <cellStyle name="Normal 6 2 7 6" xfId="15202"/>
    <cellStyle name="Normal 6 2 7 6 2" xfId="23192"/>
    <cellStyle name="Normal 6 2 7 6 2 2" xfId="52151"/>
    <cellStyle name="Normal 6 2 7 6 3" xfId="44210"/>
    <cellStyle name="Normal 6 2 7 7" xfId="21743"/>
    <cellStyle name="Normal 6 2 7 7 2" xfId="29691"/>
    <cellStyle name="Normal 6 2 7 7 2 2" xfId="58650"/>
    <cellStyle name="Normal 6 2 7 7 3" xfId="50709"/>
    <cellStyle name="Normal 6 2 7 8" xfId="8483"/>
    <cellStyle name="Normal 6 2 7 8 2" xfId="37541"/>
    <cellStyle name="Normal 6 2 7 9" xfId="30957"/>
    <cellStyle name="Normal 6 2 8" xfId="3508"/>
    <cellStyle name="Normal 6 2 9" xfId="2396"/>
    <cellStyle name="Normal 6 2 9 2" xfId="5755"/>
    <cellStyle name="Normal 6 2 9 2 2" xfId="19037"/>
    <cellStyle name="Normal 6 2 9 2 2 2" xfId="26991"/>
    <cellStyle name="Normal 6 2 9 2 2 2 2" xfId="55950"/>
    <cellStyle name="Normal 6 2 9 2 2 3" xfId="48009"/>
    <cellStyle name="Normal 6 2 9 2 3" xfId="12367"/>
    <cellStyle name="Normal 6 2 9 2 3 2" xfId="41425"/>
    <cellStyle name="Normal 6 2 9 2 4" xfId="34841"/>
    <cellStyle name="Normal 6 2 9 3" xfId="14762"/>
    <cellStyle name="Normal 6 2 9 3 2" xfId="22775"/>
    <cellStyle name="Normal 6 2 9 3 2 2" xfId="51734"/>
    <cellStyle name="Normal 6 2 9 3 3" xfId="43793"/>
    <cellStyle name="Normal 6 2 9 4" xfId="9075"/>
    <cellStyle name="Normal 6 2 9 4 2" xfId="38133"/>
    <cellStyle name="Normal 6 2 9 5" xfId="31549"/>
    <cellStyle name="Normal 6 3" xfId="1182"/>
    <cellStyle name="Normal 6 4" xfId="107"/>
    <cellStyle name="Normal 6 4 10" xfId="14688"/>
    <cellStyle name="Normal 6 4 10 2" xfId="22723"/>
    <cellStyle name="Normal 6 4 10 2 2" xfId="51682"/>
    <cellStyle name="Normal 6 4 10 3" xfId="43741"/>
    <cellStyle name="Normal 6 4 11" xfId="21350"/>
    <cellStyle name="Normal 6 4 11 2" xfId="29302"/>
    <cellStyle name="Normal 6 4 11 2 2" xfId="58261"/>
    <cellStyle name="Normal 6 4 11 3" xfId="50320"/>
    <cellStyle name="Normal 6 4 12" xfId="8092"/>
    <cellStyle name="Normal 6 4 12 2" xfId="37152"/>
    <cellStyle name="Normal 6 4 13" xfId="30568"/>
    <cellStyle name="Normal 6 4 2" xfId="1462"/>
    <cellStyle name="Normal 6 4 2 10" xfId="21444"/>
    <cellStyle name="Normal 6 4 2 10 2" xfId="29392"/>
    <cellStyle name="Normal 6 4 2 10 2 2" xfId="58351"/>
    <cellStyle name="Normal 6 4 2 10 3" xfId="50410"/>
    <cellStyle name="Normal 6 4 2 11" xfId="8184"/>
    <cellStyle name="Normal 6 4 2 11 2" xfId="37242"/>
    <cellStyle name="Normal 6 4 2 12" xfId="30658"/>
    <cellStyle name="Normal 6 4 2 2" xfId="1682"/>
    <cellStyle name="Normal 6 4 2 2 10" xfId="30871"/>
    <cellStyle name="Normal 6 4 2 2 2" xfId="2307"/>
    <cellStyle name="Normal 6 4 2 2 2 2" xfId="3315"/>
    <cellStyle name="Normal 6 4 2 2 2 2 2" xfId="6673"/>
    <cellStyle name="Normal 6 4 2 2 2 2 2 2" xfId="19955"/>
    <cellStyle name="Normal 6 4 2 2 2 2 2 2 2" xfId="27909"/>
    <cellStyle name="Normal 6 4 2 2 2 2 2 2 2 2" xfId="56868"/>
    <cellStyle name="Normal 6 4 2 2 2 2 2 2 3" xfId="48927"/>
    <cellStyle name="Normal 6 4 2 2 2 2 2 3" xfId="13285"/>
    <cellStyle name="Normal 6 4 2 2 2 2 2 3 2" xfId="42343"/>
    <cellStyle name="Normal 6 4 2 2 2 2 2 4" xfId="35759"/>
    <cellStyle name="Normal 6 4 2 2 2 2 3" xfId="16803"/>
    <cellStyle name="Normal 6 4 2 2 2 2 3 2" xfId="24757"/>
    <cellStyle name="Normal 6 4 2 2 2 2 3 2 2" xfId="53716"/>
    <cellStyle name="Normal 6 4 2 2 2 2 3 3" xfId="45775"/>
    <cellStyle name="Normal 6 4 2 2 2 2 4" xfId="9993"/>
    <cellStyle name="Normal 6 4 2 2 2 2 4 2" xfId="39051"/>
    <cellStyle name="Normal 6 4 2 2 2 2 5" xfId="32467"/>
    <cellStyle name="Normal 6 4 2 2 2 3" xfId="4513"/>
    <cellStyle name="Normal 6 4 2 2 2 3 2" xfId="17807"/>
    <cellStyle name="Normal 6 4 2 2 2 3 2 2" xfId="25761"/>
    <cellStyle name="Normal 6 4 2 2 2 3 2 2 2" xfId="54720"/>
    <cellStyle name="Normal 6 4 2 2 2 3 2 3" xfId="46779"/>
    <cellStyle name="Normal 6 4 2 2 2 3 3" xfId="11137"/>
    <cellStyle name="Normal 6 4 2 2 2 3 3 2" xfId="40195"/>
    <cellStyle name="Normal 6 4 2 2 2 3 4" xfId="33611"/>
    <cellStyle name="Normal 6 4 2 2 2 4" xfId="5669"/>
    <cellStyle name="Normal 6 4 2 2 2 4 2" xfId="18951"/>
    <cellStyle name="Normal 6 4 2 2 2 4 2 2" xfId="26905"/>
    <cellStyle name="Normal 6 4 2 2 2 4 2 2 2" xfId="55864"/>
    <cellStyle name="Normal 6 4 2 2 2 4 2 3" xfId="47923"/>
    <cellStyle name="Normal 6 4 2 2 2 4 3" xfId="12281"/>
    <cellStyle name="Normal 6 4 2 2 2 4 3 2" xfId="41339"/>
    <cellStyle name="Normal 6 4 2 2 2 4 4" xfId="34755"/>
    <cellStyle name="Normal 6 4 2 2 2 5" xfId="7838"/>
    <cellStyle name="Normal 6 4 2 2 2 5 2" xfId="21099"/>
    <cellStyle name="Normal 6 4 2 2 2 5 2 2" xfId="29053"/>
    <cellStyle name="Normal 6 4 2 2 2 5 2 2 2" xfId="58012"/>
    <cellStyle name="Normal 6 4 2 2 2 5 2 3" xfId="50071"/>
    <cellStyle name="Normal 6 4 2 2 2 5 3" xfId="14429"/>
    <cellStyle name="Normal 6 4 2 2 2 5 3 2" xfId="43487"/>
    <cellStyle name="Normal 6 4 2 2 2 5 4" xfId="36903"/>
    <cellStyle name="Normal 6 4 2 2 2 6" xfId="15708"/>
    <cellStyle name="Normal 6 4 2 2 2 6 2" xfId="23698"/>
    <cellStyle name="Normal 6 4 2 2 2 6 2 2" xfId="52657"/>
    <cellStyle name="Normal 6 4 2 2 2 6 3" xfId="44716"/>
    <cellStyle name="Normal 6 4 2 2 2 7" xfId="22249"/>
    <cellStyle name="Normal 6 4 2 2 2 7 2" xfId="30197"/>
    <cellStyle name="Normal 6 4 2 2 2 7 2 2" xfId="59156"/>
    <cellStyle name="Normal 6 4 2 2 2 7 3" xfId="51215"/>
    <cellStyle name="Normal 6 4 2 2 2 8" xfId="8989"/>
    <cellStyle name="Normal 6 4 2 2 2 8 2" xfId="38047"/>
    <cellStyle name="Normal 6 4 2 2 2 9" xfId="31463"/>
    <cellStyle name="Normal 6 4 2 2 3" xfId="2723"/>
    <cellStyle name="Normal 6 4 2 2 3 2" xfId="6081"/>
    <cellStyle name="Normal 6 4 2 2 3 2 2" xfId="19363"/>
    <cellStyle name="Normal 6 4 2 2 3 2 2 2" xfId="27317"/>
    <cellStyle name="Normal 6 4 2 2 3 2 2 2 2" xfId="56276"/>
    <cellStyle name="Normal 6 4 2 2 3 2 2 3" xfId="48335"/>
    <cellStyle name="Normal 6 4 2 2 3 2 3" xfId="12693"/>
    <cellStyle name="Normal 6 4 2 2 3 2 3 2" xfId="41751"/>
    <cellStyle name="Normal 6 4 2 2 3 2 4" xfId="35167"/>
    <cellStyle name="Normal 6 4 2 2 3 3" xfId="16211"/>
    <cellStyle name="Normal 6 4 2 2 3 3 2" xfId="24165"/>
    <cellStyle name="Normal 6 4 2 2 3 3 2 2" xfId="53124"/>
    <cellStyle name="Normal 6 4 2 2 3 3 3" xfId="45183"/>
    <cellStyle name="Normal 6 4 2 2 3 4" xfId="9401"/>
    <cellStyle name="Normal 6 4 2 2 3 4 2" xfId="38459"/>
    <cellStyle name="Normal 6 4 2 2 3 5" xfId="31875"/>
    <cellStyle name="Normal 6 4 2 2 4" xfId="3921"/>
    <cellStyle name="Normal 6 4 2 2 4 2" xfId="17215"/>
    <cellStyle name="Normal 6 4 2 2 4 2 2" xfId="25169"/>
    <cellStyle name="Normal 6 4 2 2 4 2 2 2" xfId="54128"/>
    <cellStyle name="Normal 6 4 2 2 4 2 3" xfId="46187"/>
    <cellStyle name="Normal 6 4 2 2 4 3" xfId="10545"/>
    <cellStyle name="Normal 6 4 2 2 4 3 2" xfId="39603"/>
    <cellStyle name="Normal 6 4 2 2 4 4" xfId="33019"/>
    <cellStyle name="Normal 6 4 2 2 5" xfId="5077"/>
    <cellStyle name="Normal 6 4 2 2 5 2" xfId="18359"/>
    <cellStyle name="Normal 6 4 2 2 5 2 2" xfId="26313"/>
    <cellStyle name="Normal 6 4 2 2 5 2 2 2" xfId="55272"/>
    <cellStyle name="Normal 6 4 2 2 5 2 3" xfId="47331"/>
    <cellStyle name="Normal 6 4 2 2 5 3" xfId="11689"/>
    <cellStyle name="Normal 6 4 2 2 5 3 2" xfId="40747"/>
    <cellStyle name="Normal 6 4 2 2 5 4" xfId="34163"/>
    <cellStyle name="Normal 6 4 2 2 6" xfId="7246"/>
    <cellStyle name="Normal 6 4 2 2 6 2" xfId="20507"/>
    <cellStyle name="Normal 6 4 2 2 6 2 2" xfId="28461"/>
    <cellStyle name="Normal 6 4 2 2 6 2 2 2" xfId="57420"/>
    <cellStyle name="Normal 6 4 2 2 6 2 3" xfId="49479"/>
    <cellStyle name="Normal 6 4 2 2 6 3" xfId="13837"/>
    <cellStyle name="Normal 6 4 2 2 6 3 2" xfId="42895"/>
    <cellStyle name="Normal 6 4 2 2 6 4" xfId="36311"/>
    <cellStyle name="Normal 6 4 2 2 7" xfId="15115"/>
    <cellStyle name="Normal 6 4 2 2 7 2" xfId="23105"/>
    <cellStyle name="Normal 6 4 2 2 7 2 2" xfId="52064"/>
    <cellStyle name="Normal 6 4 2 2 7 3" xfId="44123"/>
    <cellStyle name="Normal 6 4 2 2 8" xfId="21657"/>
    <cellStyle name="Normal 6 4 2 2 8 2" xfId="29605"/>
    <cellStyle name="Normal 6 4 2 2 8 2 2" xfId="58564"/>
    <cellStyle name="Normal 6 4 2 2 8 3" xfId="50623"/>
    <cellStyle name="Normal 6 4 2 2 9" xfId="8397"/>
    <cellStyle name="Normal 6 4 2 2 9 2" xfId="37455"/>
    <cellStyle name="Normal 6 4 2 3" xfId="2094"/>
    <cellStyle name="Normal 6 4 2 3 2" xfId="3102"/>
    <cellStyle name="Normal 6 4 2 3 2 2" xfId="6460"/>
    <cellStyle name="Normal 6 4 2 3 2 2 2" xfId="19742"/>
    <cellStyle name="Normal 6 4 2 3 2 2 2 2" xfId="27696"/>
    <cellStyle name="Normal 6 4 2 3 2 2 2 2 2" xfId="56655"/>
    <cellStyle name="Normal 6 4 2 3 2 2 2 3" xfId="48714"/>
    <cellStyle name="Normal 6 4 2 3 2 2 3" xfId="13072"/>
    <cellStyle name="Normal 6 4 2 3 2 2 3 2" xfId="42130"/>
    <cellStyle name="Normal 6 4 2 3 2 2 4" xfId="35546"/>
    <cellStyle name="Normal 6 4 2 3 2 3" xfId="16590"/>
    <cellStyle name="Normal 6 4 2 3 2 3 2" xfId="24544"/>
    <cellStyle name="Normal 6 4 2 3 2 3 2 2" xfId="53503"/>
    <cellStyle name="Normal 6 4 2 3 2 3 3" xfId="45562"/>
    <cellStyle name="Normal 6 4 2 3 2 4" xfId="9780"/>
    <cellStyle name="Normal 6 4 2 3 2 4 2" xfId="38838"/>
    <cellStyle name="Normal 6 4 2 3 2 5" xfId="32254"/>
    <cellStyle name="Normal 6 4 2 3 3" xfId="4300"/>
    <cellStyle name="Normal 6 4 2 3 3 2" xfId="17594"/>
    <cellStyle name="Normal 6 4 2 3 3 2 2" xfId="25548"/>
    <cellStyle name="Normal 6 4 2 3 3 2 2 2" xfId="54507"/>
    <cellStyle name="Normal 6 4 2 3 3 2 3" xfId="46566"/>
    <cellStyle name="Normal 6 4 2 3 3 3" xfId="10924"/>
    <cellStyle name="Normal 6 4 2 3 3 3 2" xfId="39982"/>
    <cellStyle name="Normal 6 4 2 3 3 4" xfId="33398"/>
    <cellStyle name="Normal 6 4 2 3 4" xfId="5456"/>
    <cellStyle name="Normal 6 4 2 3 4 2" xfId="18738"/>
    <cellStyle name="Normal 6 4 2 3 4 2 2" xfId="26692"/>
    <cellStyle name="Normal 6 4 2 3 4 2 2 2" xfId="55651"/>
    <cellStyle name="Normal 6 4 2 3 4 2 3" xfId="47710"/>
    <cellStyle name="Normal 6 4 2 3 4 3" xfId="12068"/>
    <cellStyle name="Normal 6 4 2 3 4 3 2" xfId="41126"/>
    <cellStyle name="Normal 6 4 2 3 4 4" xfId="34542"/>
    <cellStyle name="Normal 6 4 2 3 5" xfId="7625"/>
    <cellStyle name="Normal 6 4 2 3 5 2" xfId="20886"/>
    <cellStyle name="Normal 6 4 2 3 5 2 2" xfId="28840"/>
    <cellStyle name="Normal 6 4 2 3 5 2 2 2" xfId="57799"/>
    <cellStyle name="Normal 6 4 2 3 5 2 3" xfId="49858"/>
    <cellStyle name="Normal 6 4 2 3 5 3" xfId="14216"/>
    <cellStyle name="Normal 6 4 2 3 5 3 2" xfId="43274"/>
    <cellStyle name="Normal 6 4 2 3 5 4" xfId="36690"/>
    <cellStyle name="Normal 6 4 2 3 6" xfId="15495"/>
    <cellStyle name="Normal 6 4 2 3 6 2" xfId="23485"/>
    <cellStyle name="Normal 6 4 2 3 6 2 2" xfId="52444"/>
    <cellStyle name="Normal 6 4 2 3 6 3" xfId="44503"/>
    <cellStyle name="Normal 6 4 2 3 7" xfId="22036"/>
    <cellStyle name="Normal 6 4 2 3 7 2" xfId="29984"/>
    <cellStyle name="Normal 6 4 2 3 7 2 2" xfId="58943"/>
    <cellStyle name="Normal 6 4 2 3 7 3" xfId="51002"/>
    <cellStyle name="Normal 6 4 2 3 8" xfId="8776"/>
    <cellStyle name="Normal 6 4 2 3 8 2" xfId="37834"/>
    <cellStyle name="Normal 6 4 2 3 9" xfId="31250"/>
    <cellStyle name="Normal 6 4 2 4" xfId="1912"/>
    <cellStyle name="Normal 6 4 2 4 2" xfId="2922"/>
    <cellStyle name="Normal 6 4 2 4 2 2" xfId="6280"/>
    <cellStyle name="Normal 6 4 2 4 2 2 2" xfId="19562"/>
    <cellStyle name="Normal 6 4 2 4 2 2 2 2" xfId="27516"/>
    <cellStyle name="Normal 6 4 2 4 2 2 2 2 2" xfId="56475"/>
    <cellStyle name="Normal 6 4 2 4 2 2 2 3" xfId="48534"/>
    <cellStyle name="Normal 6 4 2 4 2 2 3" xfId="12892"/>
    <cellStyle name="Normal 6 4 2 4 2 2 3 2" xfId="41950"/>
    <cellStyle name="Normal 6 4 2 4 2 2 4" xfId="35366"/>
    <cellStyle name="Normal 6 4 2 4 2 3" xfId="16410"/>
    <cellStyle name="Normal 6 4 2 4 2 3 2" xfId="24364"/>
    <cellStyle name="Normal 6 4 2 4 2 3 2 2" xfId="53323"/>
    <cellStyle name="Normal 6 4 2 4 2 3 3" xfId="45382"/>
    <cellStyle name="Normal 6 4 2 4 2 4" xfId="9600"/>
    <cellStyle name="Normal 6 4 2 4 2 4 2" xfId="38658"/>
    <cellStyle name="Normal 6 4 2 4 2 5" xfId="32074"/>
    <cellStyle name="Normal 6 4 2 4 3" xfId="4120"/>
    <cellStyle name="Normal 6 4 2 4 3 2" xfId="17414"/>
    <cellStyle name="Normal 6 4 2 4 3 2 2" xfId="25368"/>
    <cellStyle name="Normal 6 4 2 4 3 2 2 2" xfId="54327"/>
    <cellStyle name="Normal 6 4 2 4 3 2 3" xfId="46386"/>
    <cellStyle name="Normal 6 4 2 4 3 3" xfId="10744"/>
    <cellStyle name="Normal 6 4 2 4 3 3 2" xfId="39802"/>
    <cellStyle name="Normal 6 4 2 4 3 4" xfId="33218"/>
    <cellStyle name="Normal 6 4 2 4 4" xfId="5276"/>
    <cellStyle name="Normal 6 4 2 4 4 2" xfId="18558"/>
    <cellStyle name="Normal 6 4 2 4 4 2 2" xfId="26512"/>
    <cellStyle name="Normal 6 4 2 4 4 2 2 2" xfId="55471"/>
    <cellStyle name="Normal 6 4 2 4 4 2 3" xfId="47530"/>
    <cellStyle name="Normal 6 4 2 4 4 3" xfId="11888"/>
    <cellStyle name="Normal 6 4 2 4 4 3 2" xfId="40946"/>
    <cellStyle name="Normal 6 4 2 4 4 4" xfId="34362"/>
    <cellStyle name="Normal 6 4 2 4 5" xfId="7445"/>
    <cellStyle name="Normal 6 4 2 4 5 2" xfId="20706"/>
    <cellStyle name="Normal 6 4 2 4 5 2 2" xfId="28660"/>
    <cellStyle name="Normal 6 4 2 4 5 2 2 2" xfId="57619"/>
    <cellStyle name="Normal 6 4 2 4 5 2 3" xfId="49678"/>
    <cellStyle name="Normal 6 4 2 4 5 3" xfId="14036"/>
    <cellStyle name="Normal 6 4 2 4 5 3 2" xfId="43094"/>
    <cellStyle name="Normal 6 4 2 4 5 4" xfId="36510"/>
    <cellStyle name="Normal 6 4 2 4 6" xfId="15315"/>
    <cellStyle name="Normal 6 4 2 4 6 2" xfId="23305"/>
    <cellStyle name="Normal 6 4 2 4 6 2 2" xfId="52264"/>
    <cellStyle name="Normal 6 4 2 4 6 3" xfId="44323"/>
    <cellStyle name="Normal 6 4 2 4 7" xfId="21856"/>
    <cellStyle name="Normal 6 4 2 4 7 2" xfId="29804"/>
    <cellStyle name="Normal 6 4 2 4 7 2 2" xfId="58763"/>
    <cellStyle name="Normal 6 4 2 4 7 3" xfId="50822"/>
    <cellStyle name="Normal 6 4 2 4 8" xfId="8596"/>
    <cellStyle name="Normal 6 4 2 4 8 2" xfId="37654"/>
    <cellStyle name="Normal 6 4 2 4 9" xfId="31070"/>
    <cellStyle name="Normal 6 4 2 5" xfId="2510"/>
    <cellStyle name="Normal 6 4 2 5 2" xfId="5868"/>
    <cellStyle name="Normal 6 4 2 5 2 2" xfId="19150"/>
    <cellStyle name="Normal 6 4 2 5 2 2 2" xfId="27104"/>
    <cellStyle name="Normal 6 4 2 5 2 2 2 2" xfId="56063"/>
    <cellStyle name="Normal 6 4 2 5 2 2 3" xfId="48122"/>
    <cellStyle name="Normal 6 4 2 5 2 3" xfId="12480"/>
    <cellStyle name="Normal 6 4 2 5 2 3 2" xfId="41538"/>
    <cellStyle name="Normal 6 4 2 5 2 4" xfId="34954"/>
    <cellStyle name="Normal 6 4 2 5 3" xfId="14793"/>
    <cellStyle name="Normal 6 4 2 5 3 2" xfId="22796"/>
    <cellStyle name="Normal 6 4 2 5 3 2 2" xfId="51755"/>
    <cellStyle name="Normal 6 4 2 5 3 3" xfId="43814"/>
    <cellStyle name="Normal 6 4 2 5 4" xfId="9188"/>
    <cellStyle name="Normal 6 4 2 5 4 2" xfId="38246"/>
    <cellStyle name="Normal 6 4 2 5 5" xfId="31662"/>
    <cellStyle name="Normal 6 4 2 6" xfId="3708"/>
    <cellStyle name="Normal 6 4 2 6 2" xfId="17002"/>
    <cellStyle name="Normal 6 4 2 6 2 2" xfId="24956"/>
    <cellStyle name="Normal 6 4 2 6 2 2 2" xfId="53915"/>
    <cellStyle name="Normal 6 4 2 6 2 3" xfId="45974"/>
    <cellStyle name="Normal 6 4 2 6 3" xfId="10332"/>
    <cellStyle name="Normal 6 4 2 6 3 2" xfId="39390"/>
    <cellStyle name="Normal 6 4 2 6 4" xfId="32806"/>
    <cellStyle name="Normal 6 4 2 7" xfId="4864"/>
    <cellStyle name="Normal 6 4 2 7 2" xfId="18146"/>
    <cellStyle name="Normal 6 4 2 7 2 2" xfId="26100"/>
    <cellStyle name="Normal 6 4 2 7 2 2 2" xfId="55059"/>
    <cellStyle name="Normal 6 4 2 7 2 3" xfId="47118"/>
    <cellStyle name="Normal 6 4 2 7 3" xfId="11476"/>
    <cellStyle name="Normal 6 4 2 7 3 2" xfId="40534"/>
    <cellStyle name="Normal 6 4 2 7 4" xfId="33950"/>
    <cellStyle name="Normal 6 4 2 8" xfId="7033"/>
    <cellStyle name="Normal 6 4 2 8 2" xfId="20294"/>
    <cellStyle name="Normal 6 4 2 8 2 2" xfId="28248"/>
    <cellStyle name="Normal 6 4 2 8 2 2 2" xfId="57207"/>
    <cellStyle name="Normal 6 4 2 8 2 3" xfId="49266"/>
    <cellStyle name="Normal 6 4 2 8 3" xfId="13624"/>
    <cellStyle name="Normal 6 4 2 8 3 2" xfId="42682"/>
    <cellStyle name="Normal 6 4 2 8 4" xfId="36098"/>
    <cellStyle name="Normal 6 4 2 9" xfId="14902"/>
    <cellStyle name="Normal 6 4 2 9 2" xfId="22892"/>
    <cellStyle name="Normal 6 4 2 9 2 2" xfId="51851"/>
    <cellStyle name="Normal 6 4 2 9 3" xfId="43910"/>
    <cellStyle name="Normal 6 4 3" xfId="1562"/>
    <cellStyle name="Normal 6 4 3 10" xfId="30751"/>
    <cellStyle name="Normal 6 4 3 2" xfId="2187"/>
    <cellStyle name="Normal 6 4 3 2 2" xfId="3195"/>
    <cellStyle name="Normal 6 4 3 2 2 2" xfId="6553"/>
    <cellStyle name="Normal 6 4 3 2 2 2 2" xfId="19835"/>
    <cellStyle name="Normal 6 4 3 2 2 2 2 2" xfId="27789"/>
    <cellStyle name="Normal 6 4 3 2 2 2 2 2 2" xfId="56748"/>
    <cellStyle name="Normal 6 4 3 2 2 2 2 3" xfId="48807"/>
    <cellStyle name="Normal 6 4 3 2 2 2 3" xfId="13165"/>
    <cellStyle name="Normal 6 4 3 2 2 2 3 2" xfId="42223"/>
    <cellStyle name="Normal 6 4 3 2 2 2 4" xfId="35639"/>
    <cellStyle name="Normal 6 4 3 2 2 3" xfId="16683"/>
    <cellStyle name="Normal 6 4 3 2 2 3 2" xfId="24637"/>
    <cellStyle name="Normal 6 4 3 2 2 3 2 2" xfId="53596"/>
    <cellStyle name="Normal 6 4 3 2 2 3 3" xfId="45655"/>
    <cellStyle name="Normal 6 4 3 2 2 4" xfId="9873"/>
    <cellStyle name="Normal 6 4 3 2 2 4 2" xfId="38931"/>
    <cellStyle name="Normal 6 4 3 2 2 5" xfId="32347"/>
    <cellStyle name="Normal 6 4 3 2 3" xfId="4393"/>
    <cellStyle name="Normal 6 4 3 2 3 2" xfId="17687"/>
    <cellStyle name="Normal 6 4 3 2 3 2 2" xfId="25641"/>
    <cellStyle name="Normal 6 4 3 2 3 2 2 2" xfId="54600"/>
    <cellStyle name="Normal 6 4 3 2 3 2 3" xfId="46659"/>
    <cellStyle name="Normal 6 4 3 2 3 3" xfId="11017"/>
    <cellStyle name="Normal 6 4 3 2 3 3 2" xfId="40075"/>
    <cellStyle name="Normal 6 4 3 2 3 4" xfId="33491"/>
    <cellStyle name="Normal 6 4 3 2 4" xfId="5549"/>
    <cellStyle name="Normal 6 4 3 2 4 2" xfId="18831"/>
    <cellStyle name="Normal 6 4 3 2 4 2 2" xfId="26785"/>
    <cellStyle name="Normal 6 4 3 2 4 2 2 2" xfId="55744"/>
    <cellStyle name="Normal 6 4 3 2 4 2 3" xfId="47803"/>
    <cellStyle name="Normal 6 4 3 2 4 3" xfId="12161"/>
    <cellStyle name="Normal 6 4 3 2 4 3 2" xfId="41219"/>
    <cellStyle name="Normal 6 4 3 2 4 4" xfId="34635"/>
    <cellStyle name="Normal 6 4 3 2 5" xfId="7718"/>
    <cellStyle name="Normal 6 4 3 2 5 2" xfId="20979"/>
    <cellStyle name="Normal 6 4 3 2 5 2 2" xfId="28933"/>
    <cellStyle name="Normal 6 4 3 2 5 2 2 2" xfId="57892"/>
    <cellStyle name="Normal 6 4 3 2 5 2 3" xfId="49951"/>
    <cellStyle name="Normal 6 4 3 2 5 3" xfId="14309"/>
    <cellStyle name="Normal 6 4 3 2 5 3 2" xfId="43367"/>
    <cellStyle name="Normal 6 4 3 2 5 4" xfId="36783"/>
    <cellStyle name="Normal 6 4 3 2 6" xfId="15588"/>
    <cellStyle name="Normal 6 4 3 2 6 2" xfId="23578"/>
    <cellStyle name="Normal 6 4 3 2 6 2 2" xfId="52537"/>
    <cellStyle name="Normal 6 4 3 2 6 3" xfId="44596"/>
    <cellStyle name="Normal 6 4 3 2 7" xfId="22129"/>
    <cellStyle name="Normal 6 4 3 2 7 2" xfId="30077"/>
    <cellStyle name="Normal 6 4 3 2 7 2 2" xfId="59036"/>
    <cellStyle name="Normal 6 4 3 2 7 3" xfId="51095"/>
    <cellStyle name="Normal 6 4 3 2 8" xfId="8869"/>
    <cellStyle name="Normal 6 4 3 2 8 2" xfId="37927"/>
    <cellStyle name="Normal 6 4 3 2 9" xfId="31343"/>
    <cellStyle name="Normal 6 4 3 3" xfId="2603"/>
    <cellStyle name="Normal 6 4 3 3 2" xfId="5961"/>
    <cellStyle name="Normal 6 4 3 3 2 2" xfId="19243"/>
    <cellStyle name="Normal 6 4 3 3 2 2 2" xfId="27197"/>
    <cellStyle name="Normal 6 4 3 3 2 2 2 2" xfId="56156"/>
    <cellStyle name="Normal 6 4 3 3 2 2 3" xfId="48215"/>
    <cellStyle name="Normal 6 4 3 3 2 3" xfId="12573"/>
    <cellStyle name="Normal 6 4 3 3 2 3 2" xfId="41631"/>
    <cellStyle name="Normal 6 4 3 3 2 4" xfId="35047"/>
    <cellStyle name="Normal 6 4 3 3 3" xfId="16091"/>
    <cellStyle name="Normal 6 4 3 3 3 2" xfId="24045"/>
    <cellStyle name="Normal 6 4 3 3 3 2 2" xfId="53004"/>
    <cellStyle name="Normal 6 4 3 3 3 3" xfId="45063"/>
    <cellStyle name="Normal 6 4 3 3 4" xfId="9281"/>
    <cellStyle name="Normal 6 4 3 3 4 2" xfId="38339"/>
    <cellStyle name="Normal 6 4 3 3 5" xfId="31755"/>
    <cellStyle name="Normal 6 4 3 4" xfId="3801"/>
    <cellStyle name="Normal 6 4 3 4 2" xfId="17095"/>
    <cellStyle name="Normal 6 4 3 4 2 2" xfId="25049"/>
    <cellStyle name="Normal 6 4 3 4 2 2 2" xfId="54008"/>
    <cellStyle name="Normal 6 4 3 4 2 3" xfId="46067"/>
    <cellStyle name="Normal 6 4 3 4 3" xfId="10425"/>
    <cellStyle name="Normal 6 4 3 4 3 2" xfId="39483"/>
    <cellStyle name="Normal 6 4 3 4 4" xfId="32899"/>
    <cellStyle name="Normal 6 4 3 5" xfId="4957"/>
    <cellStyle name="Normal 6 4 3 5 2" xfId="18239"/>
    <cellStyle name="Normal 6 4 3 5 2 2" xfId="26193"/>
    <cellStyle name="Normal 6 4 3 5 2 2 2" xfId="55152"/>
    <cellStyle name="Normal 6 4 3 5 2 3" xfId="47211"/>
    <cellStyle name="Normal 6 4 3 5 3" xfId="11569"/>
    <cellStyle name="Normal 6 4 3 5 3 2" xfId="40627"/>
    <cellStyle name="Normal 6 4 3 5 4" xfId="34043"/>
    <cellStyle name="Normal 6 4 3 6" xfId="7126"/>
    <cellStyle name="Normal 6 4 3 6 2" xfId="20387"/>
    <cellStyle name="Normal 6 4 3 6 2 2" xfId="28341"/>
    <cellStyle name="Normal 6 4 3 6 2 2 2" xfId="57300"/>
    <cellStyle name="Normal 6 4 3 6 2 3" xfId="49359"/>
    <cellStyle name="Normal 6 4 3 6 3" xfId="13717"/>
    <cellStyle name="Normal 6 4 3 6 3 2" xfId="42775"/>
    <cellStyle name="Normal 6 4 3 6 4" xfId="36191"/>
    <cellStyle name="Normal 6 4 3 7" xfId="14995"/>
    <cellStyle name="Normal 6 4 3 7 2" xfId="22985"/>
    <cellStyle name="Normal 6 4 3 7 2 2" xfId="51944"/>
    <cellStyle name="Normal 6 4 3 7 3" xfId="44003"/>
    <cellStyle name="Normal 6 4 3 8" xfId="21537"/>
    <cellStyle name="Normal 6 4 3 8 2" xfId="29485"/>
    <cellStyle name="Normal 6 4 3 8 2 2" xfId="58444"/>
    <cellStyle name="Normal 6 4 3 8 3" xfId="50503"/>
    <cellStyle name="Normal 6 4 3 9" xfId="8277"/>
    <cellStyle name="Normal 6 4 3 9 2" xfId="37335"/>
    <cellStyle name="Normal 6 4 4" xfId="2004"/>
    <cellStyle name="Normal 6 4 4 2" xfId="3012"/>
    <cellStyle name="Normal 6 4 4 2 2" xfId="6370"/>
    <cellStyle name="Normal 6 4 4 2 2 2" xfId="19652"/>
    <cellStyle name="Normal 6 4 4 2 2 2 2" xfId="27606"/>
    <cellStyle name="Normal 6 4 4 2 2 2 2 2" xfId="56565"/>
    <cellStyle name="Normal 6 4 4 2 2 2 3" xfId="48624"/>
    <cellStyle name="Normal 6 4 4 2 2 3" xfId="12982"/>
    <cellStyle name="Normal 6 4 4 2 2 3 2" xfId="42040"/>
    <cellStyle name="Normal 6 4 4 2 2 4" xfId="35456"/>
    <cellStyle name="Normal 6 4 4 2 3" xfId="16500"/>
    <cellStyle name="Normal 6 4 4 2 3 2" xfId="24454"/>
    <cellStyle name="Normal 6 4 4 2 3 2 2" xfId="53413"/>
    <cellStyle name="Normal 6 4 4 2 3 3" xfId="45472"/>
    <cellStyle name="Normal 6 4 4 2 4" xfId="9690"/>
    <cellStyle name="Normal 6 4 4 2 4 2" xfId="38748"/>
    <cellStyle name="Normal 6 4 4 2 5" xfId="32164"/>
    <cellStyle name="Normal 6 4 4 3" xfId="4210"/>
    <cellStyle name="Normal 6 4 4 3 2" xfId="17504"/>
    <cellStyle name="Normal 6 4 4 3 2 2" xfId="25458"/>
    <cellStyle name="Normal 6 4 4 3 2 2 2" xfId="54417"/>
    <cellStyle name="Normal 6 4 4 3 2 3" xfId="46476"/>
    <cellStyle name="Normal 6 4 4 3 3" xfId="10834"/>
    <cellStyle name="Normal 6 4 4 3 3 2" xfId="39892"/>
    <cellStyle name="Normal 6 4 4 3 4" xfId="33308"/>
    <cellStyle name="Normal 6 4 4 4" xfId="5366"/>
    <cellStyle name="Normal 6 4 4 4 2" xfId="18648"/>
    <cellStyle name="Normal 6 4 4 4 2 2" xfId="26602"/>
    <cellStyle name="Normal 6 4 4 4 2 2 2" xfId="55561"/>
    <cellStyle name="Normal 6 4 4 4 2 3" xfId="47620"/>
    <cellStyle name="Normal 6 4 4 4 3" xfId="11978"/>
    <cellStyle name="Normal 6 4 4 4 3 2" xfId="41036"/>
    <cellStyle name="Normal 6 4 4 4 4" xfId="34452"/>
    <cellStyle name="Normal 6 4 4 5" xfId="7535"/>
    <cellStyle name="Normal 6 4 4 5 2" xfId="20796"/>
    <cellStyle name="Normal 6 4 4 5 2 2" xfId="28750"/>
    <cellStyle name="Normal 6 4 4 5 2 2 2" xfId="57709"/>
    <cellStyle name="Normal 6 4 4 5 2 3" xfId="49768"/>
    <cellStyle name="Normal 6 4 4 5 3" xfId="14126"/>
    <cellStyle name="Normal 6 4 4 5 3 2" xfId="43184"/>
    <cellStyle name="Normal 6 4 4 5 4" xfId="36600"/>
    <cellStyle name="Normal 6 4 4 6" xfId="15405"/>
    <cellStyle name="Normal 6 4 4 6 2" xfId="23395"/>
    <cellStyle name="Normal 6 4 4 6 2 2" xfId="52354"/>
    <cellStyle name="Normal 6 4 4 6 3" xfId="44413"/>
    <cellStyle name="Normal 6 4 4 7" xfId="21946"/>
    <cellStyle name="Normal 6 4 4 7 2" xfId="29894"/>
    <cellStyle name="Normal 6 4 4 7 2 2" xfId="58853"/>
    <cellStyle name="Normal 6 4 4 7 3" xfId="50912"/>
    <cellStyle name="Normal 6 4 4 8" xfId="8686"/>
    <cellStyle name="Normal 6 4 4 8 2" xfId="37744"/>
    <cellStyle name="Normal 6 4 4 9" xfId="31160"/>
    <cellStyle name="Normal 6 4 5" xfId="1820"/>
    <cellStyle name="Normal 6 4 5 2" xfId="2832"/>
    <cellStyle name="Normal 6 4 5 2 2" xfId="6190"/>
    <cellStyle name="Normal 6 4 5 2 2 2" xfId="19472"/>
    <cellStyle name="Normal 6 4 5 2 2 2 2" xfId="27426"/>
    <cellStyle name="Normal 6 4 5 2 2 2 2 2" xfId="56385"/>
    <cellStyle name="Normal 6 4 5 2 2 2 3" xfId="48444"/>
    <cellStyle name="Normal 6 4 5 2 2 3" xfId="12802"/>
    <cellStyle name="Normal 6 4 5 2 2 3 2" xfId="41860"/>
    <cellStyle name="Normal 6 4 5 2 2 4" xfId="35276"/>
    <cellStyle name="Normal 6 4 5 2 3" xfId="16320"/>
    <cellStyle name="Normal 6 4 5 2 3 2" xfId="24274"/>
    <cellStyle name="Normal 6 4 5 2 3 2 2" xfId="53233"/>
    <cellStyle name="Normal 6 4 5 2 3 3" xfId="45292"/>
    <cellStyle name="Normal 6 4 5 2 4" xfId="9510"/>
    <cellStyle name="Normal 6 4 5 2 4 2" xfId="38568"/>
    <cellStyle name="Normal 6 4 5 2 5" xfId="31984"/>
    <cellStyle name="Normal 6 4 5 3" xfId="4030"/>
    <cellStyle name="Normal 6 4 5 3 2" xfId="17324"/>
    <cellStyle name="Normal 6 4 5 3 2 2" xfId="25278"/>
    <cellStyle name="Normal 6 4 5 3 2 2 2" xfId="54237"/>
    <cellStyle name="Normal 6 4 5 3 2 3" xfId="46296"/>
    <cellStyle name="Normal 6 4 5 3 3" xfId="10654"/>
    <cellStyle name="Normal 6 4 5 3 3 2" xfId="39712"/>
    <cellStyle name="Normal 6 4 5 3 4" xfId="33128"/>
    <cellStyle name="Normal 6 4 5 4" xfId="5186"/>
    <cellStyle name="Normal 6 4 5 4 2" xfId="18468"/>
    <cellStyle name="Normal 6 4 5 4 2 2" xfId="26422"/>
    <cellStyle name="Normal 6 4 5 4 2 2 2" xfId="55381"/>
    <cellStyle name="Normal 6 4 5 4 2 3" xfId="47440"/>
    <cellStyle name="Normal 6 4 5 4 3" xfId="11798"/>
    <cellStyle name="Normal 6 4 5 4 3 2" xfId="40856"/>
    <cellStyle name="Normal 6 4 5 4 4" xfId="34272"/>
    <cellStyle name="Normal 6 4 5 5" xfId="7355"/>
    <cellStyle name="Normal 6 4 5 5 2" xfId="20616"/>
    <cellStyle name="Normal 6 4 5 5 2 2" xfId="28570"/>
    <cellStyle name="Normal 6 4 5 5 2 2 2" xfId="57529"/>
    <cellStyle name="Normal 6 4 5 5 2 3" xfId="49588"/>
    <cellStyle name="Normal 6 4 5 5 3" xfId="13946"/>
    <cellStyle name="Normal 6 4 5 5 3 2" xfId="43004"/>
    <cellStyle name="Normal 6 4 5 5 4" xfId="36420"/>
    <cellStyle name="Normal 6 4 5 6" xfId="15225"/>
    <cellStyle name="Normal 6 4 5 6 2" xfId="23215"/>
    <cellStyle name="Normal 6 4 5 6 2 2" xfId="52174"/>
    <cellStyle name="Normal 6 4 5 6 3" xfId="44233"/>
    <cellStyle name="Normal 6 4 5 7" xfId="21766"/>
    <cellStyle name="Normal 6 4 5 7 2" xfId="29714"/>
    <cellStyle name="Normal 6 4 5 7 2 2" xfId="58673"/>
    <cellStyle name="Normal 6 4 5 7 3" xfId="50732"/>
    <cellStyle name="Normal 6 4 5 8" xfId="8506"/>
    <cellStyle name="Normal 6 4 5 8 2" xfId="37564"/>
    <cellStyle name="Normal 6 4 5 9" xfId="30980"/>
    <cellStyle name="Normal 6 4 6" xfId="2419"/>
    <cellStyle name="Normal 6 4 6 2" xfId="5778"/>
    <cellStyle name="Normal 6 4 6 2 2" xfId="19060"/>
    <cellStyle name="Normal 6 4 6 2 2 2" xfId="27014"/>
    <cellStyle name="Normal 6 4 6 2 2 2 2" xfId="55973"/>
    <cellStyle name="Normal 6 4 6 2 2 3" xfId="48032"/>
    <cellStyle name="Normal 6 4 6 2 3" xfId="12390"/>
    <cellStyle name="Normal 6 4 6 2 3 2" xfId="41448"/>
    <cellStyle name="Normal 6 4 6 2 4" xfId="34864"/>
    <cellStyle name="Normal 6 4 6 3" xfId="15930"/>
    <cellStyle name="Normal 6 4 6 3 2" xfId="23913"/>
    <cellStyle name="Normal 6 4 6 3 2 2" xfId="52872"/>
    <cellStyle name="Normal 6 4 6 3 3" xfId="44931"/>
    <cellStyle name="Normal 6 4 6 4" xfId="9098"/>
    <cellStyle name="Normal 6 4 6 4 2" xfId="38156"/>
    <cellStyle name="Normal 6 4 6 5" xfId="31572"/>
    <cellStyle name="Normal 6 4 7" xfId="3618"/>
    <cellStyle name="Normal 6 4 7 2" xfId="16912"/>
    <cellStyle name="Normal 6 4 7 2 2" xfId="24866"/>
    <cellStyle name="Normal 6 4 7 2 2 2" xfId="53825"/>
    <cellStyle name="Normal 6 4 7 2 3" xfId="45884"/>
    <cellStyle name="Normal 6 4 7 3" xfId="10242"/>
    <cellStyle name="Normal 6 4 7 3 2" xfId="39300"/>
    <cellStyle name="Normal 6 4 7 4" xfId="32716"/>
    <cellStyle name="Normal 6 4 8" xfId="4772"/>
    <cellStyle name="Normal 6 4 8 2" xfId="18056"/>
    <cellStyle name="Normal 6 4 8 2 2" xfId="26010"/>
    <cellStyle name="Normal 6 4 8 2 2 2" xfId="54969"/>
    <cellStyle name="Normal 6 4 8 2 3" xfId="47028"/>
    <cellStyle name="Normal 6 4 8 3" xfId="11386"/>
    <cellStyle name="Normal 6 4 8 3 2" xfId="40444"/>
    <cellStyle name="Normal 6 4 8 4" xfId="33860"/>
    <cellStyle name="Normal 6 4 9" xfId="6933"/>
    <cellStyle name="Normal 6 4 9 2" xfId="20204"/>
    <cellStyle name="Normal 6 4 9 2 2" xfId="28158"/>
    <cellStyle name="Normal 6 4 9 2 2 2" xfId="57117"/>
    <cellStyle name="Normal 6 4 9 2 3" xfId="49176"/>
    <cellStyle name="Normal 6 4 9 3" xfId="13534"/>
    <cellStyle name="Normal 6 4 9 3 2" xfId="42592"/>
    <cellStyle name="Normal 6 4 9 4" xfId="36008"/>
    <cellStyle name="Normal 6 5" xfId="1417"/>
    <cellStyle name="Normal 6 5 10" xfId="21399"/>
    <cellStyle name="Normal 6 5 10 2" xfId="29347"/>
    <cellStyle name="Normal 6 5 10 2 2" xfId="58306"/>
    <cellStyle name="Normal 6 5 10 3" xfId="50365"/>
    <cellStyle name="Normal 6 5 11" xfId="8139"/>
    <cellStyle name="Normal 6 5 11 2" xfId="37197"/>
    <cellStyle name="Normal 6 5 12" xfId="30613"/>
    <cellStyle name="Normal 6 5 2" xfId="1637"/>
    <cellStyle name="Normal 6 5 2 10" xfId="30826"/>
    <cellStyle name="Normal 6 5 2 2" xfId="2262"/>
    <cellStyle name="Normal 6 5 2 2 2" xfId="3270"/>
    <cellStyle name="Normal 6 5 2 2 2 2" xfId="6628"/>
    <cellStyle name="Normal 6 5 2 2 2 2 2" xfId="19910"/>
    <cellStyle name="Normal 6 5 2 2 2 2 2 2" xfId="27864"/>
    <cellStyle name="Normal 6 5 2 2 2 2 2 2 2" xfId="56823"/>
    <cellStyle name="Normal 6 5 2 2 2 2 2 3" xfId="48882"/>
    <cellStyle name="Normal 6 5 2 2 2 2 3" xfId="13240"/>
    <cellStyle name="Normal 6 5 2 2 2 2 3 2" xfId="42298"/>
    <cellStyle name="Normal 6 5 2 2 2 2 4" xfId="35714"/>
    <cellStyle name="Normal 6 5 2 2 2 3" xfId="16758"/>
    <cellStyle name="Normal 6 5 2 2 2 3 2" xfId="24712"/>
    <cellStyle name="Normal 6 5 2 2 2 3 2 2" xfId="53671"/>
    <cellStyle name="Normal 6 5 2 2 2 3 3" xfId="45730"/>
    <cellStyle name="Normal 6 5 2 2 2 4" xfId="9948"/>
    <cellStyle name="Normal 6 5 2 2 2 4 2" xfId="39006"/>
    <cellStyle name="Normal 6 5 2 2 2 5" xfId="32422"/>
    <cellStyle name="Normal 6 5 2 2 3" xfId="4468"/>
    <cellStyle name="Normal 6 5 2 2 3 2" xfId="17762"/>
    <cellStyle name="Normal 6 5 2 2 3 2 2" xfId="25716"/>
    <cellStyle name="Normal 6 5 2 2 3 2 2 2" xfId="54675"/>
    <cellStyle name="Normal 6 5 2 2 3 2 3" xfId="46734"/>
    <cellStyle name="Normal 6 5 2 2 3 3" xfId="11092"/>
    <cellStyle name="Normal 6 5 2 2 3 3 2" xfId="40150"/>
    <cellStyle name="Normal 6 5 2 2 3 4" xfId="33566"/>
    <cellStyle name="Normal 6 5 2 2 4" xfId="5624"/>
    <cellStyle name="Normal 6 5 2 2 4 2" xfId="18906"/>
    <cellStyle name="Normal 6 5 2 2 4 2 2" xfId="26860"/>
    <cellStyle name="Normal 6 5 2 2 4 2 2 2" xfId="55819"/>
    <cellStyle name="Normal 6 5 2 2 4 2 3" xfId="47878"/>
    <cellStyle name="Normal 6 5 2 2 4 3" xfId="12236"/>
    <cellStyle name="Normal 6 5 2 2 4 3 2" xfId="41294"/>
    <cellStyle name="Normal 6 5 2 2 4 4" xfId="34710"/>
    <cellStyle name="Normal 6 5 2 2 5" xfId="7793"/>
    <cellStyle name="Normal 6 5 2 2 5 2" xfId="21054"/>
    <cellStyle name="Normal 6 5 2 2 5 2 2" xfId="29008"/>
    <cellStyle name="Normal 6 5 2 2 5 2 2 2" xfId="57967"/>
    <cellStyle name="Normal 6 5 2 2 5 2 3" xfId="50026"/>
    <cellStyle name="Normal 6 5 2 2 5 3" xfId="14384"/>
    <cellStyle name="Normal 6 5 2 2 5 3 2" xfId="43442"/>
    <cellStyle name="Normal 6 5 2 2 5 4" xfId="36858"/>
    <cellStyle name="Normal 6 5 2 2 6" xfId="15663"/>
    <cellStyle name="Normal 6 5 2 2 6 2" xfId="23653"/>
    <cellStyle name="Normal 6 5 2 2 6 2 2" xfId="52612"/>
    <cellStyle name="Normal 6 5 2 2 6 3" xfId="44671"/>
    <cellStyle name="Normal 6 5 2 2 7" xfId="22204"/>
    <cellStyle name="Normal 6 5 2 2 7 2" xfId="30152"/>
    <cellStyle name="Normal 6 5 2 2 7 2 2" xfId="59111"/>
    <cellStyle name="Normal 6 5 2 2 7 3" xfId="51170"/>
    <cellStyle name="Normal 6 5 2 2 8" xfId="8944"/>
    <cellStyle name="Normal 6 5 2 2 8 2" xfId="38002"/>
    <cellStyle name="Normal 6 5 2 2 9" xfId="31418"/>
    <cellStyle name="Normal 6 5 2 3" xfId="2678"/>
    <cellStyle name="Normal 6 5 2 3 2" xfId="6036"/>
    <cellStyle name="Normal 6 5 2 3 2 2" xfId="19318"/>
    <cellStyle name="Normal 6 5 2 3 2 2 2" xfId="27272"/>
    <cellStyle name="Normal 6 5 2 3 2 2 2 2" xfId="56231"/>
    <cellStyle name="Normal 6 5 2 3 2 2 3" xfId="48290"/>
    <cellStyle name="Normal 6 5 2 3 2 3" xfId="12648"/>
    <cellStyle name="Normal 6 5 2 3 2 3 2" xfId="41706"/>
    <cellStyle name="Normal 6 5 2 3 2 4" xfId="35122"/>
    <cellStyle name="Normal 6 5 2 3 3" xfId="16166"/>
    <cellStyle name="Normal 6 5 2 3 3 2" xfId="24120"/>
    <cellStyle name="Normal 6 5 2 3 3 2 2" xfId="53079"/>
    <cellStyle name="Normal 6 5 2 3 3 3" xfId="45138"/>
    <cellStyle name="Normal 6 5 2 3 4" xfId="9356"/>
    <cellStyle name="Normal 6 5 2 3 4 2" xfId="38414"/>
    <cellStyle name="Normal 6 5 2 3 5" xfId="31830"/>
    <cellStyle name="Normal 6 5 2 4" xfId="3876"/>
    <cellStyle name="Normal 6 5 2 4 2" xfId="17170"/>
    <cellStyle name="Normal 6 5 2 4 2 2" xfId="25124"/>
    <cellStyle name="Normal 6 5 2 4 2 2 2" xfId="54083"/>
    <cellStyle name="Normal 6 5 2 4 2 3" xfId="46142"/>
    <cellStyle name="Normal 6 5 2 4 3" xfId="10500"/>
    <cellStyle name="Normal 6 5 2 4 3 2" xfId="39558"/>
    <cellStyle name="Normal 6 5 2 4 4" xfId="32974"/>
    <cellStyle name="Normal 6 5 2 5" xfId="5032"/>
    <cellStyle name="Normal 6 5 2 5 2" xfId="18314"/>
    <cellStyle name="Normal 6 5 2 5 2 2" xfId="26268"/>
    <cellStyle name="Normal 6 5 2 5 2 2 2" xfId="55227"/>
    <cellStyle name="Normal 6 5 2 5 2 3" xfId="47286"/>
    <cellStyle name="Normal 6 5 2 5 3" xfId="11644"/>
    <cellStyle name="Normal 6 5 2 5 3 2" xfId="40702"/>
    <cellStyle name="Normal 6 5 2 5 4" xfId="34118"/>
    <cellStyle name="Normal 6 5 2 6" xfId="7201"/>
    <cellStyle name="Normal 6 5 2 6 2" xfId="20462"/>
    <cellStyle name="Normal 6 5 2 6 2 2" xfId="28416"/>
    <cellStyle name="Normal 6 5 2 6 2 2 2" xfId="57375"/>
    <cellStyle name="Normal 6 5 2 6 2 3" xfId="49434"/>
    <cellStyle name="Normal 6 5 2 6 3" xfId="13792"/>
    <cellStyle name="Normal 6 5 2 6 3 2" xfId="42850"/>
    <cellStyle name="Normal 6 5 2 6 4" xfId="36266"/>
    <cellStyle name="Normal 6 5 2 7" xfId="15070"/>
    <cellStyle name="Normal 6 5 2 7 2" xfId="23060"/>
    <cellStyle name="Normal 6 5 2 7 2 2" xfId="52019"/>
    <cellStyle name="Normal 6 5 2 7 3" xfId="44078"/>
    <cellStyle name="Normal 6 5 2 8" xfId="21612"/>
    <cellStyle name="Normal 6 5 2 8 2" xfId="29560"/>
    <cellStyle name="Normal 6 5 2 8 2 2" xfId="58519"/>
    <cellStyle name="Normal 6 5 2 8 3" xfId="50578"/>
    <cellStyle name="Normal 6 5 2 9" xfId="8352"/>
    <cellStyle name="Normal 6 5 2 9 2" xfId="37410"/>
    <cellStyle name="Normal 6 5 3" xfId="2049"/>
    <cellStyle name="Normal 6 5 3 2" xfId="3057"/>
    <cellStyle name="Normal 6 5 3 2 2" xfId="6415"/>
    <cellStyle name="Normal 6 5 3 2 2 2" xfId="19697"/>
    <cellStyle name="Normal 6 5 3 2 2 2 2" xfId="27651"/>
    <cellStyle name="Normal 6 5 3 2 2 2 2 2" xfId="56610"/>
    <cellStyle name="Normal 6 5 3 2 2 2 3" xfId="48669"/>
    <cellStyle name="Normal 6 5 3 2 2 3" xfId="13027"/>
    <cellStyle name="Normal 6 5 3 2 2 3 2" xfId="42085"/>
    <cellStyle name="Normal 6 5 3 2 2 4" xfId="35501"/>
    <cellStyle name="Normal 6 5 3 2 3" xfId="16545"/>
    <cellStyle name="Normal 6 5 3 2 3 2" xfId="24499"/>
    <cellStyle name="Normal 6 5 3 2 3 2 2" xfId="53458"/>
    <cellStyle name="Normal 6 5 3 2 3 3" xfId="45517"/>
    <cellStyle name="Normal 6 5 3 2 4" xfId="9735"/>
    <cellStyle name="Normal 6 5 3 2 4 2" xfId="38793"/>
    <cellStyle name="Normal 6 5 3 2 5" xfId="32209"/>
    <cellStyle name="Normal 6 5 3 3" xfId="4255"/>
    <cellStyle name="Normal 6 5 3 3 2" xfId="17549"/>
    <cellStyle name="Normal 6 5 3 3 2 2" xfId="25503"/>
    <cellStyle name="Normal 6 5 3 3 2 2 2" xfId="54462"/>
    <cellStyle name="Normal 6 5 3 3 2 3" xfId="46521"/>
    <cellStyle name="Normal 6 5 3 3 3" xfId="10879"/>
    <cellStyle name="Normal 6 5 3 3 3 2" xfId="39937"/>
    <cellStyle name="Normal 6 5 3 3 4" xfId="33353"/>
    <cellStyle name="Normal 6 5 3 4" xfId="5411"/>
    <cellStyle name="Normal 6 5 3 4 2" xfId="18693"/>
    <cellStyle name="Normal 6 5 3 4 2 2" xfId="26647"/>
    <cellStyle name="Normal 6 5 3 4 2 2 2" xfId="55606"/>
    <cellStyle name="Normal 6 5 3 4 2 3" xfId="47665"/>
    <cellStyle name="Normal 6 5 3 4 3" xfId="12023"/>
    <cellStyle name="Normal 6 5 3 4 3 2" xfId="41081"/>
    <cellStyle name="Normal 6 5 3 4 4" xfId="34497"/>
    <cellStyle name="Normal 6 5 3 5" xfId="7580"/>
    <cellStyle name="Normal 6 5 3 5 2" xfId="20841"/>
    <cellStyle name="Normal 6 5 3 5 2 2" xfId="28795"/>
    <cellStyle name="Normal 6 5 3 5 2 2 2" xfId="57754"/>
    <cellStyle name="Normal 6 5 3 5 2 3" xfId="49813"/>
    <cellStyle name="Normal 6 5 3 5 3" xfId="14171"/>
    <cellStyle name="Normal 6 5 3 5 3 2" xfId="43229"/>
    <cellStyle name="Normal 6 5 3 5 4" xfId="36645"/>
    <cellStyle name="Normal 6 5 3 6" xfId="15450"/>
    <cellStyle name="Normal 6 5 3 6 2" xfId="23440"/>
    <cellStyle name="Normal 6 5 3 6 2 2" xfId="52399"/>
    <cellStyle name="Normal 6 5 3 6 3" xfId="44458"/>
    <cellStyle name="Normal 6 5 3 7" xfId="21991"/>
    <cellStyle name="Normal 6 5 3 7 2" xfId="29939"/>
    <cellStyle name="Normal 6 5 3 7 2 2" xfId="58898"/>
    <cellStyle name="Normal 6 5 3 7 3" xfId="50957"/>
    <cellStyle name="Normal 6 5 3 8" xfId="8731"/>
    <cellStyle name="Normal 6 5 3 8 2" xfId="37789"/>
    <cellStyle name="Normal 6 5 3 9" xfId="31205"/>
    <cellStyle name="Normal 6 5 4" xfId="1867"/>
    <cellStyle name="Normal 6 5 4 2" xfId="2877"/>
    <cellStyle name="Normal 6 5 4 2 2" xfId="6235"/>
    <cellStyle name="Normal 6 5 4 2 2 2" xfId="19517"/>
    <cellStyle name="Normal 6 5 4 2 2 2 2" xfId="27471"/>
    <cellStyle name="Normal 6 5 4 2 2 2 2 2" xfId="56430"/>
    <cellStyle name="Normal 6 5 4 2 2 2 3" xfId="48489"/>
    <cellStyle name="Normal 6 5 4 2 2 3" xfId="12847"/>
    <cellStyle name="Normal 6 5 4 2 2 3 2" xfId="41905"/>
    <cellStyle name="Normal 6 5 4 2 2 4" xfId="35321"/>
    <cellStyle name="Normal 6 5 4 2 3" xfId="16365"/>
    <cellStyle name="Normal 6 5 4 2 3 2" xfId="24319"/>
    <cellStyle name="Normal 6 5 4 2 3 2 2" xfId="53278"/>
    <cellStyle name="Normal 6 5 4 2 3 3" xfId="45337"/>
    <cellStyle name="Normal 6 5 4 2 4" xfId="9555"/>
    <cellStyle name="Normal 6 5 4 2 4 2" xfId="38613"/>
    <cellStyle name="Normal 6 5 4 2 5" xfId="32029"/>
    <cellStyle name="Normal 6 5 4 3" xfId="4075"/>
    <cellStyle name="Normal 6 5 4 3 2" xfId="17369"/>
    <cellStyle name="Normal 6 5 4 3 2 2" xfId="25323"/>
    <cellStyle name="Normal 6 5 4 3 2 2 2" xfId="54282"/>
    <cellStyle name="Normal 6 5 4 3 2 3" xfId="46341"/>
    <cellStyle name="Normal 6 5 4 3 3" xfId="10699"/>
    <cellStyle name="Normal 6 5 4 3 3 2" xfId="39757"/>
    <cellStyle name="Normal 6 5 4 3 4" xfId="33173"/>
    <cellStyle name="Normal 6 5 4 4" xfId="5231"/>
    <cellStyle name="Normal 6 5 4 4 2" xfId="18513"/>
    <cellStyle name="Normal 6 5 4 4 2 2" xfId="26467"/>
    <cellStyle name="Normal 6 5 4 4 2 2 2" xfId="55426"/>
    <cellStyle name="Normal 6 5 4 4 2 3" xfId="47485"/>
    <cellStyle name="Normal 6 5 4 4 3" xfId="11843"/>
    <cellStyle name="Normal 6 5 4 4 3 2" xfId="40901"/>
    <cellStyle name="Normal 6 5 4 4 4" xfId="34317"/>
    <cellStyle name="Normal 6 5 4 5" xfId="7400"/>
    <cellStyle name="Normal 6 5 4 5 2" xfId="20661"/>
    <cellStyle name="Normal 6 5 4 5 2 2" xfId="28615"/>
    <cellStyle name="Normal 6 5 4 5 2 2 2" xfId="57574"/>
    <cellStyle name="Normal 6 5 4 5 2 3" xfId="49633"/>
    <cellStyle name="Normal 6 5 4 5 3" xfId="13991"/>
    <cellStyle name="Normal 6 5 4 5 3 2" xfId="43049"/>
    <cellStyle name="Normal 6 5 4 5 4" xfId="36465"/>
    <cellStyle name="Normal 6 5 4 6" xfId="15270"/>
    <cellStyle name="Normal 6 5 4 6 2" xfId="23260"/>
    <cellStyle name="Normal 6 5 4 6 2 2" xfId="52219"/>
    <cellStyle name="Normal 6 5 4 6 3" xfId="44278"/>
    <cellStyle name="Normal 6 5 4 7" xfId="21811"/>
    <cellStyle name="Normal 6 5 4 7 2" xfId="29759"/>
    <cellStyle name="Normal 6 5 4 7 2 2" xfId="58718"/>
    <cellStyle name="Normal 6 5 4 7 3" xfId="50777"/>
    <cellStyle name="Normal 6 5 4 8" xfId="8551"/>
    <cellStyle name="Normal 6 5 4 8 2" xfId="37609"/>
    <cellStyle name="Normal 6 5 4 9" xfId="31025"/>
    <cellStyle name="Normal 6 5 5" xfId="2465"/>
    <cellStyle name="Normal 6 5 5 2" xfId="5823"/>
    <cellStyle name="Normal 6 5 5 2 2" xfId="19105"/>
    <cellStyle name="Normal 6 5 5 2 2 2" xfId="27059"/>
    <cellStyle name="Normal 6 5 5 2 2 2 2" xfId="56018"/>
    <cellStyle name="Normal 6 5 5 2 2 3" xfId="48077"/>
    <cellStyle name="Normal 6 5 5 2 3" xfId="12435"/>
    <cellStyle name="Normal 6 5 5 2 3 2" xfId="41493"/>
    <cellStyle name="Normal 6 5 5 2 4" xfId="34909"/>
    <cellStyle name="Normal 6 5 5 3" xfId="15940"/>
    <cellStyle name="Normal 6 5 5 3 2" xfId="23920"/>
    <cellStyle name="Normal 6 5 5 3 2 2" xfId="52879"/>
    <cellStyle name="Normal 6 5 5 3 3" xfId="44938"/>
    <cellStyle name="Normal 6 5 5 4" xfId="9143"/>
    <cellStyle name="Normal 6 5 5 4 2" xfId="38201"/>
    <cellStyle name="Normal 6 5 5 5" xfId="31617"/>
    <cellStyle name="Normal 6 5 6" xfId="3663"/>
    <cellStyle name="Normal 6 5 6 2" xfId="16957"/>
    <cellStyle name="Normal 6 5 6 2 2" xfId="24911"/>
    <cellStyle name="Normal 6 5 6 2 2 2" xfId="53870"/>
    <cellStyle name="Normal 6 5 6 2 3" xfId="45929"/>
    <cellStyle name="Normal 6 5 6 3" xfId="10287"/>
    <cellStyle name="Normal 6 5 6 3 2" xfId="39345"/>
    <cellStyle name="Normal 6 5 6 4" xfId="32761"/>
    <cellStyle name="Normal 6 5 7" xfId="4819"/>
    <cellStyle name="Normal 6 5 7 2" xfId="18101"/>
    <cellStyle name="Normal 6 5 7 2 2" xfId="26055"/>
    <cellStyle name="Normal 6 5 7 2 2 2" xfId="55014"/>
    <cellStyle name="Normal 6 5 7 2 3" xfId="47073"/>
    <cellStyle name="Normal 6 5 7 3" xfId="11431"/>
    <cellStyle name="Normal 6 5 7 3 2" xfId="40489"/>
    <cellStyle name="Normal 6 5 7 4" xfId="33905"/>
    <cellStyle name="Normal 6 5 8" xfId="6988"/>
    <cellStyle name="Normal 6 5 8 2" xfId="20249"/>
    <cellStyle name="Normal 6 5 8 2 2" xfId="28203"/>
    <cellStyle name="Normal 6 5 8 2 2 2" xfId="57162"/>
    <cellStyle name="Normal 6 5 8 2 3" xfId="49221"/>
    <cellStyle name="Normal 6 5 8 3" xfId="13579"/>
    <cellStyle name="Normal 6 5 8 3 2" xfId="42637"/>
    <cellStyle name="Normal 6 5 8 4" xfId="36053"/>
    <cellStyle name="Normal 6 5 9" xfId="14857"/>
    <cellStyle name="Normal 6 5 9 2" xfId="22847"/>
    <cellStyle name="Normal 6 5 9 2 2" xfId="51806"/>
    <cellStyle name="Normal 6 5 9 3" xfId="43865"/>
    <cellStyle name="Normal 6 6" xfId="1525"/>
    <cellStyle name="Normal 6 6 10" xfId="30718"/>
    <cellStyle name="Normal 6 6 2" xfId="2154"/>
    <cellStyle name="Normal 6 6 2 2" xfId="3162"/>
    <cellStyle name="Normal 6 6 2 2 2" xfId="6520"/>
    <cellStyle name="Normal 6 6 2 2 2 2" xfId="19802"/>
    <cellStyle name="Normal 6 6 2 2 2 2 2" xfId="27756"/>
    <cellStyle name="Normal 6 6 2 2 2 2 2 2" xfId="56715"/>
    <cellStyle name="Normal 6 6 2 2 2 2 3" xfId="48774"/>
    <cellStyle name="Normal 6 6 2 2 2 3" xfId="13132"/>
    <cellStyle name="Normal 6 6 2 2 2 3 2" xfId="42190"/>
    <cellStyle name="Normal 6 6 2 2 2 4" xfId="35606"/>
    <cellStyle name="Normal 6 6 2 2 3" xfId="16650"/>
    <cellStyle name="Normal 6 6 2 2 3 2" xfId="24604"/>
    <cellStyle name="Normal 6 6 2 2 3 2 2" xfId="53563"/>
    <cellStyle name="Normal 6 6 2 2 3 3" xfId="45622"/>
    <cellStyle name="Normal 6 6 2 2 4" xfId="9840"/>
    <cellStyle name="Normal 6 6 2 2 4 2" xfId="38898"/>
    <cellStyle name="Normal 6 6 2 2 5" xfId="32314"/>
    <cellStyle name="Normal 6 6 2 3" xfId="4360"/>
    <cellStyle name="Normal 6 6 2 3 2" xfId="17654"/>
    <cellStyle name="Normal 6 6 2 3 2 2" xfId="25608"/>
    <cellStyle name="Normal 6 6 2 3 2 2 2" xfId="54567"/>
    <cellStyle name="Normal 6 6 2 3 2 3" xfId="46626"/>
    <cellStyle name="Normal 6 6 2 3 3" xfId="10984"/>
    <cellStyle name="Normal 6 6 2 3 3 2" xfId="40042"/>
    <cellStyle name="Normal 6 6 2 3 4" xfId="33458"/>
    <cellStyle name="Normal 6 6 2 4" xfId="5516"/>
    <cellStyle name="Normal 6 6 2 4 2" xfId="18798"/>
    <cellStyle name="Normal 6 6 2 4 2 2" xfId="26752"/>
    <cellStyle name="Normal 6 6 2 4 2 2 2" xfId="55711"/>
    <cellStyle name="Normal 6 6 2 4 2 3" xfId="47770"/>
    <cellStyle name="Normal 6 6 2 4 3" xfId="12128"/>
    <cellStyle name="Normal 6 6 2 4 3 2" xfId="41186"/>
    <cellStyle name="Normal 6 6 2 4 4" xfId="34602"/>
    <cellStyle name="Normal 6 6 2 5" xfId="7685"/>
    <cellStyle name="Normal 6 6 2 5 2" xfId="20946"/>
    <cellStyle name="Normal 6 6 2 5 2 2" xfId="28900"/>
    <cellStyle name="Normal 6 6 2 5 2 2 2" xfId="57859"/>
    <cellStyle name="Normal 6 6 2 5 2 3" xfId="49918"/>
    <cellStyle name="Normal 6 6 2 5 3" xfId="14276"/>
    <cellStyle name="Normal 6 6 2 5 3 2" xfId="43334"/>
    <cellStyle name="Normal 6 6 2 5 4" xfId="36750"/>
    <cellStyle name="Normal 6 6 2 6" xfId="15555"/>
    <cellStyle name="Normal 6 6 2 6 2" xfId="23545"/>
    <cellStyle name="Normal 6 6 2 6 2 2" xfId="52504"/>
    <cellStyle name="Normal 6 6 2 6 3" xfId="44563"/>
    <cellStyle name="Normal 6 6 2 7" xfId="22096"/>
    <cellStyle name="Normal 6 6 2 7 2" xfId="30044"/>
    <cellStyle name="Normal 6 6 2 7 2 2" xfId="59003"/>
    <cellStyle name="Normal 6 6 2 7 3" xfId="51062"/>
    <cellStyle name="Normal 6 6 2 8" xfId="8836"/>
    <cellStyle name="Normal 6 6 2 8 2" xfId="37894"/>
    <cellStyle name="Normal 6 6 2 9" xfId="31310"/>
    <cellStyle name="Normal 6 6 3" xfId="2570"/>
    <cellStyle name="Normal 6 6 3 2" xfId="5928"/>
    <cellStyle name="Normal 6 6 3 2 2" xfId="19210"/>
    <cellStyle name="Normal 6 6 3 2 2 2" xfId="27164"/>
    <cellStyle name="Normal 6 6 3 2 2 2 2" xfId="56123"/>
    <cellStyle name="Normal 6 6 3 2 2 3" xfId="48182"/>
    <cellStyle name="Normal 6 6 3 2 3" xfId="12540"/>
    <cellStyle name="Normal 6 6 3 2 3 2" xfId="41598"/>
    <cellStyle name="Normal 6 6 3 2 4" xfId="35014"/>
    <cellStyle name="Normal 6 6 3 3" xfId="16058"/>
    <cellStyle name="Normal 6 6 3 3 2" xfId="24012"/>
    <cellStyle name="Normal 6 6 3 3 2 2" xfId="52971"/>
    <cellStyle name="Normal 6 6 3 3 3" xfId="45030"/>
    <cellStyle name="Normal 6 6 3 4" xfId="9248"/>
    <cellStyle name="Normal 6 6 3 4 2" xfId="38306"/>
    <cellStyle name="Normal 6 6 3 5" xfId="31722"/>
    <cellStyle name="Normal 6 6 4" xfId="3768"/>
    <cellStyle name="Normal 6 6 4 2" xfId="17062"/>
    <cellStyle name="Normal 6 6 4 2 2" xfId="25016"/>
    <cellStyle name="Normal 6 6 4 2 2 2" xfId="53975"/>
    <cellStyle name="Normal 6 6 4 2 3" xfId="46034"/>
    <cellStyle name="Normal 6 6 4 3" xfId="10392"/>
    <cellStyle name="Normal 6 6 4 3 2" xfId="39450"/>
    <cellStyle name="Normal 6 6 4 4" xfId="32866"/>
    <cellStyle name="Normal 6 6 5" xfId="4924"/>
    <cellStyle name="Normal 6 6 5 2" xfId="18206"/>
    <cellStyle name="Normal 6 6 5 2 2" xfId="26160"/>
    <cellStyle name="Normal 6 6 5 2 2 2" xfId="55119"/>
    <cellStyle name="Normal 6 6 5 2 3" xfId="47178"/>
    <cellStyle name="Normal 6 6 5 3" xfId="11536"/>
    <cellStyle name="Normal 6 6 5 3 2" xfId="40594"/>
    <cellStyle name="Normal 6 6 5 4" xfId="34010"/>
    <cellStyle name="Normal 6 6 6" xfId="7093"/>
    <cellStyle name="Normal 6 6 6 2" xfId="20354"/>
    <cellStyle name="Normal 6 6 6 2 2" xfId="28308"/>
    <cellStyle name="Normal 6 6 6 2 2 2" xfId="57267"/>
    <cellStyle name="Normal 6 6 6 2 3" xfId="49326"/>
    <cellStyle name="Normal 6 6 6 3" xfId="13684"/>
    <cellStyle name="Normal 6 6 6 3 2" xfId="42742"/>
    <cellStyle name="Normal 6 6 6 4" xfId="36158"/>
    <cellStyle name="Normal 6 6 7" xfId="14962"/>
    <cellStyle name="Normal 6 6 7 2" xfId="22952"/>
    <cellStyle name="Normal 6 6 7 2 2" xfId="51911"/>
    <cellStyle name="Normal 6 6 7 3" xfId="43970"/>
    <cellStyle name="Normal 6 6 8" xfId="21504"/>
    <cellStyle name="Normal 6 6 8 2" xfId="29452"/>
    <cellStyle name="Normal 6 6 8 2 2" xfId="58411"/>
    <cellStyle name="Normal 6 6 8 3" xfId="50470"/>
    <cellStyle name="Normal 6 6 9" xfId="8244"/>
    <cellStyle name="Normal 6 6 9 2" xfId="37302"/>
    <cellStyle name="Normal 6 7" xfId="1959"/>
    <cellStyle name="Normal 6 7 2" xfId="2967"/>
    <cellStyle name="Normal 6 7 2 2" xfId="6325"/>
    <cellStyle name="Normal 6 7 2 2 2" xfId="19607"/>
    <cellStyle name="Normal 6 7 2 2 2 2" xfId="27561"/>
    <cellStyle name="Normal 6 7 2 2 2 2 2" xfId="56520"/>
    <cellStyle name="Normal 6 7 2 2 2 3" xfId="48579"/>
    <cellStyle name="Normal 6 7 2 2 3" xfId="12937"/>
    <cellStyle name="Normal 6 7 2 2 3 2" xfId="41995"/>
    <cellStyle name="Normal 6 7 2 2 4" xfId="35411"/>
    <cellStyle name="Normal 6 7 2 3" xfId="16455"/>
    <cellStyle name="Normal 6 7 2 3 2" xfId="24409"/>
    <cellStyle name="Normal 6 7 2 3 2 2" xfId="53368"/>
    <cellStyle name="Normal 6 7 2 3 3" xfId="45427"/>
    <cellStyle name="Normal 6 7 2 4" xfId="9645"/>
    <cellStyle name="Normal 6 7 2 4 2" xfId="38703"/>
    <cellStyle name="Normal 6 7 2 5" xfId="32119"/>
    <cellStyle name="Normal 6 7 3" xfId="4165"/>
    <cellStyle name="Normal 6 7 3 2" xfId="17459"/>
    <cellStyle name="Normal 6 7 3 2 2" xfId="25413"/>
    <cellStyle name="Normal 6 7 3 2 2 2" xfId="54372"/>
    <cellStyle name="Normal 6 7 3 2 3" xfId="46431"/>
    <cellStyle name="Normal 6 7 3 3" xfId="10789"/>
    <cellStyle name="Normal 6 7 3 3 2" xfId="39847"/>
    <cellStyle name="Normal 6 7 3 4" xfId="33263"/>
    <cellStyle name="Normal 6 7 4" xfId="5321"/>
    <cellStyle name="Normal 6 7 4 2" xfId="18603"/>
    <cellStyle name="Normal 6 7 4 2 2" xfId="26557"/>
    <cellStyle name="Normal 6 7 4 2 2 2" xfId="55516"/>
    <cellStyle name="Normal 6 7 4 2 3" xfId="47575"/>
    <cellStyle name="Normal 6 7 4 3" xfId="11933"/>
    <cellStyle name="Normal 6 7 4 3 2" xfId="40991"/>
    <cellStyle name="Normal 6 7 4 4" xfId="34407"/>
    <cellStyle name="Normal 6 7 5" xfId="7490"/>
    <cellStyle name="Normal 6 7 5 2" xfId="20751"/>
    <cellStyle name="Normal 6 7 5 2 2" xfId="28705"/>
    <cellStyle name="Normal 6 7 5 2 2 2" xfId="57664"/>
    <cellStyle name="Normal 6 7 5 2 3" xfId="49723"/>
    <cellStyle name="Normal 6 7 5 3" xfId="14081"/>
    <cellStyle name="Normal 6 7 5 3 2" xfId="43139"/>
    <cellStyle name="Normal 6 7 5 4" xfId="36555"/>
    <cellStyle name="Normal 6 7 6" xfId="15360"/>
    <cellStyle name="Normal 6 7 6 2" xfId="23350"/>
    <cellStyle name="Normal 6 7 6 2 2" xfId="52309"/>
    <cellStyle name="Normal 6 7 6 3" xfId="44368"/>
    <cellStyle name="Normal 6 7 7" xfId="21901"/>
    <cellStyle name="Normal 6 7 7 2" xfId="29849"/>
    <cellStyle name="Normal 6 7 7 2 2" xfId="58808"/>
    <cellStyle name="Normal 6 7 7 3" xfId="50867"/>
    <cellStyle name="Normal 6 7 8" xfId="8641"/>
    <cellStyle name="Normal 6 7 8 2" xfId="37699"/>
    <cellStyle name="Normal 6 7 9" xfId="31115"/>
    <cellStyle name="Normal 6 8" xfId="1775"/>
    <cellStyle name="Normal 6 8 2" xfId="2787"/>
    <cellStyle name="Normal 6 8 2 2" xfId="6145"/>
    <cellStyle name="Normal 6 8 2 2 2" xfId="19427"/>
    <cellStyle name="Normal 6 8 2 2 2 2" xfId="27381"/>
    <cellStyle name="Normal 6 8 2 2 2 2 2" xfId="56340"/>
    <cellStyle name="Normal 6 8 2 2 2 3" xfId="48399"/>
    <cellStyle name="Normal 6 8 2 2 3" xfId="12757"/>
    <cellStyle name="Normal 6 8 2 2 3 2" xfId="41815"/>
    <cellStyle name="Normal 6 8 2 2 4" xfId="35231"/>
    <cellStyle name="Normal 6 8 2 3" xfId="16275"/>
    <cellStyle name="Normal 6 8 2 3 2" xfId="24229"/>
    <cellStyle name="Normal 6 8 2 3 2 2" xfId="53188"/>
    <cellStyle name="Normal 6 8 2 3 3" xfId="45247"/>
    <cellStyle name="Normal 6 8 2 4" xfId="9465"/>
    <cellStyle name="Normal 6 8 2 4 2" xfId="38523"/>
    <cellStyle name="Normal 6 8 2 5" xfId="31939"/>
    <cellStyle name="Normal 6 8 3" xfId="3985"/>
    <cellStyle name="Normal 6 8 3 2" xfId="17279"/>
    <cellStyle name="Normal 6 8 3 2 2" xfId="25233"/>
    <cellStyle name="Normal 6 8 3 2 2 2" xfId="54192"/>
    <cellStyle name="Normal 6 8 3 2 3" xfId="46251"/>
    <cellStyle name="Normal 6 8 3 3" xfId="10609"/>
    <cellStyle name="Normal 6 8 3 3 2" xfId="39667"/>
    <cellStyle name="Normal 6 8 3 4" xfId="33083"/>
    <cellStyle name="Normal 6 8 4" xfId="5141"/>
    <cellStyle name="Normal 6 8 4 2" xfId="18423"/>
    <cellStyle name="Normal 6 8 4 2 2" xfId="26377"/>
    <cellStyle name="Normal 6 8 4 2 2 2" xfId="55336"/>
    <cellStyle name="Normal 6 8 4 2 3" xfId="47395"/>
    <cellStyle name="Normal 6 8 4 3" xfId="11753"/>
    <cellStyle name="Normal 6 8 4 3 2" xfId="40811"/>
    <cellStyle name="Normal 6 8 4 4" xfId="34227"/>
    <cellStyle name="Normal 6 8 5" xfId="7310"/>
    <cellStyle name="Normal 6 8 5 2" xfId="20571"/>
    <cellStyle name="Normal 6 8 5 2 2" xfId="28525"/>
    <cellStyle name="Normal 6 8 5 2 2 2" xfId="57484"/>
    <cellStyle name="Normal 6 8 5 2 3" xfId="49543"/>
    <cellStyle name="Normal 6 8 5 3" xfId="13901"/>
    <cellStyle name="Normal 6 8 5 3 2" xfId="42959"/>
    <cellStyle name="Normal 6 8 5 4" xfId="36375"/>
    <cellStyle name="Normal 6 8 6" xfId="15180"/>
    <cellStyle name="Normal 6 8 6 2" xfId="23170"/>
    <cellStyle name="Normal 6 8 6 2 2" xfId="52129"/>
    <cellStyle name="Normal 6 8 6 3" xfId="44188"/>
    <cellStyle name="Normal 6 8 7" xfId="21721"/>
    <cellStyle name="Normal 6 8 7 2" xfId="29669"/>
    <cellStyle name="Normal 6 8 7 2 2" xfId="58628"/>
    <cellStyle name="Normal 6 8 7 3" xfId="50687"/>
    <cellStyle name="Normal 6 8 8" xfId="8461"/>
    <cellStyle name="Normal 6 8 8 2" xfId="37519"/>
    <cellStyle name="Normal 6 8 9" xfId="30935"/>
    <cellStyle name="Normal 6 9" xfId="3507"/>
    <cellStyle name="Normal 60" xfId="1184"/>
    <cellStyle name="Normal 61" xfId="1185"/>
    <cellStyle name="Normal 62" xfId="1186"/>
    <cellStyle name="Normal 63" xfId="1187"/>
    <cellStyle name="Normal 64" xfId="1188"/>
    <cellStyle name="Normal 65" xfId="1189"/>
    <cellStyle name="Normal 66" xfId="1381"/>
    <cellStyle name="Normal 67" xfId="1366"/>
    <cellStyle name="Normal 68" xfId="1374"/>
    <cellStyle name="Normal 69" xfId="1359"/>
    <cellStyle name="Normal 7" xfId="64"/>
    <cellStyle name="Normal 7 10" xfId="3587"/>
    <cellStyle name="Normal 7 10 2" xfId="16881"/>
    <cellStyle name="Normal 7 10 2 2" xfId="24835"/>
    <cellStyle name="Normal 7 10 2 2 2" xfId="53794"/>
    <cellStyle name="Normal 7 10 2 3" xfId="45853"/>
    <cellStyle name="Normal 7 10 3" xfId="10211"/>
    <cellStyle name="Normal 7 10 3 2" xfId="39269"/>
    <cellStyle name="Normal 7 10 4" xfId="32685"/>
    <cellStyle name="Normal 7 11" xfId="4741"/>
    <cellStyle name="Normal 7 11 2" xfId="18025"/>
    <cellStyle name="Normal 7 11 2 2" xfId="25979"/>
    <cellStyle name="Normal 7 11 2 2 2" xfId="54938"/>
    <cellStyle name="Normal 7 11 2 3" xfId="46997"/>
    <cellStyle name="Normal 7 11 3" xfId="11355"/>
    <cellStyle name="Normal 7 11 3 2" xfId="40413"/>
    <cellStyle name="Normal 7 11 4" xfId="33829"/>
    <cellStyle name="Normal 7 12" xfId="6902"/>
    <cellStyle name="Normal 7 12 2" xfId="20173"/>
    <cellStyle name="Normal 7 12 2 2" xfId="28127"/>
    <cellStyle name="Normal 7 12 2 2 2" xfId="57086"/>
    <cellStyle name="Normal 7 12 2 3" xfId="49145"/>
    <cellStyle name="Normal 7 12 3" xfId="13503"/>
    <cellStyle name="Normal 7 12 3 2" xfId="42561"/>
    <cellStyle name="Normal 7 12 4" xfId="35977"/>
    <cellStyle name="Normal 7 13" xfId="14655"/>
    <cellStyle name="Normal 7 13 2" xfId="22690"/>
    <cellStyle name="Normal 7 13 2 2" xfId="51649"/>
    <cellStyle name="Normal 7 13 3" xfId="43708"/>
    <cellStyle name="Normal 7 14" xfId="21319"/>
    <cellStyle name="Normal 7 14 2" xfId="29271"/>
    <cellStyle name="Normal 7 14 2 2" xfId="58230"/>
    <cellStyle name="Normal 7 14 3" xfId="50289"/>
    <cellStyle name="Normal 7 15" xfId="22547"/>
    <cellStyle name="Normal 7 15 2" xfId="30488"/>
    <cellStyle name="Normal 7 15 2 2" xfId="59447"/>
    <cellStyle name="Normal 7 15 3" xfId="51509"/>
    <cellStyle name="Normal 7 16" xfId="22650"/>
    <cellStyle name="Normal 7 16 2" xfId="51612"/>
    <cellStyle name="Normal 7 17" xfId="8061"/>
    <cellStyle name="Normal 7 17 2" xfId="37121"/>
    <cellStyle name="Normal 7 18" xfId="30537"/>
    <cellStyle name="Normal 7 2" xfId="128"/>
    <cellStyle name="Normal 7 2 2" xfId="3510"/>
    <cellStyle name="Normal 7 2 2 2" xfId="4665"/>
    <cellStyle name="Normal 7 2 2 2 2" xfId="17959"/>
    <cellStyle name="Normal 7 2 2 2 2 2" xfId="25913"/>
    <cellStyle name="Normal 7 2 2 2 2 2 2" xfId="54872"/>
    <cellStyle name="Normal 7 2 2 2 2 3" xfId="46931"/>
    <cellStyle name="Normal 7 2 2 2 3" xfId="11289"/>
    <cellStyle name="Normal 7 2 2 2 3 2" xfId="40347"/>
    <cellStyle name="Normal 7 2 2 2 4" xfId="33763"/>
    <cellStyle name="Normal 7 2 2 3" xfId="6825"/>
    <cellStyle name="Normal 7 2 2 3 2" xfId="20107"/>
    <cellStyle name="Normal 7 2 2 3 2 2" xfId="28061"/>
    <cellStyle name="Normal 7 2 2 3 2 2 2" xfId="57020"/>
    <cellStyle name="Normal 7 2 2 3 2 3" xfId="49079"/>
    <cellStyle name="Normal 7 2 2 3 3" xfId="13437"/>
    <cellStyle name="Normal 7 2 2 3 3 2" xfId="42495"/>
    <cellStyle name="Normal 7 2 2 3 4" xfId="35911"/>
    <cellStyle name="Normal 7 2 2 4" xfId="7990"/>
    <cellStyle name="Normal 7 2 2 4 2" xfId="21251"/>
    <cellStyle name="Normal 7 2 2 4 2 2" xfId="29205"/>
    <cellStyle name="Normal 7 2 2 4 2 2 2" xfId="58164"/>
    <cellStyle name="Normal 7 2 2 4 2 3" xfId="50223"/>
    <cellStyle name="Normal 7 2 2 4 3" xfId="14581"/>
    <cellStyle name="Normal 7 2 2 4 3 2" xfId="43639"/>
    <cellStyle name="Normal 7 2 2 4 4" xfId="37055"/>
    <cellStyle name="Normal 7 2 2 5" xfId="15863"/>
    <cellStyle name="Normal 7 2 2 5 2" xfId="23852"/>
    <cellStyle name="Normal 7 2 2 5 2 2" xfId="52811"/>
    <cellStyle name="Normal 7 2 2 5 3" xfId="44870"/>
    <cellStyle name="Normal 7 2 2 6" xfId="22401"/>
    <cellStyle name="Normal 7 2 2 6 2" xfId="30349"/>
    <cellStyle name="Normal 7 2 2 6 2 2" xfId="59308"/>
    <cellStyle name="Normal 7 2 2 6 3" xfId="51367"/>
    <cellStyle name="Normal 7 2 2 7" xfId="10145"/>
    <cellStyle name="Normal 7 2 2 7 2" xfId="39203"/>
    <cellStyle name="Normal 7 2 2 8" xfId="32619"/>
    <cellStyle name="Normal 7 2 3" xfId="22548"/>
    <cellStyle name="Normal 7 2 3 2" xfId="30489"/>
    <cellStyle name="Normal 7 2 3 2 2" xfId="59448"/>
    <cellStyle name="Normal 7 2 3 3" xfId="51510"/>
    <cellStyle name="Normal 7 2 4" xfId="22651"/>
    <cellStyle name="Normal 7 2 4 2" xfId="51613"/>
    <cellStyle name="Normal 7 3" xfId="109"/>
    <cellStyle name="Normal 7 3 10" xfId="14690"/>
    <cellStyle name="Normal 7 3 10 2" xfId="22725"/>
    <cellStyle name="Normal 7 3 10 2 2" xfId="51684"/>
    <cellStyle name="Normal 7 3 10 3" xfId="43743"/>
    <cellStyle name="Normal 7 3 11" xfId="21352"/>
    <cellStyle name="Normal 7 3 11 2" xfId="29304"/>
    <cellStyle name="Normal 7 3 11 2 2" xfId="58263"/>
    <cellStyle name="Normal 7 3 11 3" xfId="50322"/>
    <cellStyle name="Normal 7 3 12" xfId="8094"/>
    <cellStyle name="Normal 7 3 12 2" xfId="37154"/>
    <cellStyle name="Normal 7 3 13" xfId="30570"/>
    <cellStyle name="Normal 7 3 2" xfId="1464"/>
    <cellStyle name="Normal 7 3 2 10" xfId="21446"/>
    <cellStyle name="Normal 7 3 2 10 2" xfId="29394"/>
    <cellStyle name="Normal 7 3 2 10 2 2" xfId="58353"/>
    <cellStyle name="Normal 7 3 2 10 3" xfId="50412"/>
    <cellStyle name="Normal 7 3 2 11" xfId="8186"/>
    <cellStyle name="Normal 7 3 2 11 2" xfId="37244"/>
    <cellStyle name="Normal 7 3 2 12" xfId="30660"/>
    <cellStyle name="Normal 7 3 2 2" xfId="1684"/>
    <cellStyle name="Normal 7 3 2 2 10" xfId="30873"/>
    <cellStyle name="Normal 7 3 2 2 2" xfId="2309"/>
    <cellStyle name="Normal 7 3 2 2 2 2" xfId="3317"/>
    <cellStyle name="Normal 7 3 2 2 2 2 2" xfId="6675"/>
    <cellStyle name="Normal 7 3 2 2 2 2 2 2" xfId="19957"/>
    <cellStyle name="Normal 7 3 2 2 2 2 2 2 2" xfId="27911"/>
    <cellStyle name="Normal 7 3 2 2 2 2 2 2 2 2" xfId="56870"/>
    <cellStyle name="Normal 7 3 2 2 2 2 2 2 3" xfId="48929"/>
    <cellStyle name="Normal 7 3 2 2 2 2 2 3" xfId="13287"/>
    <cellStyle name="Normal 7 3 2 2 2 2 2 3 2" xfId="42345"/>
    <cellStyle name="Normal 7 3 2 2 2 2 2 4" xfId="35761"/>
    <cellStyle name="Normal 7 3 2 2 2 2 3" xfId="16805"/>
    <cellStyle name="Normal 7 3 2 2 2 2 3 2" xfId="24759"/>
    <cellStyle name="Normal 7 3 2 2 2 2 3 2 2" xfId="53718"/>
    <cellStyle name="Normal 7 3 2 2 2 2 3 3" xfId="45777"/>
    <cellStyle name="Normal 7 3 2 2 2 2 4" xfId="9995"/>
    <cellStyle name="Normal 7 3 2 2 2 2 4 2" xfId="39053"/>
    <cellStyle name="Normal 7 3 2 2 2 2 5" xfId="32469"/>
    <cellStyle name="Normal 7 3 2 2 2 3" xfId="4515"/>
    <cellStyle name="Normal 7 3 2 2 2 3 2" xfId="17809"/>
    <cellStyle name="Normal 7 3 2 2 2 3 2 2" xfId="25763"/>
    <cellStyle name="Normal 7 3 2 2 2 3 2 2 2" xfId="54722"/>
    <cellStyle name="Normal 7 3 2 2 2 3 2 3" xfId="46781"/>
    <cellStyle name="Normal 7 3 2 2 2 3 3" xfId="11139"/>
    <cellStyle name="Normal 7 3 2 2 2 3 3 2" xfId="40197"/>
    <cellStyle name="Normal 7 3 2 2 2 3 4" xfId="33613"/>
    <cellStyle name="Normal 7 3 2 2 2 4" xfId="5671"/>
    <cellStyle name="Normal 7 3 2 2 2 4 2" xfId="18953"/>
    <cellStyle name="Normal 7 3 2 2 2 4 2 2" xfId="26907"/>
    <cellStyle name="Normal 7 3 2 2 2 4 2 2 2" xfId="55866"/>
    <cellStyle name="Normal 7 3 2 2 2 4 2 3" xfId="47925"/>
    <cellStyle name="Normal 7 3 2 2 2 4 3" xfId="12283"/>
    <cellStyle name="Normal 7 3 2 2 2 4 3 2" xfId="41341"/>
    <cellStyle name="Normal 7 3 2 2 2 4 4" xfId="34757"/>
    <cellStyle name="Normal 7 3 2 2 2 5" xfId="7840"/>
    <cellStyle name="Normal 7 3 2 2 2 5 2" xfId="21101"/>
    <cellStyle name="Normal 7 3 2 2 2 5 2 2" xfId="29055"/>
    <cellStyle name="Normal 7 3 2 2 2 5 2 2 2" xfId="58014"/>
    <cellStyle name="Normal 7 3 2 2 2 5 2 3" xfId="50073"/>
    <cellStyle name="Normal 7 3 2 2 2 5 3" xfId="14431"/>
    <cellStyle name="Normal 7 3 2 2 2 5 3 2" xfId="43489"/>
    <cellStyle name="Normal 7 3 2 2 2 5 4" xfId="36905"/>
    <cellStyle name="Normal 7 3 2 2 2 6" xfId="15710"/>
    <cellStyle name="Normal 7 3 2 2 2 6 2" xfId="23700"/>
    <cellStyle name="Normal 7 3 2 2 2 6 2 2" xfId="52659"/>
    <cellStyle name="Normal 7 3 2 2 2 6 3" xfId="44718"/>
    <cellStyle name="Normal 7 3 2 2 2 7" xfId="22251"/>
    <cellStyle name="Normal 7 3 2 2 2 7 2" xfId="30199"/>
    <cellStyle name="Normal 7 3 2 2 2 7 2 2" xfId="59158"/>
    <cellStyle name="Normal 7 3 2 2 2 7 3" xfId="51217"/>
    <cellStyle name="Normal 7 3 2 2 2 8" xfId="8991"/>
    <cellStyle name="Normal 7 3 2 2 2 8 2" xfId="38049"/>
    <cellStyle name="Normal 7 3 2 2 2 9" xfId="31465"/>
    <cellStyle name="Normal 7 3 2 2 3" xfId="2725"/>
    <cellStyle name="Normal 7 3 2 2 3 2" xfId="6083"/>
    <cellStyle name="Normal 7 3 2 2 3 2 2" xfId="19365"/>
    <cellStyle name="Normal 7 3 2 2 3 2 2 2" xfId="27319"/>
    <cellStyle name="Normal 7 3 2 2 3 2 2 2 2" xfId="56278"/>
    <cellStyle name="Normal 7 3 2 2 3 2 2 3" xfId="48337"/>
    <cellStyle name="Normal 7 3 2 2 3 2 3" xfId="12695"/>
    <cellStyle name="Normal 7 3 2 2 3 2 3 2" xfId="41753"/>
    <cellStyle name="Normal 7 3 2 2 3 2 4" xfId="35169"/>
    <cellStyle name="Normal 7 3 2 2 3 3" xfId="16213"/>
    <cellStyle name="Normal 7 3 2 2 3 3 2" xfId="24167"/>
    <cellStyle name="Normal 7 3 2 2 3 3 2 2" xfId="53126"/>
    <cellStyle name="Normal 7 3 2 2 3 3 3" xfId="45185"/>
    <cellStyle name="Normal 7 3 2 2 3 4" xfId="9403"/>
    <cellStyle name="Normal 7 3 2 2 3 4 2" xfId="38461"/>
    <cellStyle name="Normal 7 3 2 2 3 5" xfId="31877"/>
    <cellStyle name="Normal 7 3 2 2 4" xfId="3923"/>
    <cellStyle name="Normal 7 3 2 2 4 2" xfId="17217"/>
    <cellStyle name="Normal 7 3 2 2 4 2 2" xfId="25171"/>
    <cellStyle name="Normal 7 3 2 2 4 2 2 2" xfId="54130"/>
    <cellStyle name="Normal 7 3 2 2 4 2 3" xfId="46189"/>
    <cellStyle name="Normal 7 3 2 2 4 3" xfId="10547"/>
    <cellStyle name="Normal 7 3 2 2 4 3 2" xfId="39605"/>
    <cellStyle name="Normal 7 3 2 2 4 4" xfId="33021"/>
    <cellStyle name="Normal 7 3 2 2 5" xfId="5079"/>
    <cellStyle name="Normal 7 3 2 2 5 2" xfId="18361"/>
    <cellStyle name="Normal 7 3 2 2 5 2 2" xfId="26315"/>
    <cellStyle name="Normal 7 3 2 2 5 2 2 2" xfId="55274"/>
    <cellStyle name="Normal 7 3 2 2 5 2 3" xfId="47333"/>
    <cellStyle name="Normal 7 3 2 2 5 3" xfId="11691"/>
    <cellStyle name="Normal 7 3 2 2 5 3 2" xfId="40749"/>
    <cellStyle name="Normal 7 3 2 2 5 4" xfId="34165"/>
    <cellStyle name="Normal 7 3 2 2 6" xfId="7248"/>
    <cellStyle name="Normal 7 3 2 2 6 2" xfId="20509"/>
    <cellStyle name="Normal 7 3 2 2 6 2 2" xfId="28463"/>
    <cellStyle name="Normal 7 3 2 2 6 2 2 2" xfId="57422"/>
    <cellStyle name="Normal 7 3 2 2 6 2 3" xfId="49481"/>
    <cellStyle name="Normal 7 3 2 2 6 3" xfId="13839"/>
    <cellStyle name="Normal 7 3 2 2 6 3 2" xfId="42897"/>
    <cellStyle name="Normal 7 3 2 2 6 4" xfId="36313"/>
    <cellStyle name="Normal 7 3 2 2 7" xfId="15117"/>
    <cellStyle name="Normal 7 3 2 2 7 2" xfId="23107"/>
    <cellStyle name="Normal 7 3 2 2 7 2 2" xfId="52066"/>
    <cellStyle name="Normal 7 3 2 2 7 3" xfId="44125"/>
    <cellStyle name="Normal 7 3 2 2 8" xfId="21659"/>
    <cellStyle name="Normal 7 3 2 2 8 2" xfId="29607"/>
    <cellStyle name="Normal 7 3 2 2 8 2 2" xfId="58566"/>
    <cellStyle name="Normal 7 3 2 2 8 3" xfId="50625"/>
    <cellStyle name="Normal 7 3 2 2 9" xfId="8399"/>
    <cellStyle name="Normal 7 3 2 2 9 2" xfId="37457"/>
    <cellStyle name="Normal 7 3 2 3" xfId="2096"/>
    <cellStyle name="Normal 7 3 2 3 2" xfId="3104"/>
    <cellStyle name="Normal 7 3 2 3 2 2" xfId="6462"/>
    <cellStyle name="Normal 7 3 2 3 2 2 2" xfId="19744"/>
    <cellStyle name="Normal 7 3 2 3 2 2 2 2" xfId="27698"/>
    <cellStyle name="Normal 7 3 2 3 2 2 2 2 2" xfId="56657"/>
    <cellStyle name="Normal 7 3 2 3 2 2 2 3" xfId="48716"/>
    <cellStyle name="Normal 7 3 2 3 2 2 3" xfId="13074"/>
    <cellStyle name="Normal 7 3 2 3 2 2 3 2" xfId="42132"/>
    <cellStyle name="Normal 7 3 2 3 2 2 4" xfId="35548"/>
    <cellStyle name="Normal 7 3 2 3 2 3" xfId="16592"/>
    <cellStyle name="Normal 7 3 2 3 2 3 2" xfId="24546"/>
    <cellStyle name="Normal 7 3 2 3 2 3 2 2" xfId="53505"/>
    <cellStyle name="Normal 7 3 2 3 2 3 3" xfId="45564"/>
    <cellStyle name="Normal 7 3 2 3 2 4" xfId="9782"/>
    <cellStyle name="Normal 7 3 2 3 2 4 2" xfId="38840"/>
    <cellStyle name="Normal 7 3 2 3 2 5" xfId="32256"/>
    <cellStyle name="Normal 7 3 2 3 3" xfId="4302"/>
    <cellStyle name="Normal 7 3 2 3 3 2" xfId="17596"/>
    <cellStyle name="Normal 7 3 2 3 3 2 2" xfId="25550"/>
    <cellStyle name="Normal 7 3 2 3 3 2 2 2" xfId="54509"/>
    <cellStyle name="Normal 7 3 2 3 3 2 3" xfId="46568"/>
    <cellStyle name="Normal 7 3 2 3 3 3" xfId="10926"/>
    <cellStyle name="Normal 7 3 2 3 3 3 2" xfId="39984"/>
    <cellStyle name="Normal 7 3 2 3 3 4" xfId="33400"/>
    <cellStyle name="Normal 7 3 2 3 4" xfId="5458"/>
    <cellStyle name="Normal 7 3 2 3 4 2" xfId="18740"/>
    <cellStyle name="Normal 7 3 2 3 4 2 2" xfId="26694"/>
    <cellStyle name="Normal 7 3 2 3 4 2 2 2" xfId="55653"/>
    <cellStyle name="Normal 7 3 2 3 4 2 3" xfId="47712"/>
    <cellStyle name="Normal 7 3 2 3 4 3" xfId="12070"/>
    <cellStyle name="Normal 7 3 2 3 4 3 2" xfId="41128"/>
    <cellStyle name="Normal 7 3 2 3 4 4" xfId="34544"/>
    <cellStyle name="Normal 7 3 2 3 5" xfId="7627"/>
    <cellStyle name="Normal 7 3 2 3 5 2" xfId="20888"/>
    <cellStyle name="Normal 7 3 2 3 5 2 2" xfId="28842"/>
    <cellStyle name="Normal 7 3 2 3 5 2 2 2" xfId="57801"/>
    <cellStyle name="Normal 7 3 2 3 5 2 3" xfId="49860"/>
    <cellStyle name="Normal 7 3 2 3 5 3" xfId="14218"/>
    <cellStyle name="Normal 7 3 2 3 5 3 2" xfId="43276"/>
    <cellStyle name="Normal 7 3 2 3 5 4" xfId="36692"/>
    <cellStyle name="Normal 7 3 2 3 6" xfId="15497"/>
    <cellStyle name="Normal 7 3 2 3 6 2" xfId="23487"/>
    <cellStyle name="Normal 7 3 2 3 6 2 2" xfId="52446"/>
    <cellStyle name="Normal 7 3 2 3 6 3" xfId="44505"/>
    <cellStyle name="Normal 7 3 2 3 7" xfId="22038"/>
    <cellStyle name="Normal 7 3 2 3 7 2" xfId="29986"/>
    <cellStyle name="Normal 7 3 2 3 7 2 2" xfId="58945"/>
    <cellStyle name="Normal 7 3 2 3 7 3" xfId="51004"/>
    <cellStyle name="Normal 7 3 2 3 8" xfId="8778"/>
    <cellStyle name="Normal 7 3 2 3 8 2" xfId="37836"/>
    <cellStyle name="Normal 7 3 2 3 9" xfId="31252"/>
    <cellStyle name="Normal 7 3 2 4" xfId="1914"/>
    <cellStyle name="Normal 7 3 2 4 2" xfId="2924"/>
    <cellStyle name="Normal 7 3 2 4 2 2" xfId="6282"/>
    <cellStyle name="Normal 7 3 2 4 2 2 2" xfId="19564"/>
    <cellStyle name="Normal 7 3 2 4 2 2 2 2" xfId="27518"/>
    <cellStyle name="Normal 7 3 2 4 2 2 2 2 2" xfId="56477"/>
    <cellStyle name="Normal 7 3 2 4 2 2 2 3" xfId="48536"/>
    <cellStyle name="Normal 7 3 2 4 2 2 3" xfId="12894"/>
    <cellStyle name="Normal 7 3 2 4 2 2 3 2" xfId="41952"/>
    <cellStyle name="Normal 7 3 2 4 2 2 4" xfId="35368"/>
    <cellStyle name="Normal 7 3 2 4 2 3" xfId="16412"/>
    <cellStyle name="Normal 7 3 2 4 2 3 2" xfId="24366"/>
    <cellStyle name="Normal 7 3 2 4 2 3 2 2" xfId="53325"/>
    <cellStyle name="Normal 7 3 2 4 2 3 3" xfId="45384"/>
    <cellStyle name="Normal 7 3 2 4 2 4" xfId="9602"/>
    <cellStyle name="Normal 7 3 2 4 2 4 2" xfId="38660"/>
    <cellStyle name="Normal 7 3 2 4 2 5" xfId="32076"/>
    <cellStyle name="Normal 7 3 2 4 3" xfId="4122"/>
    <cellStyle name="Normal 7 3 2 4 3 2" xfId="17416"/>
    <cellStyle name="Normal 7 3 2 4 3 2 2" xfId="25370"/>
    <cellStyle name="Normal 7 3 2 4 3 2 2 2" xfId="54329"/>
    <cellStyle name="Normal 7 3 2 4 3 2 3" xfId="46388"/>
    <cellStyle name="Normal 7 3 2 4 3 3" xfId="10746"/>
    <cellStyle name="Normal 7 3 2 4 3 3 2" xfId="39804"/>
    <cellStyle name="Normal 7 3 2 4 3 4" xfId="33220"/>
    <cellStyle name="Normal 7 3 2 4 4" xfId="5278"/>
    <cellStyle name="Normal 7 3 2 4 4 2" xfId="18560"/>
    <cellStyle name="Normal 7 3 2 4 4 2 2" xfId="26514"/>
    <cellStyle name="Normal 7 3 2 4 4 2 2 2" xfId="55473"/>
    <cellStyle name="Normal 7 3 2 4 4 2 3" xfId="47532"/>
    <cellStyle name="Normal 7 3 2 4 4 3" xfId="11890"/>
    <cellStyle name="Normal 7 3 2 4 4 3 2" xfId="40948"/>
    <cellStyle name="Normal 7 3 2 4 4 4" xfId="34364"/>
    <cellStyle name="Normal 7 3 2 4 5" xfId="7447"/>
    <cellStyle name="Normal 7 3 2 4 5 2" xfId="20708"/>
    <cellStyle name="Normal 7 3 2 4 5 2 2" xfId="28662"/>
    <cellStyle name="Normal 7 3 2 4 5 2 2 2" xfId="57621"/>
    <cellStyle name="Normal 7 3 2 4 5 2 3" xfId="49680"/>
    <cellStyle name="Normal 7 3 2 4 5 3" xfId="14038"/>
    <cellStyle name="Normal 7 3 2 4 5 3 2" xfId="43096"/>
    <cellStyle name="Normal 7 3 2 4 5 4" xfId="36512"/>
    <cellStyle name="Normal 7 3 2 4 6" xfId="15317"/>
    <cellStyle name="Normal 7 3 2 4 6 2" xfId="23307"/>
    <cellStyle name="Normal 7 3 2 4 6 2 2" xfId="52266"/>
    <cellStyle name="Normal 7 3 2 4 6 3" xfId="44325"/>
    <cellStyle name="Normal 7 3 2 4 7" xfId="21858"/>
    <cellStyle name="Normal 7 3 2 4 7 2" xfId="29806"/>
    <cellStyle name="Normal 7 3 2 4 7 2 2" xfId="58765"/>
    <cellStyle name="Normal 7 3 2 4 7 3" xfId="50824"/>
    <cellStyle name="Normal 7 3 2 4 8" xfId="8598"/>
    <cellStyle name="Normal 7 3 2 4 8 2" xfId="37656"/>
    <cellStyle name="Normal 7 3 2 4 9" xfId="31072"/>
    <cellStyle name="Normal 7 3 2 5" xfId="2512"/>
    <cellStyle name="Normal 7 3 2 5 2" xfId="5870"/>
    <cellStyle name="Normal 7 3 2 5 2 2" xfId="19152"/>
    <cellStyle name="Normal 7 3 2 5 2 2 2" xfId="27106"/>
    <cellStyle name="Normal 7 3 2 5 2 2 2 2" xfId="56065"/>
    <cellStyle name="Normal 7 3 2 5 2 2 3" xfId="48124"/>
    <cellStyle name="Normal 7 3 2 5 2 3" xfId="12482"/>
    <cellStyle name="Normal 7 3 2 5 2 3 2" xfId="41540"/>
    <cellStyle name="Normal 7 3 2 5 2 4" xfId="34956"/>
    <cellStyle name="Normal 7 3 2 5 3" xfId="15945"/>
    <cellStyle name="Normal 7 3 2 5 3 2" xfId="23924"/>
    <cellStyle name="Normal 7 3 2 5 3 2 2" xfId="52883"/>
    <cellStyle name="Normal 7 3 2 5 3 3" xfId="44942"/>
    <cellStyle name="Normal 7 3 2 5 4" xfId="9190"/>
    <cellStyle name="Normal 7 3 2 5 4 2" xfId="38248"/>
    <cellStyle name="Normal 7 3 2 5 5" xfId="31664"/>
    <cellStyle name="Normal 7 3 2 6" xfId="3710"/>
    <cellStyle name="Normal 7 3 2 6 2" xfId="17004"/>
    <cellStyle name="Normal 7 3 2 6 2 2" xfId="24958"/>
    <cellStyle name="Normal 7 3 2 6 2 2 2" xfId="53917"/>
    <cellStyle name="Normal 7 3 2 6 2 3" xfId="45976"/>
    <cellStyle name="Normal 7 3 2 6 3" xfId="10334"/>
    <cellStyle name="Normal 7 3 2 6 3 2" xfId="39392"/>
    <cellStyle name="Normal 7 3 2 6 4" xfId="32808"/>
    <cellStyle name="Normal 7 3 2 7" xfId="4866"/>
    <cellStyle name="Normal 7 3 2 7 2" xfId="18148"/>
    <cellStyle name="Normal 7 3 2 7 2 2" xfId="26102"/>
    <cellStyle name="Normal 7 3 2 7 2 2 2" xfId="55061"/>
    <cellStyle name="Normal 7 3 2 7 2 3" xfId="47120"/>
    <cellStyle name="Normal 7 3 2 7 3" xfId="11478"/>
    <cellStyle name="Normal 7 3 2 7 3 2" xfId="40536"/>
    <cellStyle name="Normal 7 3 2 7 4" xfId="33952"/>
    <cellStyle name="Normal 7 3 2 8" xfId="7035"/>
    <cellStyle name="Normal 7 3 2 8 2" xfId="20296"/>
    <cellStyle name="Normal 7 3 2 8 2 2" xfId="28250"/>
    <cellStyle name="Normal 7 3 2 8 2 2 2" xfId="57209"/>
    <cellStyle name="Normal 7 3 2 8 2 3" xfId="49268"/>
    <cellStyle name="Normal 7 3 2 8 3" xfId="13626"/>
    <cellStyle name="Normal 7 3 2 8 3 2" xfId="42684"/>
    <cellStyle name="Normal 7 3 2 8 4" xfId="36100"/>
    <cellStyle name="Normal 7 3 2 9" xfId="14904"/>
    <cellStyle name="Normal 7 3 2 9 2" xfId="22894"/>
    <cellStyle name="Normal 7 3 2 9 2 2" xfId="51853"/>
    <cellStyle name="Normal 7 3 2 9 3" xfId="43912"/>
    <cellStyle name="Normal 7 3 3" xfId="1564"/>
    <cellStyle name="Normal 7 3 3 10" xfId="30753"/>
    <cellStyle name="Normal 7 3 3 2" xfId="2189"/>
    <cellStyle name="Normal 7 3 3 2 2" xfId="3197"/>
    <cellStyle name="Normal 7 3 3 2 2 2" xfId="6555"/>
    <cellStyle name="Normal 7 3 3 2 2 2 2" xfId="19837"/>
    <cellStyle name="Normal 7 3 3 2 2 2 2 2" xfId="27791"/>
    <cellStyle name="Normal 7 3 3 2 2 2 2 2 2" xfId="56750"/>
    <cellStyle name="Normal 7 3 3 2 2 2 2 3" xfId="48809"/>
    <cellStyle name="Normal 7 3 3 2 2 2 3" xfId="13167"/>
    <cellStyle name="Normal 7 3 3 2 2 2 3 2" xfId="42225"/>
    <cellStyle name="Normal 7 3 3 2 2 2 4" xfId="35641"/>
    <cellStyle name="Normal 7 3 3 2 2 3" xfId="16685"/>
    <cellStyle name="Normal 7 3 3 2 2 3 2" xfId="24639"/>
    <cellStyle name="Normal 7 3 3 2 2 3 2 2" xfId="53598"/>
    <cellStyle name="Normal 7 3 3 2 2 3 3" xfId="45657"/>
    <cellStyle name="Normal 7 3 3 2 2 4" xfId="9875"/>
    <cellStyle name="Normal 7 3 3 2 2 4 2" xfId="38933"/>
    <cellStyle name="Normal 7 3 3 2 2 5" xfId="32349"/>
    <cellStyle name="Normal 7 3 3 2 3" xfId="4395"/>
    <cellStyle name="Normal 7 3 3 2 3 2" xfId="17689"/>
    <cellStyle name="Normal 7 3 3 2 3 2 2" xfId="25643"/>
    <cellStyle name="Normal 7 3 3 2 3 2 2 2" xfId="54602"/>
    <cellStyle name="Normal 7 3 3 2 3 2 3" xfId="46661"/>
    <cellStyle name="Normal 7 3 3 2 3 3" xfId="11019"/>
    <cellStyle name="Normal 7 3 3 2 3 3 2" xfId="40077"/>
    <cellStyle name="Normal 7 3 3 2 3 4" xfId="33493"/>
    <cellStyle name="Normal 7 3 3 2 4" xfId="5551"/>
    <cellStyle name="Normal 7 3 3 2 4 2" xfId="18833"/>
    <cellStyle name="Normal 7 3 3 2 4 2 2" xfId="26787"/>
    <cellStyle name="Normal 7 3 3 2 4 2 2 2" xfId="55746"/>
    <cellStyle name="Normal 7 3 3 2 4 2 3" xfId="47805"/>
    <cellStyle name="Normal 7 3 3 2 4 3" xfId="12163"/>
    <cellStyle name="Normal 7 3 3 2 4 3 2" xfId="41221"/>
    <cellStyle name="Normal 7 3 3 2 4 4" xfId="34637"/>
    <cellStyle name="Normal 7 3 3 2 5" xfId="7720"/>
    <cellStyle name="Normal 7 3 3 2 5 2" xfId="20981"/>
    <cellStyle name="Normal 7 3 3 2 5 2 2" xfId="28935"/>
    <cellStyle name="Normal 7 3 3 2 5 2 2 2" xfId="57894"/>
    <cellStyle name="Normal 7 3 3 2 5 2 3" xfId="49953"/>
    <cellStyle name="Normal 7 3 3 2 5 3" xfId="14311"/>
    <cellStyle name="Normal 7 3 3 2 5 3 2" xfId="43369"/>
    <cellStyle name="Normal 7 3 3 2 5 4" xfId="36785"/>
    <cellStyle name="Normal 7 3 3 2 6" xfId="15590"/>
    <cellStyle name="Normal 7 3 3 2 6 2" xfId="23580"/>
    <cellStyle name="Normal 7 3 3 2 6 2 2" xfId="52539"/>
    <cellStyle name="Normal 7 3 3 2 6 3" xfId="44598"/>
    <cellStyle name="Normal 7 3 3 2 7" xfId="22131"/>
    <cellStyle name="Normal 7 3 3 2 7 2" xfId="30079"/>
    <cellStyle name="Normal 7 3 3 2 7 2 2" xfId="59038"/>
    <cellStyle name="Normal 7 3 3 2 7 3" xfId="51097"/>
    <cellStyle name="Normal 7 3 3 2 8" xfId="8871"/>
    <cellStyle name="Normal 7 3 3 2 8 2" xfId="37929"/>
    <cellStyle name="Normal 7 3 3 2 9" xfId="31345"/>
    <cellStyle name="Normal 7 3 3 3" xfId="2605"/>
    <cellStyle name="Normal 7 3 3 3 2" xfId="5963"/>
    <cellStyle name="Normal 7 3 3 3 2 2" xfId="19245"/>
    <cellStyle name="Normal 7 3 3 3 2 2 2" xfId="27199"/>
    <cellStyle name="Normal 7 3 3 3 2 2 2 2" xfId="56158"/>
    <cellStyle name="Normal 7 3 3 3 2 2 3" xfId="48217"/>
    <cellStyle name="Normal 7 3 3 3 2 3" xfId="12575"/>
    <cellStyle name="Normal 7 3 3 3 2 3 2" xfId="41633"/>
    <cellStyle name="Normal 7 3 3 3 2 4" xfId="35049"/>
    <cellStyle name="Normal 7 3 3 3 3" xfId="16093"/>
    <cellStyle name="Normal 7 3 3 3 3 2" xfId="24047"/>
    <cellStyle name="Normal 7 3 3 3 3 2 2" xfId="53006"/>
    <cellStyle name="Normal 7 3 3 3 3 3" xfId="45065"/>
    <cellStyle name="Normal 7 3 3 3 4" xfId="9283"/>
    <cellStyle name="Normal 7 3 3 3 4 2" xfId="38341"/>
    <cellStyle name="Normal 7 3 3 3 5" xfId="31757"/>
    <cellStyle name="Normal 7 3 3 4" xfId="3803"/>
    <cellStyle name="Normal 7 3 3 4 2" xfId="17097"/>
    <cellStyle name="Normal 7 3 3 4 2 2" xfId="25051"/>
    <cellStyle name="Normal 7 3 3 4 2 2 2" xfId="54010"/>
    <cellStyle name="Normal 7 3 3 4 2 3" xfId="46069"/>
    <cellStyle name="Normal 7 3 3 4 3" xfId="10427"/>
    <cellStyle name="Normal 7 3 3 4 3 2" xfId="39485"/>
    <cellStyle name="Normal 7 3 3 4 4" xfId="32901"/>
    <cellStyle name="Normal 7 3 3 5" xfId="4959"/>
    <cellStyle name="Normal 7 3 3 5 2" xfId="18241"/>
    <cellStyle name="Normal 7 3 3 5 2 2" xfId="26195"/>
    <cellStyle name="Normal 7 3 3 5 2 2 2" xfId="55154"/>
    <cellStyle name="Normal 7 3 3 5 2 3" xfId="47213"/>
    <cellStyle name="Normal 7 3 3 5 3" xfId="11571"/>
    <cellStyle name="Normal 7 3 3 5 3 2" xfId="40629"/>
    <cellStyle name="Normal 7 3 3 5 4" xfId="34045"/>
    <cellStyle name="Normal 7 3 3 6" xfId="7128"/>
    <cellStyle name="Normal 7 3 3 6 2" xfId="20389"/>
    <cellStyle name="Normal 7 3 3 6 2 2" xfId="28343"/>
    <cellStyle name="Normal 7 3 3 6 2 2 2" xfId="57302"/>
    <cellStyle name="Normal 7 3 3 6 2 3" xfId="49361"/>
    <cellStyle name="Normal 7 3 3 6 3" xfId="13719"/>
    <cellStyle name="Normal 7 3 3 6 3 2" xfId="42777"/>
    <cellStyle name="Normal 7 3 3 6 4" xfId="36193"/>
    <cellStyle name="Normal 7 3 3 7" xfId="14997"/>
    <cellStyle name="Normal 7 3 3 7 2" xfId="22987"/>
    <cellStyle name="Normal 7 3 3 7 2 2" xfId="51946"/>
    <cellStyle name="Normal 7 3 3 7 3" xfId="44005"/>
    <cellStyle name="Normal 7 3 3 8" xfId="21539"/>
    <cellStyle name="Normal 7 3 3 8 2" xfId="29487"/>
    <cellStyle name="Normal 7 3 3 8 2 2" xfId="58446"/>
    <cellStyle name="Normal 7 3 3 8 3" xfId="50505"/>
    <cellStyle name="Normal 7 3 3 9" xfId="8279"/>
    <cellStyle name="Normal 7 3 3 9 2" xfId="37337"/>
    <cellStyle name="Normal 7 3 4" xfId="2006"/>
    <cellStyle name="Normal 7 3 4 2" xfId="3014"/>
    <cellStyle name="Normal 7 3 4 2 2" xfId="6372"/>
    <cellStyle name="Normal 7 3 4 2 2 2" xfId="19654"/>
    <cellStyle name="Normal 7 3 4 2 2 2 2" xfId="27608"/>
    <cellStyle name="Normal 7 3 4 2 2 2 2 2" xfId="56567"/>
    <cellStyle name="Normal 7 3 4 2 2 2 3" xfId="48626"/>
    <cellStyle name="Normal 7 3 4 2 2 3" xfId="12984"/>
    <cellStyle name="Normal 7 3 4 2 2 3 2" xfId="42042"/>
    <cellStyle name="Normal 7 3 4 2 2 4" xfId="35458"/>
    <cellStyle name="Normal 7 3 4 2 3" xfId="16502"/>
    <cellStyle name="Normal 7 3 4 2 3 2" xfId="24456"/>
    <cellStyle name="Normal 7 3 4 2 3 2 2" xfId="53415"/>
    <cellStyle name="Normal 7 3 4 2 3 3" xfId="45474"/>
    <cellStyle name="Normal 7 3 4 2 4" xfId="9692"/>
    <cellStyle name="Normal 7 3 4 2 4 2" xfId="38750"/>
    <cellStyle name="Normal 7 3 4 2 5" xfId="32166"/>
    <cellStyle name="Normal 7 3 4 3" xfId="4212"/>
    <cellStyle name="Normal 7 3 4 3 2" xfId="17506"/>
    <cellStyle name="Normal 7 3 4 3 2 2" xfId="25460"/>
    <cellStyle name="Normal 7 3 4 3 2 2 2" xfId="54419"/>
    <cellStyle name="Normal 7 3 4 3 2 3" xfId="46478"/>
    <cellStyle name="Normal 7 3 4 3 3" xfId="10836"/>
    <cellStyle name="Normal 7 3 4 3 3 2" xfId="39894"/>
    <cellStyle name="Normal 7 3 4 3 4" xfId="33310"/>
    <cellStyle name="Normal 7 3 4 4" xfId="5368"/>
    <cellStyle name="Normal 7 3 4 4 2" xfId="18650"/>
    <cellStyle name="Normal 7 3 4 4 2 2" xfId="26604"/>
    <cellStyle name="Normal 7 3 4 4 2 2 2" xfId="55563"/>
    <cellStyle name="Normal 7 3 4 4 2 3" xfId="47622"/>
    <cellStyle name="Normal 7 3 4 4 3" xfId="11980"/>
    <cellStyle name="Normal 7 3 4 4 3 2" xfId="41038"/>
    <cellStyle name="Normal 7 3 4 4 4" xfId="34454"/>
    <cellStyle name="Normal 7 3 4 5" xfId="7537"/>
    <cellStyle name="Normal 7 3 4 5 2" xfId="20798"/>
    <cellStyle name="Normal 7 3 4 5 2 2" xfId="28752"/>
    <cellStyle name="Normal 7 3 4 5 2 2 2" xfId="57711"/>
    <cellStyle name="Normal 7 3 4 5 2 3" xfId="49770"/>
    <cellStyle name="Normal 7 3 4 5 3" xfId="14128"/>
    <cellStyle name="Normal 7 3 4 5 3 2" xfId="43186"/>
    <cellStyle name="Normal 7 3 4 5 4" xfId="36602"/>
    <cellStyle name="Normal 7 3 4 6" xfId="15407"/>
    <cellStyle name="Normal 7 3 4 6 2" xfId="23397"/>
    <cellStyle name="Normal 7 3 4 6 2 2" xfId="52356"/>
    <cellStyle name="Normal 7 3 4 6 3" xfId="44415"/>
    <cellStyle name="Normal 7 3 4 7" xfId="21948"/>
    <cellStyle name="Normal 7 3 4 7 2" xfId="29896"/>
    <cellStyle name="Normal 7 3 4 7 2 2" xfId="58855"/>
    <cellStyle name="Normal 7 3 4 7 3" xfId="50914"/>
    <cellStyle name="Normal 7 3 4 8" xfId="8688"/>
    <cellStyle name="Normal 7 3 4 8 2" xfId="37746"/>
    <cellStyle name="Normal 7 3 4 9" xfId="31162"/>
    <cellStyle name="Normal 7 3 5" xfId="1822"/>
    <cellStyle name="Normal 7 3 5 2" xfId="2834"/>
    <cellStyle name="Normal 7 3 5 2 2" xfId="6192"/>
    <cellStyle name="Normal 7 3 5 2 2 2" xfId="19474"/>
    <cellStyle name="Normal 7 3 5 2 2 2 2" xfId="27428"/>
    <cellStyle name="Normal 7 3 5 2 2 2 2 2" xfId="56387"/>
    <cellStyle name="Normal 7 3 5 2 2 2 3" xfId="48446"/>
    <cellStyle name="Normal 7 3 5 2 2 3" xfId="12804"/>
    <cellStyle name="Normal 7 3 5 2 2 3 2" xfId="41862"/>
    <cellStyle name="Normal 7 3 5 2 2 4" xfId="35278"/>
    <cellStyle name="Normal 7 3 5 2 3" xfId="16322"/>
    <cellStyle name="Normal 7 3 5 2 3 2" xfId="24276"/>
    <cellStyle name="Normal 7 3 5 2 3 2 2" xfId="53235"/>
    <cellStyle name="Normal 7 3 5 2 3 3" xfId="45294"/>
    <cellStyle name="Normal 7 3 5 2 4" xfId="9512"/>
    <cellStyle name="Normal 7 3 5 2 4 2" xfId="38570"/>
    <cellStyle name="Normal 7 3 5 2 5" xfId="31986"/>
    <cellStyle name="Normal 7 3 5 3" xfId="4032"/>
    <cellStyle name="Normal 7 3 5 3 2" xfId="17326"/>
    <cellStyle name="Normal 7 3 5 3 2 2" xfId="25280"/>
    <cellStyle name="Normal 7 3 5 3 2 2 2" xfId="54239"/>
    <cellStyle name="Normal 7 3 5 3 2 3" xfId="46298"/>
    <cellStyle name="Normal 7 3 5 3 3" xfId="10656"/>
    <cellStyle name="Normal 7 3 5 3 3 2" xfId="39714"/>
    <cellStyle name="Normal 7 3 5 3 4" xfId="33130"/>
    <cellStyle name="Normal 7 3 5 4" xfId="5188"/>
    <cellStyle name="Normal 7 3 5 4 2" xfId="18470"/>
    <cellStyle name="Normal 7 3 5 4 2 2" xfId="26424"/>
    <cellStyle name="Normal 7 3 5 4 2 2 2" xfId="55383"/>
    <cellStyle name="Normal 7 3 5 4 2 3" xfId="47442"/>
    <cellStyle name="Normal 7 3 5 4 3" xfId="11800"/>
    <cellStyle name="Normal 7 3 5 4 3 2" xfId="40858"/>
    <cellStyle name="Normal 7 3 5 4 4" xfId="34274"/>
    <cellStyle name="Normal 7 3 5 5" xfId="7357"/>
    <cellStyle name="Normal 7 3 5 5 2" xfId="20618"/>
    <cellStyle name="Normal 7 3 5 5 2 2" xfId="28572"/>
    <cellStyle name="Normal 7 3 5 5 2 2 2" xfId="57531"/>
    <cellStyle name="Normal 7 3 5 5 2 3" xfId="49590"/>
    <cellStyle name="Normal 7 3 5 5 3" xfId="13948"/>
    <cellStyle name="Normal 7 3 5 5 3 2" xfId="43006"/>
    <cellStyle name="Normal 7 3 5 5 4" xfId="36422"/>
    <cellStyle name="Normal 7 3 5 6" xfId="15227"/>
    <cellStyle name="Normal 7 3 5 6 2" xfId="23217"/>
    <cellStyle name="Normal 7 3 5 6 2 2" xfId="52176"/>
    <cellStyle name="Normal 7 3 5 6 3" xfId="44235"/>
    <cellStyle name="Normal 7 3 5 7" xfId="21768"/>
    <cellStyle name="Normal 7 3 5 7 2" xfId="29716"/>
    <cellStyle name="Normal 7 3 5 7 2 2" xfId="58675"/>
    <cellStyle name="Normal 7 3 5 7 3" xfId="50734"/>
    <cellStyle name="Normal 7 3 5 8" xfId="8508"/>
    <cellStyle name="Normal 7 3 5 8 2" xfId="37566"/>
    <cellStyle name="Normal 7 3 5 9" xfId="30982"/>
    <cellStyle name="Normal 7 3 6" xfId="2421"/>
    <cellStyle name="Normal 7 3 6 2" xfId="5780"/>
    <cellStyle name="Normal 7 3 6 2 2" xfId="19062"/>
    <cellStyle name="Normal 7 3 6 2 2 2" xfId="27016"/>
    <cellStyle name="Normal 7 3 6 2 2 2 2" xfId="55975"/>
    <cellStyle name="Normal 7 3 6 2 2 3" xfId="48034"/>
    <cellStyle name="Normal 7 3 6 2 3" xfId="12392"/>
    <cellStyle name="Normal 7 3 6 2 3 2" xfId="41450"/>
    <cellStyle name="Normal 7 3 6 2 4" xfId="34866"/>
    <cellStyle name="Normal 7 3 6 3" xfId="15943"/>
    <cellStyle name="Normal 7 3 6 3 2" xfId="23922"/>
    <cellStyle name="Normal 7 3 6 3 2 2" xfId="52881"/>
    <cellStyle name="Normal 7 3 6 3 3" xfId="44940"/>
    <cellStyle name="Normal 7 3 6 4" xfId="9100"/>
    <cellStyle name="Normal 7 3 6 4 2" xfId="38158"/>
    <cellStyle name="Normal 7 3 6 5" xfId="31574"/>
    <cellStyle name="Normal 7 3 7" xfId="3620"/>
    <cellStyle name="Normal 7 3 7 2" xfId="16914"/>
    <cellStyle name="Normal 7 3 7 2 2" xfId="24868"/>
    <cellStyle name="Normal 7 3 7 2 2 2" xfId="53827"/>
    <cellStyle name="Normal 7 3 7 2 3" xfId="45886"/>
    <cellStyle name="Normal 7 3 7 3" xfId="10244"/>
    <cellStyle name="Normal 7 3 7 3 2" xfId="39302"/>
    <cellStyle name="Normal 7 3 7 4" xfId="32718"/>
    <cellStyle name="Normal 7 3 8" xfId="4774"/>
    <cellStyle name="Normal 7 3 8 2" xfId="18058"/>
    <cellStyle name="Normal 7 3 8 2 2" xfId="26012"/>
    <cellStyle name="Normal 7 3 8 2 2 2" xfId="54971"/>
    <cellStyle name="Normal 7 3 8 2 3" xfId="47030"/>
    <cellStyle name="Normal 7 3 8 3" xfId="11388"/>
    <cellStyle name="Normal 7 3 8 3 2" xfId="40446"/>
    <cellStyle name="Normal 7 3 8 4" xfId="33862"/>
    <cellStyle name="Normal 7 3 9" xfId="6935"/>
    <cellStyle name="Normal 7 3 9 2" xfId="20206"/>
    <cellStyle name="Normal 7 3 9 2 2" xfId="28160"/>
    <cellStyle name="Normal 7 3 9 2 2 2" xfId="57119"/>
    <cellStyle name="Normal 7 3 9 2 3" xfId="49178"/>
    <cellStyle name="Normal 7 3 9 3" xfId="13536"/>
    <cellStyle name="Normal 7 3 9 3 2" xfId="42594"/>
    <cellStyle name="Normal 7 3 9 4" xfId="36010"/>
    <cellStyle name="Normal 7 4" xfId="1431"/>
    <cellStyle name="Normal 7 4 10" xfId="21413"/>
    <cellStyle name="Normal 7 4 10 2" xfId="29361"/>
    <cellStyle name="Normal 7 4 10 2 2" xfId="58320"/>
    <cellStyle name="Normal 7 4 10 3" xfId="50379"/>
    <cellStyle name="Normal 7 4 11" xfId="8153"/>
    <cellStyle name="Normal 7 4 11 2" xfId="37211"/>
    <cellStyle name="Normal 7 4 12" xfId="30627"/>
    <cellStyle name="Normal 7 4 2" xfId="1651"/>
    <cellStyle name="Normal 7 4 2 10" xfId="30840"/>
    <cellStyle name="Normal 7 4 2 2" xfId="2276"/>
    <cellStyle name="Normal 7 4 2 2 2" xfId="3284"/>
    <cellStyle name="Normal 7 4 2 2 2 2" xfId="6642"/>
    <cellStyle name="Normal 7 4 2 2 2 2 2" xfId="19924"/>
    <cellStyle name="Normal 7 4 2 2 2 2 2 2" xfId="27878"/>
    <cellStyle name="Normal 7 4 2 2 2 2 2 2 2" xfId="56837"/>
    <cellStyle name="Normal 7 4 2 2 2 2 2 3" xfId="48896"/>
    <cellStyle name="Normal 7 4 2 2 2 2 3" xfId="13254"/>
    <cellStyle name="Normal 7 4 2 2 2 2 3 2" xfId="42312"/>
    <cellStyle name="Normal 7 4 2 2 2 2 4" xfId="35728"/>
    <cellStyle name="Normal 7 4 2 2 2 3" xfId="16772"/>
    <cellStyle name="Normal 7 4 2 2 2 3 2" xfId="24726"/>
    <cellStyle name="Normal 7 4 2 2 2 3 2 2" xfId="53685"/>
    <cellStyle name="Normal 7 4 2 2 2 3 3" xfId="45744"/>
    <cellStyle name="Normal 7 4 2 2 2 4" xfId="9962"/>
    <cellStyle name="Normal 7 4 2 2 2 4 2" xfId="39020"/>
    <cellStyle name="Normal 7 4 2 2 2 5" xfId="32436"/>
    <cellStyle name="Normal 7 4 2 2 3" xfId="4482"/>
    <cellStyle name="Normal 7 4 2 2 3 2" xfId="17776"/>
    <cellStyle name="Normal 7 4 2 2 3 2 2" xfId="25730"/>
    <cellStyle name="Normal 7 4 2 2 3 2 2 2" xfId="54689"/>
    <cellStyle name="Normal 7 4 2 2 3 2 3" xfId="46748"/>
    <cellStyle name="Normal 7 4 2 2 3 3" xfId="11106"/>
    <cellStyle name="Normal 7 4 2 2 3 3 2" xfId="40164"/>
    <cellStyle name="Normal 7 4 2 2 3 4" xfId="33580"/>
    <cellStyle name="Normal 7 4 2 2 4" xfId="5638"/>
    <cellStyle name="Normal 7 4 2 2 4 2" xfId="18920"/>
    <cellStyle name="Normal 7 4 2 2 4 2 2" xfId="26874"/>
    <cellStyle name="Normal 7 4 2 2 4 2 2 2" xfId="55833"/>
    <cellStyle name="Normal 7 4 2 2 4 2 3" xfId="47892"/>
    <cellStyle name="Normal 7 4 2 2 4 3" xfId="12250"/>
    <cellStyle name="Normal 7 4 2 2 4 3 2" xfId="41308"/>
    <cellStyle name="Normal 7 4 2 2 4 4" xfId="34724"/>
    <cellStyle name="Normal 7 4 2 2 5" xfId="7807"/>
    <cellStyle name="Normal 7 4 2 2 5 2" xfId="21068"/>
    <cellStyle name="Normal 7 4 2 2 5 2 2" xfId="29022"/>
    <cellStyle name="Normal 7 4 2 2 5 2 2 2" xfId="57981"/>
    <cellStyle name="Normal 7 4 2 2 5 2 3" xfId="50040"/>
    <cellStyle name="Normal 7 4 2 2 5 3" xfId="14398"/>
    <cellStyle name="Normal 7 4 2 2 5 3 2" xfId="43456"/>
    <cellStyle name="Normal 7 4 2 2 5 4" xfId="36872"/>
    <cellStyle name="Normal 7 4 2 2 6" xfId="15677"/>
    <cellStyle name="Normal 7 4 2 2 6 2" xfId="23667"/>
    <cellStyle name="Normal 7 4 2 2 6 2 2" xfId="52626"/>
    <cellStyle name="Normal 7 4 2 2 6 3" xfId="44685"/>
    <cellStyle name="Normal 7 4 2 2 7" xfId="22218"/>
    <cellStyle name="Normal 7 4 2 2 7 2" xfId="30166"/>
    <cellStyle name="Normal 7 4 2 2 7 2 2" xfId="59125"/>
    <cellStyle name="Normal 7 4 2 2 7 3" xfId="51184"/>
    <cellStyle name="Normal 7 4 2 2 8" xfId="8958"/>
    <cellStyle name="Normal 7 4 2 2 8 2" xfId="38016"/>
    <cellStyle name="Normal 7 4 2 2 9" xfId="31432"/>
    <cellStyle name="Normal 7 4 2 3" xfId="2692"/>
    <cellStyle name="Normal 7 4 2 3 2" xfId="6050"/>
    <cellStyle name="Normal 7 4 2 3 2 2" xfId="19332"/>
    <cellStyle name="Normal 7 4 2 3 2 2 2" xfId="27286"/>
    <cellStyle name="Normal 7 4 2 3 2 2 2 2" xfId="56245"/>
    <cellStyle name="Normal 7 4 2 3 2 2 3" xfId="48304"/>
    <cellStyle name="Normal 7 4 2 3 2 3" xfId="12662"/>
    <cellStyle name="Normal 7 4 2 3 2 3 2" xfId="41720"/>
    <cellStyle name="Normal 7 4 2 3 2 4" xfId="35136"/>
    <cellStyle name="Normal 7 4 2 3 3" xfId="16180"/>
    <cellStyle name="Normal 7 4 2 3 3 2" xfId="24134"/>
    <cellStyle name="Normal 7 4 2 3 3 2 2" xfId="53093"/>
    <cellStyle name="Normal 7 4 2 3 3 3" xfId="45152"/>
    <cellStyle name="Normal 7 4 2 3 4" xfId="9370"/>
    <cellStyle name="Normal 7 4 2 3 4 2" xfId="38428"/>
    <cellStyle name="Normal 7 4 2 3 5" xfId="31844"/>
    <cellStyle name="Normal 7 4 2 4" xfId="3890"/>
    <cellStyle name="Normal 7 4 2 4 2" xfId="17184"/>
    <cellStyle name="Normal 7 4 2 4 2 2" xfId="25138"/>
    <cellStyle name="Normal 7 4 2 4 2 2 2" xfId="54097"/>
    <cellStyle name="Normal 7 4 2 4 2 3" xfId="46156"/>
    <cellStyle name="Normal 7 4 2 4 3" xfId="10514"/>
    <cellStyle name="Normal 7 4 2 4 3 2" xfId="39572"/>
    <cellStyle name="Normal 7 4 2 4 4" xfId="32988"/>
    <cellStyle name="Normal 7 4 2 5" xfId="5046"/>
    <cellStyle name="Normal 7 4 2 5 2" xfId="18328"/>
    <cellStyle name="Normal 7 4 2 5 2 2" xfId="26282"/>
    <cellStyle name="Normal 7 4 2 5 2 2 2" xfId="55241"/>
    <cellStyle name="Normal 7 4 2 5 2 3" xfId="47300"/>
    <cellStyle name="Normal 7 4 2 5 3" xfId="11658"/>
    <cellStyle name="Normal 7 4 2 5 3 2" xfId="40716"/>
    <cellStyle name="Normal 7 4 2 5 4" xfId="34132"/>
    <cellStyle name="Normal 7 4 2 6" xfId="7215"/>
    <cellStyle name="Normal 7 4 2 6 2" xfId="20476"/>
    <cellStyle name="Normal 7 4 2 6 2 2" xfId="28430"/>
    <cellStyle name="Normal 7 4 2 6 2 2 2" xfId="57389"/>
    <cellStyle name="Normal 7 4 2 6 2 3" xfId="49448"/>
    <cellStyle name="Normal 7 4 2 6 3" xfId="13806"/>
    <cellStyle name="Normal 7 4 2 6 3 2" xfId="42864"/>
    <cellStyle name="Normal 7 4 2 6 4" xfId="36280"/>
    <cellStyle name="Normal 7 4 2 7" xfId="15084"/>
    <cellStyle name="Normal 7 4 2 7 2" xfId="23074"/>
    <cellStyle name="Normal 7 4 2 7 2 2" xfId="52033"/>
    <cellStyle name="Normal 7 4 2 7 3" xfId="44092"/>
    <cellStyle name="Normal 7 4 2 8" xfId="21626"/>
    <cellStyle name="Normal 7 4 2 8 2" xfId="29574"/>
    <cellStyle name="Normal 7 4 2 8 2 2" xfId="58533"/>
    <cellStyle name="Normal 7 4 2 8 3" xfId="50592"/>
    <cellStyle name="Normal 7 4 2 9" xfId="8366"/>
    <cellStyle name="Normal 7 4 2 9 2" xfId="37424"/>
    <cellStyle name="Normal 7 4 3" xfId="2063"/>
    <cellStyle name="Normal 7 4 3 2" xfId="3071"/>
    <cellStyle name="Normal 7 4 3 2 2" xfId="6429"/>
    <cellStyle name="Normal 7 4 3 2 2 2" xfId="19711"/>
    <cellStyle name="Normal 7 4 3 2 2 2 2" xfId="27665"/>
    <cellStyle name="Normal 7 4 3 2 2 2 2 2" xfId="56624"/>
    <cellStyle name="Normal 7 4 3 2 2 2 3" xfId="48683"/>
    <cellStyle name="Normal 7 4 3 2 2 3" xfId="13041"/>
    <cellStyle name="Normal 7 4 3 2 2 3 2" xfId="42099"/>
    <cellStyle name="Normal 7 4 3 2 2 4" xfId="35515"/>
    <cellStyle name="Normal 7 4 3 2 3" xfId="16559"/>
    <cellStyle name="Normal 7 4 3 2 3 2" xfId="24513"/>
    <cellStyle name="Normal 7 4 3 2 3 2 2" xfId="53472"/>
    <cellStyle name="Normal 7 4 3 2 3 3" xfId="45531"/>
    <cellStyle name="Normal 7 4 3 2 4" xfId="9749"/>
    <cellStyle name="Normal 7 4 3 2 4 2" xfId="38807"/>
    <cellStyle name="Normal 7 4 3 2 5" xfId="32223"/>
    <cellStyle name="Normal 7 4 3 3" xfId="4269"/>
    <cellStyle name="Normal 7 4 3 3 2" xfId="17563"/>
    <cellStyle name="Normal 7 4 3 3 2 2" xfId="25517"/>
    <cellStyle name="Normal 7 4 3 3 2 2 2" xfId="54476"/>
    <cellStyle name="Normal 7 4 3 3 2 3" xfId="46535"/>
    <cellStyle name="Normal 7 4 3 3 3" xfId="10893"/>
    <cellStyle name="Normal 7 4 3 3 3 2" xfId="39951"/>
    <cellStyle name="Normal 7 4 3 3 4" xfId="33367"/>
    <cellStyle name="Normal 7 4 3 4" xfId="5425"/>
    <cellStyle name="Normal 7 4 3 4 2" xfId="18707"/>
    <cellStyle name="Normal 7 4 3 4 2 2" xfId="26661"/>
    <cellStyle name="Normal 7 4 3 4 2 2 2" xfId="55620"/>
    <cellStyle name="Normal 7 4 3 4 2 3" xfId="47679"/>
    <cellStyle name="Normal 7 4 3 4 3" xfId="12037"/>
    <cellStyle name="Normal 7 4 3 4 3 2" xfId="41095"/>
    <cellStyle name="Normal 7 4 3 4 4" xfId="34511"/>
    <cellStyle name="Normal 7 4 3 5" xfId="7594"/>
    <cellStyle name="Normal 7 4 3 5 2" xfId="20855"/>
    <cellStyle name="Normal 7 4 3 5 2 2" xfId="28809"/>
    <cellStyle name="Normal 7 4 3 5 2 2 2" xfId="57768"/>
    <cellStyle name="Normal 7 4 3 5 2 3" xfId="49827"/>
    <cellStyle name="Normal 7 4 3 5 3" xfId="14185"/>
    <cellStyle name="Normal 7 4 3 5 3 2" xfId="43243"/>
    <cellStyle name="Normal 7 4 3 5 4" xfId="36659"/>
    <cellStyle name="Normal 7 4 3 6" xfId="15464"/>
    <cellStyle name="Normal 7 4 3 6 2" xfId="23454"/>
    <cellStyle name="Normal 7 4 3 6 2 2" xfId="52413"/>
    <cellStyle name="Normal 7 4 3 6 3" xfId="44472"/>
    <cellStyle name="Normal 7 4 3 7" xfId="22005"/>
    <cellStyle name="Normal 7 4 3 7 2" xfId="29953"/>
    <cellStyle name="Normal 7 4 3 7 2 2" xfId="58912"/>
    <cellStyle name="Normal 7 4 3 7 3" xfId="50971"/>
    <cellStyle name="Normal 7 4 3 8" xfId="8745"/>
    <cellStyle name="Normal 7 4 3 8 2" xfId="37803"/>
    <cellStyle name="Normal 7 4 3 9" xfId="31219"/>
    <cellStyle name="Normal 7 4 4" xfId="1881"/>
    <cellStyle name="Normal 7 4 4 2" xfId="2891"/>
    <cellStyle name="Normal 7 4 4 2 2" xfId="6249"/>
    <cellStyle name="Normal 7 4 4 2 2 2" xfId="19531"/>
    <cellStyle name="Normal 7 4 4 2 2 2 2" xfId="27485"/>
    <cellStyle name="Normal 7 4 4 2 2 2 2 2" xfId="56444"/>
    <cellStyle name="Normal 7 4 4 2 2 2 3" xfId="48503"/>
    <cellStyle name="Normal 7 4 4 2 2 3" xfId="12861"/>
    <cellStyle name="Normal 7 4 4 2 2 3 2" xfId="41919"/>
    <cellStyle name="Normal 7 4 4 2 2 4" xfId="35335"/>
    <cellStyle name="Normal 7 4 4 2 3" xfId="16379"/>
    <cellStyle name="Normal 7 4 4 2 3 2" xfId="24333"/>
    <cellStyle name="Normal 7 4 4 2 3 2 2" xfId="53292"/>
    <cellStyle name="Normal 7 4 4 2 3 3" xfId="45351"/>
    <cellStyle name="Normal 7 4 4 2 4" xfId="9569"/>
    <cellStyle name="Normal 7 4 4 2 4 2" xfId="38627"/>
    <cellStyle name="Normal 7 4 4 2 5" xfId="32043"/>
    <cellStyle name="Normal 7 4 4 3" xfId="4089"/>
    <cellStyle name="Normal 7 4 4 3 2" xfId="17383"/>
    <cellStyle name="Normal 7 4 4 3 2 2" xfId="25337"/>
    <cellStyle name="Normal 7 4 4 3 2 2 2" xfId="54296"/>
    <cellStyle name="Normal 7 4 4 3 2 3" xfId="46355"/>
    <cellStyle name="Normal 7 4 4 3 3" xfId="10713"/>
    <cellStyle name="Normal 7 4 4 3 3 2" xfId="39771"/>
    <cellStyle name="Normal 7 4 4 3 4" xfId="33187"/>
    <cellStyle name="Normal 7 4 4 4" xfId="5245"/>
    <cellStyle name="Normal 7 4 4 4 2" xfId="18527"/>
    <cellStyle name="Normal 7 4 4 4 2 2" xfId="26481"/>
    <cellStyle name="Normal 7 4 4 4 2 2 2" xfId="55440"/>
    <cellStyle name="Normal 7 4 4 4 2 3" xfId="47499"/>
    <cellStyle name="Normal 7 4 4 4 3" xfId="11857"/>
    <cellStyle name="Normal 7 4 4 4 3 2" xfId="40915"/>
    <cellStyle name="Normal 7 4 4 4 4" xfId="34331"/>
    <cellStyle name="Normal 7 4 4 5" xfId="7414"/>
    <cellStyle name="Normal 7 4 4 5 2" xfId="20675"/>
    <cellStyle name="Normal 7 4 4 5 2 2" xfId="28629"/>
    <cellStyle name="Normal 7 4 4 5 2 2 2" xfId="57588"/>
    <cellStyle name="Normal 7 4 4 5 2 3" xfId="49647"/>
    <cellStyle name="Normal 7 4 4 5 3" xfId="14005"/>
    <cellStyle name="Normal 7 4 4 5 3 2" xfId="43063"/>
    <cellStyle name="Normal 7 4 4 5 4" xfId="36479"/>
    <cellStyle name="Normal 7 4 4 6" xfId="15284"/>
    <cellStyle name="Normal 7 4 4 6 2" xfId="23274"/>
    <cellStyle name="Normal 7 4 4 6 2 2" xfId="52233"/>
    <cellStyle name="Normal 7 4 4 6 3" xfId="44292"/>
    <cellStyle name="Normal 7 4 4 7" xfId="21825"/>
    <cellStyle name="Normal 7 4 4 7 2" xfId="29773"/>
    <cellStyle name="Normal 7 4 4 7 2 2" xfId="58732"/>
    <cellStyle name="Normal 7 4 4 7 3" xfId="50791"/>
    <cellStyle name="Normal 7 4 4 8" xfId="8565"/>
    <cellStyle name="Normal 7 4 4 8 2" xfId="37623"/>
    <cellStyle name="Normal 7 4 4 9" xfId="31039"/>
    <cellStyle name="Normal 7 4 5" xfId="2479"/>
    <cellStyle name="Normal 7 4 5 2" xfId="5837"/>
    <cellStyle name="Normal 7 4 5 2 2" xfId="19119"/>
    <cellStyle name="Normal 7 4 5 2 2 2" xfId="27073"/>
    <cellStyle name="Normal 7 4 5 2 2 2 2" xfId="56032"/>
    <cellStyle name="Normal 7 4 5 2 2 3" xfId="48091"/>
    <cellStyle name="Normal 7 4 5 2 3" xfId="12449"/>
    <cellStyle name="Normal 7 4 5 2 3 2" xfId="41507"/>
    <cellStyle name="Normal 7 4 5 2 4" xfId="34923"/>
    <cellStyle name="Normal 7 4 5 3" xfId="15975"/>
    <cellStyle name="Normal 7 4 5 3 2" xfId="23941"/>
    <cellStyle name="Normal 7 4 5 3 2 2" xfId="52900"/>
    <cellStyle name="Normal 7 4 5 3 3" xfId="44959"/>
    <cellStyle name="Normal 7 4 5 4" xfId="9157"/>
    <cellStyle name="Normal 7 4 5 4 2" xfId="38215"/>
    <cellStyle name="Normal 7 4 5 5" xfId="31631"/>
    <cellStyle name="Normal 7 4 6" xfId="3677"/>
    <cellStyle name="Normal 7 4 6 2" xfId="16971"/>
    <cellStyle name="Normal 7 4 6 2 2" xfId="24925"/>
    <cellStyle name="Normal 7 4 6 2 2 2" xfId="53884"/>
    <cellStyle name="Normal 7 4 6 2 3" xfId="45943"/>
    <cellStyle name="Normal 7 4 6 3" xfId="10301"/>
    <cellStyle name="Normal 7 4 6 3 2" xfId="39359"/>
    <cellStyle name="Normal 7 4 6 4" xfId="32775"/>
    <cellStyle name="Normal 7 4 7" xfId="4833"/>
    <cellStyle name="Normal 7 4 7 2" xfId="18115"/>
    <cellStyle name="Normal 7 4 7 2 2" xfId="26069"/>
    <cellStyle name="Normal 7 4 7 2 2 2" xfId="55028"/>
    <cellStyle name="Normal 7 4 7 2 3" xfId="47087"/>
    <cellStyle name="Normal 7 4 7 3" xfId="11445"/>
    <cellStyle name="Normal 7 4 7 3 2" xfId="40503"/>
    <cellStyle name="Normal 7 4 7 4" xfId="33919"/>
    <cellStyle name="Normal 7 4 8" xfId="7002"/>
    <cellStyle name="Normal 7 4 8 2" xfId="20263"/>
    <cellStyle name="Normal 7 4 8 2 2" xfId="28217"/>
    <cellStyle name="Normal 7 4 8 2 2 2" xfId="57176"/>
    <cellStyle name="Normal 7 4 8 2 3" xfId="49235"/>
    <cellStyle name="Normal 7 4 8 3" xfId="13593"/>
    <cellStyle name="Normal 7 4 8 3 2" xfId="42651"/>
    <cellStyle name="Normal 7 4 8 4" xfId="36067"/>
    <cellStyle name="Normal 7 4 9" xfId="14871"/>
    <cellStyle name="Normal 7 4 9 2" xfId="22861"/>
    <cellStyle name="Normal 7 4 9 2 2" xfId="51820"/>
    <cellStyle name="Normal 7 4 9 3" xfId="43879"/>
    <cellStyle name="Normal 7 5" xfId="1531"/>
    <cellStyle name="Normal 7 5 10" xfId="30720"/>
    <cellStyle name="Normal 7 5 2" xfId="2156"/>
    <cellStyle name="Normal 7 5 2 2" xfId="3164"/>
    <cellStyle name="Normal 7 5 2 2 2" xfId="6522"/>
    <cellStyle name="Normal 7 5 2 2 2 2" xfId="19804"/>
    <cellStyle name="Normal 7 5 2 2 2 2 2" xfId="27758"/>
    <cellStyle name="Normal 7 5 2 2 2 2 2 2" xfId="56717"/>
    <cellStyle name="Normal 7 5 2 2 2 2 3" xfId="48776"/>
    <cellStyle name="Normal 7 5 2 2 2 3" xfId="13134"/>
    <cellStyle name="Normal 7 5 2 2 2 3 2" xfId="42192"/>
    <cellStyle name="Normal 7 5 2 2 2 4" xfId="35608"/>
    <cellStyle name="Normal 7 5 2 2 3" xfId="16652"/>
    <cellStyle name="Normal 7 5 2 2 3 2" xfId="24606"/>
    <cellStyle name="Normal 7 5 2 2 3 2 2" xfId="53565"/>
    <cellStyle name="Normal 7 5 2 2 3 3" xfId="45624"/>
    <cellStyle name="Normal 7 5 2 2 4" xfId="9842"/>
    <cellStyle name="Normal 7 5 2 2 4 2" xfId="38900"/>
    <cellStyle name="Normal 7 5 2 2 5" xfId="32316"/>
    <cellStyle name="Normal 7 5 2 3" xfId="4362"/>
    <cellStyle name="Normal 7 5 2 3 2" xfId="17656"/>
    <cellStyle name="Normal 7 5 2 3 2 2" xfId="25610"/>
    <cellStyle name="Normal 7 5 2 3 2 2 2" xfId="54569"/>
    <cellStyle name="Normal 7 5 2 3 2 3" xfId="46628"/>
    <cellStyle name="Normal 7 5 2 3 3" xfId="10986"/>
    <cellStyle name="Normal 7 5 2 3 3 2" xfId="40044"/>
    <cellStyle name="Normal 7 5 2 3 4" xfId="33460"/>
    <cellStyle name="Normal 7 5 2 4" xfId="5518"/>
    <cellStyle name="Normal 7 5 2 4 2" xfId="18800"/>
    <cellStyle name="Normal 7 5 2 4 2 2" xfId="26754"/>
    <cellStyle name="Normal 7 5 2 4 2 2 2" xfId="55713"/>
    <cellStyle name="Normal 7 5 2 4 2 3" xfId="47772"/>
    <cellStyle name="Normal 7 5 2 4 3" xfId="12130"/>
    <cellStyle name="Normal 7 5 2 4 3 2" xfId="41188"/>
    <cellStyle name="Normal 7 5 2 4 4" xfId="34604"/>
    <cellStyle name="Normal 7 5 2 5" xfId="7687"/>
    <cellStyle name="Normal 7 5 2 5 2" xfId="20948"/>
    <cellStyle name="Normal 7 5 2 5 2 2" xfId="28902"/>
    <cellStyle name="Normal 7 5 2 5 2 2 2" xfId="57861"/>
    <cellStyle name="Normal 7 5 2 5 2 3" xfId="49920"/>
    <cellStyle name="Normal 7 5 2 5 3" xfId="14278"/>
    <cellStyle name="Normal 7 5 2 5 3 2" xfId="43336"/>
    <cellStyle name="Normal 7 5 2 5 4" xfId="36752"/>
    <cellStyle name="Normal 7 5 2 6" xfId="15557"/>
    <cellStyle name="Normal 7 5 2 6 2" xfId="23547"/>
    <cellStyle name="Normal 7 5 2 6 2 2" xfId="52506"/>
    <cellStyle name="Normal 7 5 2 6 3" xfId="44565"/>
    <cellStyle name="Normal 7 5 2 7" xfId="22098"/>
    <cellStyle name="Normal 7 5 2 7 2" xfId="30046"/>
    <cellStyle name="Normal 7 5 2 7 2 2" xfId="59005"/>
    <cellStyle name="Normal 7 5 2 7 3" xfId="51064"/>
    <cellStyle name="Normal 7 5 2 8" xfId="8838"/>
    <cellStyle name="Normal 7 5 2 8 2" xfId="37896"/>
    <cellStyle name="Normal 7 5 2 9" xfId="31312"/>
    <cellStyle name="Normal 7 5 3" xfId="2572"/>
    <cellStyle name="Normal 7 5 3 2" xfId="5930"/>
    <cellStyle name="Normal 7 5 3 2 2" xfId="19212"/>
    <cellStyle name="Normal 7 5 3 2 2 2" xfId="27166"/>
    <cellStyle name="Normal 7 5 3 2 2 2 2" xfId="56125"/>
    <cellStyle name="Normal 7 5 3 2 2 3" xfId="48184"/>
    <cellStyle name="Normal 7 5 3 2 3" xfId="12542"/>
    <cellStyle name="Normal 7 5 3 2 3 2" xfId="41600"/>
    <cellStyle name="Normal 7 5 3 2 4" xfId="35016"/>
    <cellStyle name="Normal 7 5 3 3" xfId="16060"/>
    <cellStyle name="Normal 7 5 3 3 2" xfId="24014"/>
    <cellStyle name="Normal 7 5 3 3 2 2" xfId="52973"/>
    <cellStyle name="Normal 7 5 3 3 3" xfId="45032"/>
    <cellStyle name="Normal 7 5 3 4" xfId="9250"/>
    <cellStyle name="Normal 7 5 3 4 2" xfId="38308"/>
    <cellStyle name="Normal 7 5 3 5" xfId="31724"/>
    <cellStyle name="Normal 7 5 4" xfId="3770"/>
    <cellStyle name="Normal 7 5 4 2" xfId="17064"/>
    <cellStyle name="Normal 7 5 4 2 2" xfId="25018"/>
    <cellStyle name="Normal 7 5 4 2 2 2" xfId="53977"/>
    <cellStyle name="Normal 7 5 4 2 3" xfId="46036"/>
    <cellStyle name="Normal 7 5 4 3" xfId="10394"/>
    <cellStyle name="Normal 7 5 4 3 2" xfId="39452"/>
    <cellStyle name="Normal 7 5 4 4" xfId="32868"/>
    <cellStyle name="Normal 7 5 5" xfId="4926"/>
    <cellStyle name="Normal 7 5 5 2" xfId="18208"/>
    <cellStyle name="Normal 7 5 5 2 2" xfId="26162"/>
    <cellStyle name="Normal 7 5 5 2 2 2" xfId="55121"/>
    <cellStyle name="Normal 7 5 5 2 3" xfId="47180"/>
    <cellStyle name="Normal 7 5 5 3" xfId="11538"/>
    <cellStyle name="Normal 7 5 5 3 2" xfId="40596"/>
    <cellStyle name="Normal 7 5 5 4" xfId="34012"/>
    <cellStyle name="Normal 7 5 6" xfId="7095"/>
    <cellStyle name="Normal 7 5 6 2" xfId="20356"/>
    <cellStyle name="Normal 7 5 6 2 2" xfId="28310"/>
    <cellStyle name="Normal 7 5 6 2 2 2" xfId="57269"/>
    <cellStyle name="Normal 7 5 6 2 3" xfId="49328"/>
    <cellStyle name="Normal 7 5 6 3" xfId="13686"/>
    <cellStyle name="Normal 7 5 6 3 2" xfId="42744"/>
    <cellStyle name="Normal 7 5 6 4" xfId="36160"/>
    <cellStyle name="Normal 7 5 7" xfId="14964"/>
    <cellStyle name="Normal 7 5 7 2" xfId="22954"/>
    <cellStyle name="Normal 7 5 7 2 2" xfId="51913"/>
    <cellStyle name="Normal 7 5 7 3" xfId="43972"/>
    <cellStyle name="Normal 7 5 8" xfId="21506"/>
    <cellStyle name="Normal 7 5 8 2" xfId="29454"/>
    <cellStyle name="Normal 7 5 8 2 2" xfId="58413"/>
    <cellStyle name="Normal 7 5 8 3" xfId="50472"/>
    <cellStyle name="Normal 7 5 9" xfId="8246"/>
    <cellStyle name="Normal 7 5 9 2" xfId="37304"/>
    <cellStyle name="Normal 7 6" xfId="1973"/>
    <cellStyle name="Normal 7 6 2" xfId="2981"/>
    <cellStyle name="Normal 7 6 2 2" xfId="6339"/>
    <cellStyle name="Normal 7 6 2 2 2" xfId="19621"/>
    <cellStyle name="Normal 7 6 2 2 2 2" xfId="27575"/>
    <cellStyle name="Normal 7 6 2 2 2 2 2" xfId="56534"/>
    <cellStyle name="Normal 7 6 2 2 2 3" xfId="48593"/>
    <cellStyle name="Normal 7 6 2 2 3" xfId="12951"/>
    <cellStyle name="Normal 7 6 2 2 3 2" xfId="42009"/>
    <cellStyle name="Normal 7 6 2 2 4" xfId="35425"/>
    <cellStyle name="Normal 7 6 2 3" xfId="16469"/>
    <cellStyle name="Normal 7 6 2 3 2" xfId="24423"/>
    <cellStyle name="Normal 7 6 2 3 2 2" xfId="53382"/>
    <cellStyle name="Normal 7 6 2 3 3" xfId="45441"/>
    <cellStyle name="Normal 7 6 2 4" xfId="9659"/>
    <cellStyle name="Normal 7 6 2 4 2" xfId="38717"/>
    <cellStyle name="Normal 7 6 2 5" xfId="32133"/>
    <cellStyle name="Normal 7 6 3" xfId="4179"/>
    <cellStyle name="Normal 7 6 3 2" xfId="17473"/>
    <cellStyle name="Normal 7 6 3 2 2" xfId="25427"/>
    <cellStyle name="Normal 7 6 3 2 2 2" xfId="54386"/>
    <cellStyle name="Normal 7 6 3 2 3" xfId="46445"/>
    <cellStyle name="Normal 7 6 3 3" xfId="10803"/>
    <cellStyle name="Normal 7 6 3 3 2" xfId="39861"/>
    <cellStyle name="Normal 7 6 3 4" xfId="33277"/>
    <cellStyle name="Normal 7 6 4" xfId="5335"/>
    <cellStyle name="Normal 7 6 4 2" xfId="18617"/>
    <cellStyle name="Normal 7 6 4 2 2" xfId="26571"/>
    <cellStyle name="Normal 7 6 4 2 2 2" xfId="55530"/>
    <cellStyle name="Normal 7 6 4 2 3" xfId="47589"/>
    <cellStyle name="Normal 7 6 4 3" xfId="11947"/>
    <cellStyle name="Normal 7 6 4 3 2" xfId="41005"/>
    <cellStyle name="Normal 7 6 4 4" xfId="34421"/>
    <cellStyle name="Normal 7 6 5" xfId="7504"/>
    <cellStyle name="Normal 7 6 5 2" xfId="20765"/>
    <cellStyle name="Normal 7 6 5 2 2" xfId="28719"/>
    <cellStyle name="Normal 7 6 5 2 2 2" xfId="57678"/>
    <cellStyle name="Normal 7 6 5 2 3" xfId="49737"/>
    <cellStyle name="Normal 7 6 5 3" xfId="14095"/>
    <cellStyle name="Normal 7 6 5 3 2" xfId="43153"/>
    <cellStyle name="Normal 7 6 5 4" xfId="36569"/>
    <cellStyle name="Normal 7 6 6" xfId="15374"/>
    <cellStyle name="Normal 7 6 6 2" xfId="23364"/>
    <cellStyle name="Normal 7 6 6 2 2" xfId="52323"/>
    <cellStyle name="Normal 7 6 6 3" xfId="44382"/>
    <cellStyle name="Normal 7 6 7" xfId="21915"/>
    <cellStyle name="Normal 7 6 7 2" xfId="29863"/>
    <cellStyle name="Normal 7 6 7 2 2" xfId="58822"/>
    <cellStyle name="Normal 7 6 7 3" xfId="50881"/>
    <cellStyle name="Normal 7 6 8" xfId="8655"/>
    <cellStyle name="Normal 7 6 8 2" xfId="37713"/>
    <cellStyle name="Normal 7 6 9" xfId="31129"/>
    <cellStyle name="Normal 7 7" xfId="1789"/>
    <cellStyle name="Normal 7 7 2" xfId="2801"/>
    <cellStyle name="Normal 7 7 2 2" xfId="6159"/>
    <cellStyle name="Normal 7 7 2 2 2" xfId="19441"/>
    <cellStyle name="Normal 7 7 2 2 2 2" xfId="27395"/>
    <cellStyle name="Normal 7 7 2 2 2 2 2" xfId="56354"/>
    <cellStyle name="Normal 7 7 2 2 2 3" xfId="48413"/>
    <cellStyle name="Normal 7 7 2 2 3" xfId="12771"/>
    <cellStyle name="Normal 7 7 2 2 3 2" xfId="41829"/>
    <cellStyle name="Normal 7 7 2 2 4" xfId="35245"/>
    <cellStyle name="Normal 7 7 2 3" xfId="16289"/>
    <cellStyle name="Normal 7 7 2 3 2" xfId="24243"/>
    <cellStyle name="Normal 7 7 2 3 2 2" xfId="53202"/>
    <cellStyle name="Normal 7 7 2 3 3" xfId="45261"/>
    <cellStyle name="Normal 7 7 2 4" xfId="9479"/>
    <cellStyle name="Normal 7 7 2 4 2" xfId="38537"/>
    <cellStyle name="Normal 7 7 2 5" xfId="31953"/>
    <cellStyle name="Normal 7 7 3" xfId="3999"/>
    <cellStyle name="Normal 7 7 3 2" xfId="17293"/>
    <cellStyle name="Normal 7 7 3 2 2" xfId="25247"/>
    <cellStyle name="Normal 7 7 3 2 2 2" xfId="54206"/>
    <cellStyle name="Normal 7 7 3 2 3" xfId="46265"/>
    <cellStyle name="Normal 7 7 3 3" xfId="10623"/>
    <cellStyle name="Normal 7 7 3 3 2" xfId="39681"/>
    <cellStyle name="Normal 7 7 3 4" xfId="33097"/>
    <cellStyle name="Normal 7 7 4" xfId="5155"/>
    <cellStyle name="Normal 7 7 4 2" xfId="18437"/>
    <cellStyle name="Normal 7 7 4 2 2" xfId="26391"/>
    <cellStyle name="Normal 7 7 4 2 2 2" xfId="55350"/>
    <cellStyle name="Normal 7 7 4 2 3" xfId="47409"/>
    <cellStyle name="Normal 7 7 4 3" xfId="11767"/>
    <cellStyle name="Normal 7 7 4 3 2" xfId="40825"/>
    <cellStyle name="Normal 7 7 4 4" xfId="34241"/>
    <cellStyle name="Normal 7 7 5" xfId="7324"/>
    <cellStyle name="Normal 7 7 5 2" xfId="20585"/>
    <cellStyle name="Normal 7 7 5 2 2" xfId="28539"/>
    <cellStyle name="Normal 7 7 5 2 2 2" xfId="57498"/>
    <cellStyle name="Normal 7 7 5 2 3" xfId="49557"/>
    <cellStyle name="Normal 7 7 5 3" xfId="13915"/>
    <cellStyle name="Normal 7 7 5 3 2" xfId="42973"/>
    <cellStyle name="Normal 7 7 5 4" xfId="36389"/>
    <cellStyle name="Normal 7 7 6" xfId="15194"/>
    <cellStyle name="Normal 7 7 6 2" xfId="23184"/>
    <cellStyle name="Normal 7 7 6 2 2" xfId="52143"/>
    <cellStyle name="Normal 7 7 6 3" xfId="44202"/>
    <cellStyle name="Normal 7 7 7" xfId="21735"/>
    <cellStyle name="Normal 7 7 7 2" xfId="29683"/>
    <cellStyle name="Normal 7 7 7 2 2" xfId="58642"/>
    <cellStyle name="Normal 7 7 7 3" xfId="50701"/>
    <cellStyle name="Normal 7 7 8" xfId="8475"/>
    <cellStyle name="Normal 7 7 8 2" xfId="37533"/>
    <cellStyle name="Normal 7 7 9" xfId="30949"/>
    <cellStyle name="Normal 7 8" xfId="3509"/>
    <cellStyle name="Normal 7 8 2" xfId="4664"/>
    <cellStyle name="Normal 7 8 2 2" xfId="17958"/>
    <cellStyle name="Normal 7 8 2 2 2" xfId="25912"/>
    <cellStyle name="Normal 7 8 2 2 2 2" xfId="54871"/>
    <cellStyle name="Normal 7 8 2 2 3" xfId="46930"/>
    <cellStyle name="Normal 7 8 2 3" xfId="11288"/>
    <cellStyle name="Normal 7 8 2 3 2" xfId="40346"/>
    <cellStyle name="Normal 7 8 2 4" xfId="33762"/>
    <cellStyle name="Normal 7 8 3" xfId="6824"/>
    <cellStyle name="Normal 7 8 3 2" xfId="20106"/>
    <cellStyle name="Normal 7 8 3 2 2" xfId="28060"/>
    <cellStyle name="Normal 7 8 3 2 2 2" xfId="57019"/>
    <cellStyle name="Normal 7 8 3 2 3" xfId="49078"/>
    <cellStyle name="Normal 7 8 3 3" xfId="13436"/>
    <cellStyle name="Normal 7 8 3 3 2" xfId="42494"/>
    <cellStyle name="Normal 7 8 3 4" xfId="35910"/>
    <cellStyle name="Normal 7 8 4" xfId="7989"/>
    <cellStyle name="Normal 7 8 4 2" xfId="21250"/>
    <cellStyle name="Normal 7 8 4 2 2" xfId="29204"/>
    <cellStyle name="Normal 7 8 4 2 2 2" xfId="58163"/>
    <cellStyle name="Normal 7 8 4 2 3" xfId="50222"/>
    <cellStyle name="Normal 7 8 4 3" xfId="14580"/>
    <cellStyle name="Normal 7 8 4 3 2" xfId="43638"/>
    <cellStyle name="Normal 7 8 4 4" xfId="37054"/>
    <cellStyle name="Normal 7 8 5" xfId="15862"/>
    <cellStyle name="Normal 7 8 5 2" xfId="23851"/>
    <cellStyle name="Normal 7 8 5 2 2" xfId="52810"/>
    <cellStyle name="Normal 7 8 5 3" xfId="44869"/>
    <cellStyle name="Normal 7 8 6" xfId="22400"/>
    <cellStyle name="Normal 7 8 6 2" xfId="30348"/>
    <cellStyle name="Normal 7 8 6 2 2" xfId="59307"/>
    <cellStyle name="Normal 7 8 6 3" xfId="51366"/>
    <cellStyle name="Normal 7 8 7" xfId="10144"/>
    <cellStyle name="Normal 7 8 7 2" xfId="39202"/>
    <cellStyle name="Normal 7 8 8" xfId="32618"/>
    <cellStyle name="Normal 7 9" xfId="2388"/>
    <cellStyle name="Normal 7 9 2" xfId="5747"/>
    <cellStyle name="Normal 7 9 2 2" xfId="19029"/>
    <cellStyle name="Normal 7 9 2 2 2" xfId="26983"/>
    <cellStyle name="Normal 7 9 2 2 2 2" xfId="55942"/>
    <cellStyle name="Normal 7 9 2 2 3" xfId="48001"/>
    <cellStyle name="Normal 7 9 2 3" xfId="12359"/>
    <cellStyle name="Normal 7 9 2 3 2" xfId="41417"/>
    <cellStyle name="Normal 7 9 2 4" xfId="34833"/>
    <cellStyle name="Normal 7 9 3" xfId="16007"/>
    <cellStyle name="Normal 7 9 3 2" xfId="23962"/>
    <cellStyle name="Normal 7 9 3 2 2" xfId="52921"/>
    <cellStyle name="Normal 7 9 3 3" xfId="44980"/>
    <cellStyle name="Normal 7 9 4" xfId="9067"/>
    <cellStyle name="Normal 7 9 4 2" xfId="38125"/>
    <cellStyle name="Normal 7 9 5" xfId="31541"/>
    <cellStyle name="Normal 70" xfId="1358"/>
    <cellStyle name="Normal 71" xfId="1369"/>
    <cellStyle name="Normal 72" xfId="1379"/>
    <cellStyle name="Normal 73" xfId="1360"/>
    <cellStyle name="Normal 74" xfId="1373"/>
    <cellStyle name="Normal 75" xfId="83"/>
    <cellStyle name="Normal 75 10" xfId="14667"/>
    <cellStyle name="Normal 75 10 2" xfId="22702"/>
    <cellStyle name="Normal 75 10 2 2" xfId="51661"/>
    <cellStyle name="Normal 75 10 3" xfId="43720"/>
    <cellStyle name="Normal 75 11" xfId="21331"/>
    <cellStyle name="Normal 75 11 2" xfId="29283"/>
    <cellStyle name="Normal 75 11 2 2" xfId="58242"/>
    <cellStyle name="Normal 75 11 3" xfId="50301"/>
    <cellStyle name="Normal 75 12" xfId="8073"/>
    <cellStyle name="Normal 75 12 2" xfId="37133"/>
    <cellStyle name="Normal 75 13" xfId="30549"/>
    <cellStyle name="Normal 75 2" xfId="1443"/>
    <cellStyle name="Normal 75 2 10" xfId="21425"/>
    <cellStyle name="Normal 75 2 10 2" xfId="29373"/>
    <cellStyle name="Normal 75 2 10 2 2" xfId="58332"/>
    <cellStyle name="Normal 75 2 10 3" xfId="50391"/>
    <cellStyle name="Normal 75 2 11" xfId="8165"/>
    <cellStyle name="Normal 75 2 11 2" xfId="37223"/>
    <cellStyle name="Normal 75 2 12" xfId="30639"/>
    <cellStyle name="Normal 75 2 2" xfId="1663"/>
    <cellStyle name="Normal 75 2 2 10" xfId="30852"/>
    <cellStyle name="Normal 75 2 2 2" xfId="2288"/>
    <cellStyle name="Normal 75 2 2 2 2" xfId="3296"/>
    <cellStyle name="Normal 75 2 2 2 2 2" xfId="6654"/>
    <cellStyle name="Normal 75 2 2 2 2 2 2" xfId="19936"/>
    <cellStyle name="Normal 75 2 2 2 2 2 2 2" xfId="27890"/>
    <cellStyle name="Normal 75 2 2 2 2 2 2 2 2" xfId="56849"/>
    <cellStyle name="Normal 75 2 2 2 2 2 2 3" xfId="48908"/>
    <cellStyle name="Normal 75 2 2 2 2 2 3" xfId="13266"/>
    <cellStyle name="Normal 75 2 2 2 2 2 3 2" xfId="42324"/>
    <cellStyle name="Normal 75 2 2 2 2 2 4" xfId="35740"/>
    <cellStyle name="Normal 75 2 2 2 2 3" xfId="16784"/>
    <cellStyle name="Normal 75 2 2 2 2 3 2" xfId="24738"/>
    <cellStyle name="Normal 75 2 2 2 2 3 2 2" xfId="53697"/>
    <cellStyle name="Normal 75 2 2 2 2 3 3" xfId="45756"/>
    <cellStyle name="Normal 75 2 2 2 2 4" xfId="9974"/>
    <cellStyle name="Normal 75 2 2 2 2 4 2" xfId="39032"/>
    <cellStyle name="Normal 75 2 2 2 2 5" xfId="32448"/>
    <cellStyle name="Normal 75 2 2 2 3" xfId="4494"/>
    <cellStyle name="Normal 75 2 2 2 3 2" xfId="17788"/>
    <cellStyle name="Normal 75 2 2 2 3 2 2" xfId="25742"/>
    <cellStyle name="Normal 75 2 2 2 3 2 2 2" xfId="54701"/>
    <cellStyle name="Normal 75 2 2 2 3 2 3" xfId="46760"/>
    <cellStyle name="Normal 75 2 2 2 3 3" xfId="11118"/>
    <cellStyle name="Normal 75 2 2 2 3 3 2" xfId="40176"/>
    <cellStyle name="Normal 75 2 2 2 3 4" xfId="33592"/>
    <cellStyle name="Normal 75 2 2 2 4" xfId="5650"/>
    <cellStyle name="Normal 75 2 2 2 4 2" xfId="18932"/>
    <cellStyle name="Normal 75 2 2 2 4 2 2" xfId="26886"/>
    <cellStyle name="Normal 75 2 2 2 4 2 2 2" xfId="55845"/>
    <cellStyle name="Normal 75 2 2 2 4 2 3" xfId="47904"/>
    <cellStyle name="Normal 75 2 2 2 4 3" xfId="12262"/>
    <cellStyle name="Normal 75 2 2 2 4 3 2" xfId="41320"/>
    <cellStyle name="Normal 75 2 2 2 4 4" xfId="34736"/>
    <cellStyle name="Normal 75 2 2 2 5" xfId="7819"/>
    <cellStyle name="Normal 75 2 2 2 5 2" xfId="21080"/>
    <cellStyle name="Normal 75 2 2 2 5 2 2" xfId="29034"/>
    <cellStyle name="Normal 75 2 2 2 5 2 2 2" xfId="57993"/>
    <cellStyle name="Normal 75 2 2 2 5 2 3" xfId="50052"/>
    <cellStyle name="Normal 75 2 2 2 5 3" xfId="14410"/>
    <cellStyle name="Normal 75 2 2 2 5 3 2" xfId="43468"/>
    <cellStyle name="Normal 75 2 2 2 5 4" xfId="36884"/>
    <cellStyle name="Normal 75 2 2 2 6" xfId="15689"/>
    <cellStyle name="Normal 75 2 2 2 6 2" xfId="23679"/>
    <cellStyle name="Normal 75 2 2 2 6 2 2" xfId="52638"/>
    <cellStyle name="Normal 75 2 2 2 6 3" xfId="44697"/>
    <cellStyle name="Normal 75 2 2 2 7" xfId="22230"/>
    <cellStyle name="Normal 75 2 2 2 7 2" xfId="30178"/>
    <cellStyle name="Normal 75 2 2 2 7 2 2" xfId="59137"/>
    <cellStyle name="Normal 75 2 2 2 7 3" xfId="51196"/>
    <cellStyle name="Normal 75 2 2 2 8" xfId="8970"/>
    <cellStyle name="Normal 75 2 2 2 8 2" xfId="38028"/>
    <cellStyle name="Normal 75 2 2 2 9" xfId="31444"/>
    <cellStyle name="Normal 75 2 2 3" xfId="2704"/>
    <cellStyle name="Normal 75 2 2 3 2" xfId="6062"/>
    <cellStyle name="Normal 75 2 2 3 2 2" xfId="19344"/>
    <cellStyle name="Normal 75 2 2 3 2 2 2" xfId="27298"/>
    <cellStyle name="Normal 75 2 2 3 2 2 2 2" xfId="56257"/>
    <cellStyle name="Normal 75 2 2 3 2 2 3" xfId="48316"/>
    <cellStyle name="Normal 75 2 2 3 2 3" xfId="12674"/>
    <cellStyle name="Normal 75 2 2 3 2 3 2" xfId="41732"/>
    <cellStyle name="Normal 75 2 2 3 2 4" xfId="35148"/>
    <cellStyle name="Normal 75 2 2 3 3" xfId="16192"/>
    <cellStyle name="Normal 75 2 2 3 3 2" xfId="24146"/>
    <cellStyle name="Normal 75 2 2 3 3 2 2" xfId="53105"/>
    <cellStyle name="Normal 75 2 2 3 3 3" xfId="45164"/>
    <cellStyle name="Normal 75 2 2 3 4" xfId="9382"/>
    <cellStyle name="Normal 75 2 2 3 4 2" xfId="38440"/>
    <cellStyle name="Normal 75 2 2 3 5" xfId="31856"/>
    <cellStyle name="Normal 75 2 2 4" xfId="3902"/>
    <cellStyle name="Normal 75 2 2 4 2" xfId="17196"/>
    <cellStyle name="Normal 75 2 2 4 2 2" xfId="25150"/>
    <cellStyle name="Normal 75 2 2 4 2 2 2" xfId="54109"/>
    <cellStyle name="Normal 75 2 2 4 2 3" xfId="46168"/>
    <cellStyle name="Normal 75 2 2 4 3" xfId="10526"/>
    <cellStyle name="Normal 75 2 2 4 3 2" xfId="39584"/>
    <cellStyle name="Normal 75 2 2 4 4" xfId="33000"/>
    <cellStyle name="Normal 75 2 2 5" xfId="5058"/>
    <cellStyle name="Normal 75 2 2 5 2" xfId="18340"/>
    <cellStyle name="Normal 75 2 2 5 2 2" xfId="26294"/>
    <cellStyle name="Normal 75 2 2 5 2 2 2" xfId="55253"/>
    <cellStyle name="Normal 75 2 2 5 2 3" xfId="47312"/>
    <cellStyle name="Normal 75 2 2 5 3" xfId="11670"/>
    <cellStyle name="Normal 75 2 2 5 3 2" xfId="40728"/>
    <cellStyle name="Normal 75 2 2 5 4" xfId="34144"/>
    <cellStyle name="Normal 75 2 2 6" xfId="7227"/>
    <cellStyle name="Normal 75 2 2 6 2" xfId="20488"/>
    <cellStyle name="Normal 75 2 2 6 2 2" xfId="28442"/>
    <cellStyle name="Normal 75 2 2 6 2 2 2" xfId="57401"/>
    <cellStyle name="Normal 75 2 2 6 2 3" xfId="49460"/>
    <cellStyle name="Normal 75 2 2 6 3" xfId="13818"/>
    <cellStyle name="Normal 75 2 2 6 3 2" xfId="42876"/>
    <cellStyle name="Normal 75 2 2 6 4" xfId="36292"/>
    <cellStyle name="Normal 75 2 2 7" xfId="15096"/>
    <cellStyle name="Normal 75 2 2 7 2" xfId="23086"/>
    <cellStyle name="Normal 75 2 2 7 2 2" xfId="52045"/>
    <cellStyle name="Normal 75 2 2 7 3" xfId="44104"/>
    <cellStyle name="Normal 75 2 2 8" xfId="21638"/>
    <cellStyle name="Normal 75 2 2 8 2" xfId="29586"/>
    <cellStyle name="Normal 75 2 2 8 2 2" xfId="58545"/>
    <cellStyle name="Normal 75 2 2 8 3" xfId="50604"/>
    <cellStyle name="Normal 75 2 2 9" xfId="8378"/>
    <cellStyle name="Normal 75 2 2 9 2" xfId="37436"/>
    <cellStyle name="Normal 75 2 3" xfId="2075"/>
    <cellStyle name="Normal 75 2 3 2" xfId="3083"/>
    <cellStyle name="Normal 75 2 3 2 2" xfId="6441"/>
    <cellStyle name="Normal 75 2 3 2 2 2" xfId="19723"/>
    <cellStyle name="Normal 75 2 3 2 2 2 2" xfId="27677"/>
    <cellStyle name="Normal 75 2 3 2 2 2 2 2" xfId="56636"/>
    <cellStyle name="Normal 75 2 3 2 2 2 3" xfId="48695"/>
    <cellStyle name="Normal 75 2 3 2 2 3" xfId="13053"/>
    <cellStyle name="Normal 75 2 3 2 2 3 2" xfId="42111"/>
    <cellStyle name="Normal 75 2 3 2 2 4" xfId="35527"/>
    <cellStyle name="Normal 75 2 3 2 3" xfId="16571"/>
    <cellStyle name="Normal 75 2 3 2 3 2" xfId="24525"/>
    <cellStyle name="Normal 75 2 3 2 3 2 2" xfId="53484"/>
    <cellStyle name="Normal 75 2 3 2 3 3" xfId="45543"/>
    <cellStyle name="Normal 75 2 3 2 4" xfId="9761"/>
    <cellStyle name="Normal 75 2 3 2 4 2" xfId="38819"/>
    <cellStyle name="Normal 75 2 3 2 5" xfId="32235"/>
    <cellStyle name="Normal 75 2 3 3" xfId="4281"/>
    <cellStyle name="Normal 75 2 3 3 2" xfId="17575"/>
    <cellStyle name="Normal 75 2 3 3 2 2" xfId="25529"/>
    <cellStyle name="Normal 75 2 3 3 2 2 2" xfId="54488"/>
    <cellStyle name="Normal 75 2 3 3 2 3" xfId="46547"/>
    <cellStyle name="Normal 75 2 3 3 3" xfId="10905"/>
    <cellStyle name="Normal 75 2 3 3 3 2" xfId="39963"/>
    <cellStyle name="Normal 75 2 3 3 4" xfId="33379"/>
    <cellStyle name="Normal 75 2 3 4" xfId="5437"/>
    <cellStyle name="Normal 75 2 3 4 2" xfId="18719"/>
    <cellStyle name="Normal 75 2 3 4 2 2" xfId="26673"/>
    <cellStyle name="Normal 75 2 3 4 2 2 2" xfId="55632"/>
    <cellStyle name="Normal 75 2 3 4 2 3" xfId="47691"/>
    <cellStyle name="Normal 75 2 3 4 3" xfId="12049"/>
    <cellStyle name="Normal 75 2 3 4 3 2" xfId="41107"/>
    <cellStyle name="Normal 75 2 3 4 4" xfId="34523"/>
    <cellStyle name="Normal 75 2 3 5" xfId="7606"/>
    <cellStyle name="Normal 75 2 3 5 2" xfId="20867"/>
    <cellStyle name="Normal 75 2 3 5 2 2" xfId="28821"/>
    <cellStyle name="Normal 75 2 3 5 2 2 2" xfId="57780"/>
    <cellStyle name="Normal 75 2 3 5 2 3" xfId="49839"/>
    <cellStyle name="Normal 75 2 3 5 3" xfId="14197"/>
    <cellStyle name="Normal 75 2 3 5 3 2" xfId="43255"/>
    <cellStyle name="Normal 75 2 3 5 4" xfId="36671"/>
    <cellStyle name="Normal 75 2 3 6" xfId="15476"/>
    <cellStyle name="Normal 75 2 3 6 2" xfId="23466"/>
    <cellStyle name="Normal 75 2 3 6 2 2" xfId="52425"/>
    <cellStyle name="Normal 75 2 3 6 3" xfId="44484"/>
    <cellStyle name="Normal 75 2 3 7" xfId="22017"/>
    <cellStyle name="Normal 75 2 3 7 2" xfId="29965"/>
    <cellStyle name="Normal 75 2 3 7 2 2" xfId="58924"/>
    <cellStyle name="Normal 75 2 3 7 3" xfId="50983"/>
    <cellStyle name="Normal 75 2 3 8" xfId="8757"/>
    <cellStyle name="Normal 75 2 3 8 2" xfId="37815"/>
    <cellStyle name="Normal 75 2 3 9" xfId="31231"/>
    <cellStyle name="Normal 75 2 4" xfId="1893"/>
    <cellStyle name="Normal 75 2 4 2" xfId="2903"/>
    <cellStyle name="Normal 75 2 4 2 2" xfId="6261"/>
    <cellStyle name="Normal 75 2 4 2 2 2" xfId="19543"/>
    <cellStyle name="Normal 75 2 4 2 2 2 2" xfId="27497"/>
    <cellStyle name="Normal 75 2 4 2 2 2 2 2" xfId="56456"/>
    <cellStyle name="Normal 75 2 4 2 2 2 3" xfId="48515"/>
    <cellStyle name="Normal 75 2 4 2 2 3" xfId="12873"/>
    <cellStyle name="Normal 75 2 4 2 2 3 2" xfId="41931"/>
    <cellStyle name="Normal 75 2 4 2 2 4" xfId="35347"/>
    <cellStyle name="Normal 75 2 4 2 3" xfId="16391"/>
    <cellStyle name="Normal 75 2 4 2 3 2" xfId="24345"/>
    <cellStyle name="Normal 75 2 4 2 3 2 2" xfId="53304"/>
    <cellStyle name="Normal 75 2 4 2 3 3" xfId="45363"/>
    <cellStyle name="Normal 75 2 4 2 4" xfId="9581"/>
    <cellStyle name="Normal 75 2 4 2 4 2" xfId="38639"/>
    <cellStyle name="Normal 75 2 4 2 5" xfId="32055"/>
    <cellStyle name="Normal 75 2 4 3" xfId="4101"/>
    <cellStyle name="Normal 75 2 4 3 2" xfId="17395"/>
    <cellStyle name="Normal 75 2 4 3 2 2" xfId="25349"/>
    <cellStyle name="Normal 75 2 4 3 2 2 2" xfId="54308"/>
    <cellStyle name="Normal 75 2 4 3 2 3" xfId="46367"/>
    <cellStyle name="Normal 75 2 4 3 3" xfId="10725"/>
    <cellStyle name="Normal 75 2 4 3 3 2" xfId="39783"/>
    <cellStyle name="Normal 75 2 4 3 4" xfId="33199"/>
    <cellStyle name="Normal 75 2 4 4" xfId="5257"/>
    <cellStyle name="Normal 75 2 4 4 2" xfId="18539"/>
    <cellStyle name="Normal 75 2 4 4 2 2" xfId="26493"/>
    <cellStyle name="Normal 75 2 4 4 2 2 2" xfId="55452"/>
    <cellStyle name="Normal 75 2 4 4 2 3" xfId="47511"/>
    <cellStyle name="Normal 75 2 4 4 3" xfId="11869"/>
    <cellStyle name="Normal 75 2 4 4 3 2" xfId="40927"/>
    <cellStyle name="Normal 75 2 4 4 4" xfId="34343"/>
    <cellStyle name="Normal 75 2 4 5" xfId="7426"/>
    <cellStyle name="Normal 75 2 4 5 2" xfId="20687"/>
    <cellStyle name="Normal 75 2 4 5 2 2" xfId="28641"/>
    <cellStyle name="Normal 75 2 4 5 2 2 2" xfId="57600"/>
    <cellStyle name="Normal 75 2 4 5 2 3" xfId="49659"/>
    <cellStyle name="Normal 75 2 4 5 3" xfId="14017"/>
    <cellStyle name="Normal 75 2 4 5 3 2" xfId="43075"/>
    <cellStyle name="Normal 75 2 4 5 4" xfId="36491"/>
    <cellStyle name="Normal 75 2 4 6" xfId="15296"/>
    <cellStyle name="Normal 75 2 4 6 2" xfId="23286"/>
    <cellStyle name="Normal 75 2 4 6 2 2" xfId="52245"/>
    <cellStyle name="Normal 75 2 4 6 3" xfId="44304"/>
    <cellStyle name="Normal 75 2 4 7" xfId="21837"/>
    <cellStyle name="Normal 75 2 4 7 2" xfId="29785"/>
    <cellStyle name="Normal 75 2 4 7 2 2" xfId="58744"/>
    <cellStyle name="Normal 75 2 4 7 3" xfId="50803"/>
    <cellStyle name="Normal 75 2 4 8" xfId="8577"/>
    <cellStyle name="Normal 75 2 4 8 2" xfId="37635"/>
    <cellStyle name="Normal 75 2 4 9" xfId="31051"/>
    <cellStyle name="Normal 75 2 5" xfId="2491"/>
    <cellStyle name="Normal 75 2 5 2" xfId="5849"/>
    <cellStyle name="Normal 75 2 5 2 2" xfId="19131"/>
    <cellStyle name="Normal 75 2 5 2 2 2" xfId="27085"/>
    <cellStyle name="Normal 75 2 5 2 2 2 2" xfId="56044"/>
    <cellStyle name="Normal 75 2 5 2 2 3" xfId="48103"/>
    <cellStyle name="Normal 75 2 5 2 3" xfId="12461"/>
    <cellStyle name="Normal 75 2 5 2 3 2" xfId="41519"/>
    <cellStyle name="Normal 75 2 5 2 4" xfId="34935"/>
    <cellStyle name="Normal 75 2 5 3" xfId="15965"/>
    <cellStyle name="Normal 75 2 5 3 2" xfId="23937"/>
    <cellStyle name="Normal 75 2 5 3 2 2" xfId="52896"/>
    <cellStyle name="Normal 75 2 5 3 3" xfId="44955"/>
    <cellStyle name="Normal 75 2 5 4" xfId="9169"/>
    <cellStyle name="Normal 75 2 5 4 2" xfId="38227"/>
    <cellStyle name="Normal 75 2 5 5" xfId="31643"/>
    <cellStyle name="Normal 75 2 6" xfId="3689"/>
    <cellStyle name="Normal 75 2 6 2" xfId="16983"/>
    <cellStyle name="Normal 75 2 6 2 2" xfId="24937"/>
    <cellStyle name="Normal 75 2 6 2 2 2" xfId="53896"/>
    <cellStyle name="Normal 75 2 6 2 3" xfId="45955"/>
    <cellStyle name="Normal 75 2 6 3" xfId="10313"/>
    <cellStyle name="Normal 75 2 6 3 2" xfId="39371"/>
    <cellStyle name="Normal 75 2 6 4" xfId="32787"/>
    <cellStyle name="Normal 75 2 7" xfId="4845"/>
    <cellStyle name="Normal 75 2 7 2" xfId="18127"/>
    <cellStyle name="Normal 75 2 7 2 2" xfId="26081"/>
    <cellStyle name="Normal 75 2 7 2 2 2" xfId="55040"/>
    <cellStyle name="Normal 75 2 7 2 3" xfId="47099"/>
    <cellStyle name="Normal 75 2 7 3" xfId="11457"/>
    <cellStyle name="Normal 75 2 7 3 2" xfId="40515"/>
    <cellStyle name="Normal 75 2 7 4" xfId="33931"/>
    <cellStyle name="Normal 75 2 8" xfId="7014"/>
    <cellStyle name="Normal 75 2 8 2" xfId="20275"/>
    <cellStyle name="Normal 75 2 8 2 2" xfId="28229"/>
    <cellStyle name="Normal 75 2 8 2 2 2" xfId="57188"/>
    <cellStyle name="Normal 75 2 8 2 3" xfId="49247"/>
    <cellStyle name="Normal 75 2 8 3" xfId="13605"/>
    <cellStyle name="Normal 75 2 8 3 2" xfId="42663"/>
    <cellStyle name="Normal 75 2 8 4" xfId="36079"/>
    <cellStyle name="Normal 75 2 9" xfId="14883"/>
    <cellStyle name="Normal 75 2 9 2" xfId="22873"/>
    <cellStyle name="Normal 75 2 9 2 2" xfId="51832"/>
    <cellStyle name="Normal 75 2 9 3" xfId="43891"/>
    <cellStyle name="Normal 75 3" xfId="1543"/>
    <cellStyle name="Normal 75 3 10" xfId="30732"/>
    <cellStyle name="Normal 75 3 2" xfId="2168"/>
    <cellStyle name="Normal 75 3 2 2" xfId="3176"/>
    <cellStyle name="Normal 75 3 2 2 2" xfId="6534"/>
    <cellStyle name="Normal 75 3 2 2 2 2" xfId="19816"/>
    <cellStyle name="Normal 75 3 2 2 2 2 2" xfId="27770"/>
    <cellStyle name="Normal 75 3 2 2 2 2 2 2" xfId="56729"/>
    <cellStyle name="Normal 75 3 2 2 2 2 3" xfId="48788"/>
    <cellStyle name="Normal 75 3 2 2 2 3" xfId="13146"/>
    <cellStyle name="Normal 75 3 2 2 2 3 2" xfId="42204"/>
    <cellStyle name="Normal 75 3 2 2 2 4" xfId="35620"/>
    <cellStyle name="Normal 75 3 2 2 3" xfId="16664"/>
    <cellStyle name="Normal 75 3 2 2 3 2" xfId="24618"/>
    <cellStyle name="Normal 75 3 2 2 3 2 2" xfId="53577"/>
    <cellStyle name="Normal 75 3 2 2 3 3" xfId="45636"/>
    <cellStyle name="Normal 75 3 2 2 4" xfId="9854"/>
    <cellStyle name="Normal 75 3 2 2 4 2" xfId="38912"/>
    <cellStyle name="Normal 75 3 2 2 5" xfId="32328"/>
    <cellStyle name="Normal 75 3 2 3" xfId="4374"/>
    <cellStyle name="Normal 75 3 2 3 2" xfId="17668"/>
    <cellStyle name="Normal 75 3 2 3 2 2" xfId="25622"/>
    <cellStyle name="Normal 75 3 2 3 2 2 2" xfId="54581"/>
    <cellStyle name="Normal 75 3 2 3 2 3" xfId="46640"/>
    <cellStyle name="Normal 75 3 2 3 3" xfId="10998"/>
    <cellStyle name="Normal 75 3 2 3 3 2" xfId="40056"/>
    <cellStyle name="Normal 75 3 2 3 4" xfId="33472"/>
    <cellStyle name="Normal 75 3 2 4" xfId="5530"/>
    <cellStyle name="Normal 75 3 2 4 2" xfId="18812"/>
    <cellStyle name="Normal 75 3 2 4 2 2" xfId="26766"/>
    <cellStyle name="Normal 75 3 2 4 2 2 2" xfId="55725"/>
    <cellStyle name="Normal 75 3 2 4 2 3" xfId="47784"/>
    <cellStyle name="Normal 75 3 2 4 3" xfId="12142"/>
    <cellStyle name="Normal 75 3 2 4 3 2" xfId="41200"/>
    <cellStyle name="Normal 75 3 2 4 4" xfId="34616"/>
    <cellStyle name="Normal 75 3 2 5" xfId="7699"/>
    <cellStyle name="Normal 75 3 2 5 2" xfId="20960"/>
    <cellStyle name="Normal 75 3 2 5 2 2" xfId="28914"/>
    <cellStyle name="Normal 75 3 2 5 2 2 2" xfId="57873"/>
    <cellStyle name="Normal 75 3 2 5 2 3" xfId="49932"/>
    <cellStyle name="Normal 75 3 2 5 3" xfId="14290"/>
    <cellStyle name="Normal 75 3 2 5 3 2" xfId="43348"/>
    <cellStyle name="Normal 75 3 2 5 4" xfId="36764"/>
    <cellStyle name="Normal 75 3 2 6" xfId="15569"/>
    <cellStyle name="Normal 75 3 2 6 2" xfId="23559"/>
    <cellStyle name="Normal 75 3 2 6 2 2" xfId="52518"/>
    <cellStyle name="Normal 75 3 2 6 3" xfId="44577"/>
    <cellStyle name="Normal 75 3 2 7" xfId="22110"/>
    <cellStyle name="Normal 75 3 2 7 2" xfId="30058"/>
    <cellStyle name="Normal 75 3 2 7 2 2" xfId="59017"/>
    <cellStyle name="Normal 75 3 2 7 3" xfId="51076"/>
    <cellStyle name="Normal 75 3 2 8" xfId="8850"/>
    <cellStyle name="Normal 75 3 2 8 2" xfId="37908"/>
    <cellStyle name="Normal 75 3 2 9" xfId="31324"/>
    <cellStyle name="Normal 75 3 3" xfId="2584"/>
    <cellStyle name="Normal 75 3 3 2" xfId="5942"/>
    <cellStyle name="Normal 75 3 3 2 2" xfId="19224"/>
    <cellStyle name="Normal 75 3 3 2 2 2" xfId="27178"/>
    <cellStyle name="Normal 75 3 3 2 2 2 2" xfId="56137"/>
    <cellStyle name="Normal 75 3 3 2 2 3" xfId="48196"/>
    <cellStyle name="Normal 75 3 3 2 3" xfId="12554"/>
    <cellStyle name="Normal 75 3 3 2 3 2" xfId="41612"/>
    <cellStyle name="Normal 75 3 3 2 4" xfId="35028"/>
    <cellStyle name="Normal 75 3 3 3" xfId="16072"/>
    <cellStyle name="Normal 75 3 3 3 2" xfId="24026"/>
    <cellStyle name="Normal 75 3 3 3 2 2" xfId="52985"/>
    <cellStyle name="Normal 75 3 3 3 3" xfId="45044"/>
    <cellStyle name="Normal 75 3 3 4" xfId="9262"/>
    <cellStyle name="Normal 75 3 3 4 2" xfId="38320"/>
    <cellStyle name="Normal 75 3 3 5" xfId="31736"/>
    <cellStyle name="Normal 75 3 4" xfId="3782"/>
    <cellStyle name="Normal 75 3 4 2" xfId="17076"/>
    <cellStyle name="Normal 75 3 4 2 2" xfId="25030"/>
    <cellStyle name="Normal 75 3 4 2 2 2" xfId="53989"/>
    <cellStyle name="Normal 75 3 4 2 3" xfId="46048"/>
    <cellStyle name="Normal 75 3 4 3" xfId="10406"/>
    <cellStyle name="Normal 75 3 4 3 2" xfId="39464"/>
    <cellStyle name="Normal 75 3 4 4" xfId="32880"/>
    <cellStyle name="Normal 75 3 5" xfId="4938"/>
    <cellStyle name="Normal 75 3 5 2" xfId="18220"/>
    <cellStyle name="Normal 75 3 5 2 2" xfId="26174"/>
    <cellStyle name="Normal 75 3 5 2 2 2" xfId="55133"/>
    <cellStyle name="Normal 75 3 5 2 3" xfId="47192"/>
    <cellStyle name="Normal 75 3 5 3" xfId="11550"/>
    <cellStyle name="Normal 75 3 5 3 2" xfId="40608"/>
    <cellStyle name="Normal 75 3 5 4" xfId="34024"/>
    <cellStyle name="Normal 75 3 6" xfId="7107"/>
    <cellStyle name="Normal 75 3 6 2" xfId="20368"/>
    <cellStyle name="Normal 75 3 6 2 2" xfId="28322"/>
    <cellStyle name="Normal 75 3 6 2 2 2" xfId="57281"/>
    <cellStyle name="Normal 75 3 6 2 3" xfId="49340"/>
    <cellStyle name="Normal 75 3 6 3" xfId="13698"/>
    <cellStyle name="Normal 75 3 6 3 2" xfId="42756"/>
    <cellStyle name="Normal 75 3 6 4" xfId="36172"/>
    <cellStyle name="Normal 75 3 7" xfId="14976"/>
    <cellStyle name="Normal 75 3 7 2" xfId="22966"/>
    <cellStyle name="Normal 75 3 7 2 2" xfId="51925"/>
    <cellStyle name="Normal 75 3 7 3" xfId="43984"/>
    <cellStyle name="Normal 75 3 8" xfId="21518"/>
    <cellStyle name="Normal 75 3 8 2" xfId="29466"/>
    <cellStyle name="Normal 75 3 8 2 2" xfId="58425"/>
    <cellStyle name="Normal 75 3 8 3" xfId="50484"/>
    <cellStyle name="Normal 75 3 9" xfId="8258"/>
    <cellStyle name="Normal 75 3 9 2" xfId="37316"/>
    <cellStyle name="Normal 75 4" xfId="1985"/>
    <cellStyle name="Normal 75 4 2" xfId="2993"/>
    <cellStyle name="Normal 75 4 2 2" xfId="6351"/>
    <cellStyle name="Normal 75 4 2 2 2" xfId="19633"/>
    <cellStyle name="Normal 75 4 2 2 2 2" xfId="27587"/>
    <cellStyle name="Normal 75 4 2 2 2 2 2" xfId="56546"/>
    <cellStyle name="Normal 75 4 2 2 2 3" xfId="48605"/>
    <cellStyle name="Normal 75 4 2 2 3" xfId="12963"/>
    <cellStyle name="Normal 75 4 2 2 3 2" xfId="42021"/>
    <cellStyle name="Normal 75 4 2 2 4" xfId="35437"/>
    <cellStyle name="Normal 75 4 2 3" xfId="16481"/>
    <cellStyle name="Normal 75 4 2 3 2" xfId="24435"/>
    <cellStyle name="Normal 75 4 2 3 2 2" xfId="53394"/>
    <cellStyle name="Normal 75 4 2 3 3" xfId="45453"/>
    <cellStyle name="Normal 75 4 2 4" xfId="9671"/>
    <cellStyle name="Normal 75 4 2 4 2" xfId="38729"/>
    <cellStyle name="Normal 75 4 2 5" xfId="32145"/>
    <cellStyle name="Normal 75 4 3" xfId="4191"/>
    <cellStyle name="Normal 75 4 3 2" xfId="17485"/>
    <cellStyle name="Normal 75 4 3 2 2" xfId="25439"/>
    <cellStyle name="Normal 75 4 3 2 2 2" xfId="54398"/>
    <cellStyle name="Normal 75 4 3 2 3" xfId="46457"/>
    <cellStyle name="Normal 75 4 3 3" xfId="10815"/>
    <cellStyle name="Normal 75 4 3 3 2" xfId="39873"/>
    <cellStyle name="Normal 75 4 3 4" xfId="33289"/>
    <cellStyle name="Normal 75 4 4" xfId="5347"/>
    <cellStyle name="Normal 75 4 4 2" xfId="18629"/>
    <cellStyle name="Normal 75 4 4 2 2" xfId="26583"/>
    <cellStyle name="Normal 75 4 4 2 2 2" xfId="55542"/>
    <cellStyle name="Normal 75 4 4 2 3" xfId="47601"/>
    <cellStyle name="Normal 75 4 4 3" xfId="11959"/>
    <cellStyle name="Normal 75 4 4 3 2" xfId="41017"/>
    <cellStyle name="Normal 75 4 4 4" xfId="34433"/>
    <cellStyle name="Normal 75 4 5" xfId="7516"/>
    <cellStyle name="Normal 75 4 5 2" xfId="20777"/>
    <cellStyle name="Normal 75 4 5 2 2" xfId="28731"/>
    <cellStyle name="Normal 75 4 5 2 2 2" xfId="57690"/>
    <cellStyle name="Normal 75 4 5 2 3" xfId="49749"/>
    <cellStyle name="Normal 75 4 5 3" xfId="14107"/>
    <cellStyle name="Normal 75 4 5 3 2" xfId="43165"/>
    <cellStyle name="Normal 75 4 5 4" xfId="36581"/>
    <cellStyle name="Normal 75 4 6" xfId="15386"/>
    <cellStyle name="Normal 75 4 6 2" xfId="23376"/>
    <cellStyle name="Normal 75 4 6 2 2" xfId="52335"/>
    <cellStyle name="Normal 75 4 6 3" xfId="44394"/>
    <cellStyle name="Normal 75 4 7" xfId="21927"/>
    <cellStyle name="Normal 75 4 7 2" xfId="29875"/>
    <cellStyle name="Normal 75 4 7 2 2" xfId="58834"/>
    <cellStyle name="Normal 75 4 7 3" xfId="50893"/>
    <cellStyle name="Normal 75 4 8" xfId="8667"/>
    <cellStyle name="Normal 75 4 8 2" xfId="37725"/>
    <cellStyle name="Normal 75 4 9" xfId="31141"/>
    <cellStyle name="Normal 75 5" xfId="1801"/>
    <cellStyle name="Normal 75 5 2" xfId="2813"/>
    <cellStyle name="Normal 75 5 2 2" xfId="6171"/>
    <cellStyle name="Normal 75 5 2 2 2" xfId="19453"/>
    <cellStyle name="Normal 75 5 2 2 2 2" xfId="27407"/>
    <cellStyle name="Normal 75 5 2 2 2 2 2" xfId="56366"/>
    <cellStyle name="Normal 75 5 2 2 2 3" xfId="48425"/>
    <cellStyle name="Normal 75 5 2 2 3" xfId="12783"/>
    <cellStyle name="Normal 75 5 2 2 3 2" xfId="41841"/>
    <cellStyle name="Normal 75 5 2 2 4" xfId="35257"/>
    <cellStyle name="Normal 75 5 2 3" xfId="16301"/>
    <cellStyle name="Normal 75 5 2 3 2" xfId="24255"/>
    <cellStyle name="Normal 75 5 2 3 2 2" xfId="53214"/>
    <cellStyle name="Normal 75 5 2 3 3" xfId="45273"/>
    <cellStyle name="Normal 75 5 2 4" xfId="9491"/>
    <cellStyle name="Normal 75 5 2 4 2" xfId="38549"/>
    <cellStyle name="Normal 75 5 2 5" xfId="31965"/>
    <cellStyle name="Normal 75 5 3" xfId="4011"/>
    <cellStyle name="Normal 75 5 3 2" xfId="17305"/>
    <cellStyle name="Normal 75 5 3 2 2" xfId="25259"/>
    <cellStyle name="Normal 75 5 3 2 2 2" xfId="54218"/>
    <cellStyle name="Normal 75 5 3 2 3" xfId="46277"/>
    <cellStyle name="Normal 75 5 3 3" xfId="10635"/>
    <cellStyle name="Normal 75 5 3 3 2" xfId="39693"/>
    <cellStyle name="Normal 75 5 3 4" xfId="33109"/>
    <cellStyle name="Normal 75 5 4" xfId="5167"/>
    <cellStyle name="Normal 75 5 4 2" xfId="18449"/>
    <cellStyle name="Normal 75 5 4 2 2" xfId="26403"/>
    <cellStyle name="Normal 75 5 4 2 2 2" xfId="55362"/>
    <cellStyle name="Normal 75 5 4 2 3" xfId="47421"/>
    <cellStyle name="Normal 75 5 4 3" xfId="11779"/>
    <cellStyle name="Normal 75 5 4 3 2" xfId="40837"/>
    <cellStyle name="Normal 75 5 4 4" xfId="34253"/>
    <cellStyle name="Normal 75 5 5" xfId="7336"/>
    <cellStyle name="Normal 75 5 5 2" xfId="20597"/>
    <cellStyle name="Normal 75 5 5 2 2" xfId="28551"/>
    <cellStyle name="Normal 75 5 5 2 2 2" xfId="57510"/>
    <cellStyle name="Normal 75 5 5 2 3" xfId="49569"/>
    <cellStyle name="Normal 75 5 5 3" xfId="13927"/>
    <cellStyle name="Normal 75 5 5 3 2" xfId="42985"/>
    <cellStyle name="Normal 75 5 5 4" xfId="36401"/>
    <cellStyle name="Normal 75 5 6" xfId="15206"/>
    <cellStyle name="Normal 75 5 6 2" xfId="23196"/>
    <cellStyle name="Normal 75 5 6 2 2" xfId="52155"/>
    <cellStyle name="Normal 75 5 6 3" xfId="44214"/>
    <cellStyle name="Normal 75 5 7" xfId="21747"/>
    <cellStyle name="Normal 75 5 7 2" xfId="29695"/>
    <cellStyle name="Normal 75 5 7 2 2" xfId="58654"/>
    <cellStyle name="Normal 75 5 7 3" xfId="50713"/>
    <cellStyle name="Normal 75 5 8" xfId="8487"/>
    <cellStyle name="Normal 75 5 8 2" xfId="37545"/>
    <cellStyle name="Normal 75 5 9" xfId="30961"/>
    <cellStyle name="Normal 75 6" xfId="2400"/>
    <cellStyle name="Normal 75 6 2" xfId="5759"/>
    <cellStyle name="Normal 75 6 2 2" xfId="19041"/>
    <cellStyle name="Normal 75 6 2 2 2" xfId="26995"/>
    <cellStyle name="Normal 75 6 2 2 2 2" xfId="55954"/>
    <cellStyle name="Normal 75 6 2 2 3" xfId="48013"/>
    <cellStyle name="Normal 75 6 2 3" xfId="12371"/>
    <cellStyle name="Normal 75 6 2 3 2" xfId="41429"/>
    <cellStyle name="Normal 75 6 2 4" xfId="34845"/>
    <cellStyle name="Normal 75 6 3" xfId="15915"/>
    <cellStyle name="Normal 75 6 3 2" xfId="23904"/>
    <cellStyle name="Normal 75 6 3 2 2" xfId="52863"/>
    <cellStyle name="Normal 75 6 3 3" xfId="44922"/>
    <cellStyle name="Normal 75 6 4" xfId="9079"/>
    <cellStyle name="Normal 75 6 4 2" xfId="38137"/>
    <cellStyle name="Normal 75 6 5" xfId="31553"/>
    <cellStyle name="Normal 75 7" xfId="3599"/>
    <cellStyle name="Normal 75 7 2" xfId="16893"/>
    <cellStyle name="Normal 75 7 2 2" xfId="24847"/>
    <cellStyle name="Normal 75 7 2 2 2" xfId="53806"/>
    <cellStyle name="Normal 75 7 2 3" xfId="45865"/>
    <cellStyle name="Normal 75 7 3" xfId="10223"/>
    <cellStyle name="Normal 75 7 3 2" xfId="39281"/>
    <cellStyle name="Normal 75 7 4" xfId="32697"/>
    <cellStyle name="Normal 75 8" xfId="4753"/>
    <cellStyle name="Normal 75 8 2" xfId="18037"/>
    <cellStyle name="Normal 75 8 2 2" xfId="25991"/>
    <cellStyle name="Normal 75 8 2 2 2" xfId="54950"/>
    <cellStyle name="Normal 75 8 2 3" xfId="47009"/>
    <cellStyle name="Normal 75 8 3" xfId="11367"/>
    <cellStyle name="Normal 75 8 3 2" xfId="40425"/>
    <cellStyle name="Normal 75 8 4" xfId="33841"/>
    <cellStyle name="Normal 75 9" xfId="6914"/>
    <cellStyle name="Normal 75 9 2" xfId="20185"/>
    <cellStyle name="Normal 75 9 2 2" xfId="28139"/>
    <cellStyle name="Normal 75 9 2 2 2" xfId="57098"/>
    <cellStyle name="Normal 75 9 2 3" xfId="49157"/>
    <cellStyle name="Normal 75 9 3" xfId="13515"/>
    <cellStyle name="Normal 75 9 3 2" xfId="42573"/>
    <cellStyle name="Normal 75 9 4" xfId="35989"/>
    <cellStyle name="Normal 76" xfId="84"/>
    <cellStyle name="Normal 76 10" xfId="14668"/>
    <cellStyle name="Normal 76 10 2" xfId="22703"/>
    <cellStyle name="Normal 76 10 2 2" xfId="51662"/>
    <cellStyle name="Normal 76 10 3" xfId="43721"/>
    <cellStyle name="Normal 76 11" xfId="21332"/>
    <cellStyle name="Normal 76 11 2" xfId="29284"/>
    <cellStyle name="Normal 76 11 2 2" xfId="58243"/>
    <cellStyle name="Normal 76 11 3" xfId="50302"/>
    <cellStyle name="Normal 76 12" xfId="8074"/>
    <cellStyle name="Normal 76 12 2" xfId="37134"/>
    <cellStyle name="Normal 76 13" xfId="30550"/>
    <cellStyle name="Normal 76 2" xfId="1444"/>
    <cellStyle name="Normal 76 2 10" xfId="21426"/>
    <cellStyle name="Normal 76 2 10 2" xfId="29374"/>
    <cellStyle name="Normal 76 2 10 2 2" xfId="58333"/>
    <cellStyle name="Normal 76 2 10 3" xfId="50392"/>
    <cellStyle name="Normal 76 2 11" xfId="8166"/>
    <cellStyle name="Normal 76 2 11 2" xfId="37224"/>
    <cellStyle name="Normal 76 2 12" xfId="30640"/>
    <cellStyle name="Normal 76 2 2" xfId="1664"/>
    <cellStyle name="Normal 76 2 2 10" xfId="30853"/>
    <cellStyle name="Normal 76 2 2 2" xfId="2289"/>
    <cellStyle name="Normal 76 2 2 2 2" xfId="3297"/>
    <cellStyle name="Normal 76 2 2 2 2 2" xfId="6655"/>
    <cellStyle name="Normal 76 2 2 2 2 2 2" xfId="19937"/>
    <cellStyle name="Normal 76 2 2 2 2 2 2 2" xfId="27891"/>
    <cellStyle name="Normal 76 2 2 2 2 2 2 2 2" xfId="56850"/>
    <cellStyle name="Normal 76 2 2 2 2 2 2 3" xfId="48909"/>
    <cellStyle name="Normal 76 2 2 2 2 2 3" xfId="13267"/>
    <cellStyle name="Normal 76 2 2 2 2 2 3 2" xfId="42325"/>
    <cellStyle name="Normal 76 2 2 2 2 2 4" xfId="35741"/>
    <cellStyle name="Normal 76 2 2 2 2 3" xfId="16785"/>
    <cellStyle name="Normal 76 2 2 2 2 3 2" xfId="24739"/>
    <cellStyle name="Normal 76 2 2 2 2 3 2 2" xfId="53698"/>
    <cellStyle name="Normal 76 2 2 2 2 3 3" xfId="45757"/>
    <cellStyle name="Normal 76 2 2 2 2 4" xfId="9975"/>
    <cellStyle name="Normal 76 2 2 2 2 4 2" xfId="39033"/>
    <cellStyle name="Normal 76 2 2 2 2 5" xfId="32449"/>
    <cellStyle name="Normal 76 2 2 2 3" xfId="4495"/>
    <cellStyle name="Normal 76 2 2 2 3 2" xfId="17789"/>
    <cellStyle name="Normal 76 2 2 2 3 2 2" xfId="25743"/>
    <cellStyle name="Normal 76 2 2 2 3 2 2 2" xfId="54702"/>
    <cellStyle name="Normal 76 2 2 2 3 2 3" xfId="46761"/>
    <cellStyle name="Normal 76 2 2 2 3 3" xfId="11119"/>
    <cellStyle name="Normal 76 2 2 2 3 3 2" xfId="40177"/>
    <cellStyle name="Normal 76 2 2 2 3 4" xfId="33593"/>
    <cellStyle name="Normal 76 2 2 2 4" xfId="5651"/>
    <cellStyle name="Normal 76 2 2 2 4 2" xfId="18933"/>
    <cellStyle name="Normal 76 2 2 2 4 2 2" xfId="26887"/>
    <cellStyle name="Normal 76 2 2 2 4 2 2 2" xfId="55846"/>
    <cellStyle name="Normal 76 2 2 2 4 2 3" xfId="47905"/>
    <cellStyle name="Normal 76 2 2 2 4 3" xfId="12263"/>
    <cellStyle name="Normal 76 2 2 2 4 3 2" xfId="41321"/>
    <cellStyle name="Normal 76 2 2 2 4 4" xfId="34737"/>
    <cellStyle name="Normal 76 2 2 2 5" xfId="7820"/>
    <cellStyle name="Normal 76 2 2 2 5 2" xfId="21081"/>
    <cellStyle name="Normal 76 2 2 2 5 2 2" xfId="29035"/>
    <cellStyle name="Normal 76 2 2 2 5 2 2 2" xfId="57994"/>
    <cellStyle name="Normal 76 2 2 2 5 2 3" xfId="50053"/>
    <cellStyle name="Normal 76 2 2 2 5 3" xfId="14411"/>
    <cellStyle name="Normal 76 2 2 2 5 3 2" xfId="43469"/>
    <cellStyle name="Normal 76 2 2 2 5 4" xfId="36885"/>
    <cellStyle name="Normal 76 2 2 2 6" xfId="15690"/>
    <cellStyle name="Normal 76 2 2 2 6 2" xfId="23680"/>
    <cellStyle name="Normal 76 2 2 2 6 2 2" xfId="52639"/>
    <cellStyle name="Normal 76 2 2 2 6 3" xfId="44698"/>
    <cellStyle name="Normal 76 2 2 2 7" xfId="22231"/>
    <cellStyle name="Normal 76 2 2 2 7 2" xfId="30179"/>
    <cellStyle name="Normal 76 2 2 2 7 2 2" xfId="59138"/>
    <cellStyle name="Normal 76 2 2 2 7 3" xfId="51197"/>
    <cellStyle name="Normal 76 2 2 2 8" xfId="8971"/>
    <cellStyle name="Normal 76 2 2 2 8 2" xfId="38029"/>
    <cellStyle name="Normal 76 2 2 2 9" xfId="31445"/>
    <cellStyle name="Normal 76 2 2 3" xfId="2705"/>
    <cellStyle name="Normal 76 2 2 3 2" xfId="6063"/>
    <cellStyle name="Normal 76 2 2 3 2 2" xfId="19345"/>
    <cellStyle name="Normal 76 2 2 3 2 2 2" xfId="27299"/>
    <cellStyle name="Normal 76 2 2 3 2 2 2 2" xfId="56258"/>
    <cellStyle name="Normal 76 2 2 3 2 2 3" xfId="48317"/>
    <cellStyle name="Normal 76 2 2 3 2 3" xfId="12675"/>
    <cellStyle name="Normal 76 2 2 3 2 3 2" xfId="41733"/>
    <cellStyle name="Normal 76 2 2 3 2 4" xfId="35149"/>
    <cellStyle name="Normal 76 2 2 3 3" xfId="16193"/>
    <cellStyle name="Normal 76 2 2 3 3 2" xfId="24147"/>
    <cellStyle name="Normal 76 2 2 3 3 2 2" xfId="53106"/>
    <cellStyle name="Normal 76 2 2 3 3 3" xfId="45165"/>
    <cellStyle name="Normal 76 2 2 3 4" xfId="9383"/>
    <cellStyle name="Normal 76 2 2 3 4 2" xfId="38441"/>
    <cellStyle name="Normal 76 2 2 3 5" xfId="31857"/>
    <cellStyle name="Normal 76 2 2 4" xfId="3903"/>
    <cellStyle name="Normal 76 2 2 4 2" xfId="17197"/>
    <cellStyle name="Normal 76 2 2 4 2 2" xfId="25151"/>
    <cellStyle name="Normal 76 2 2 4 2 2 2" xfId="54110"/>
    <cellStyle name="Normal 76 2 2 4 2 3" xfId="46169"/>
    <cellStyle name="Normal 76 2 2 4 3" xfId="10527"/>
    <cellStyle name="Normal 76 2 2 4 3 2" xfId="39585"/>
    <cellStyle name="Normal 76 2 2 4 4" xfId="33001"/>
    <cellStyle name="Normal 76 2 2 5" xfId="5059"/>
    <cellStyle name="Normal 76 2 2 5 2" xfId="18341"/>
    <cellStyle name="Normal 76 2 2 5 2 2" xfId="26295"/>
    <cellStyle name="Normal 76 2 2 5 2 2 2" xfId="55254"/>
    <cellStyle name="Normal 76 2 2 5 2 3" xfId="47313"/>
    <cellStyle name="Normal 76 2 2 5 3" xfId="11671"/>
    <cellStyle name="Normal 76 2 2 5 3 2" xfId="40729"/>
    <cellStyle name="Normal 76 2 2 5 4" xfId="34145"/>
    <cellStyle name="Normal 76 2 2 6" xfId="7228"/>
    <cellStyle name="Normal 76 2 2 6 2" xfId="20489"/>
    <cellStyle name="Normal 76 2 2 6 2 2" xfId="28443"/>
    <cellStyle name="Normal 76 2 2 6 2 2 2" xfId="57402"/>
    <cellStyle name="Normal 76 2 2 6 2 3" xfId="49461"/>
    <cellStyle name="Normal 76 2 2 6 3" xfId="13819"/>
    <cellStyle name="Normal 76 2 2 6 3 2" xfId="42877"/>
    <cellStyle name="Normal 76 2 2 6 4" xfId="36293"/>
    <cellStyle name="Normal 76 2 2 7" xfId="15097"/>
    <cellStyle name="Normal 76 2 2 7 2" xfId="23087"/>
    <cellStyle name="Normal 76 2 2 7 2 2" xfId="52046"/>
    <cellStyle name="Normal 76 2 2 7 3" xfId="44105"/>
    <cellStyle name="Normal 76 2 2 8" xfId="21639"/>
    <cellStyle name="Normal 76 2 2 8 2" xfId="29587"/>
    <cellStyle name="Normal 76 2 2 8 2 2" xfId="58546"/>
    <cellStyle name="Normal 76 2 2 8 3" xfId="50605"/>
    <cellStyle name="Normal 76 2 2 9" xfId="8379"/>
    <cellStyle name="Normal 76 2 2 9 2" xfId="37437"/>
    <cellStyle name="Normal 76 2 3" xfId="2076"/>
    <cellStyle name="Normal 76 2 3 2" xfId="3084"/>
    <cellStyle name="Normal 76 2 3 2 2" xfId="6442"/>
    <cellStyle name="Normal 76 2 3 2 2 2" xfId="19724"/>
    <cellStyle name="Normal 76 2 3 2 2 2 2" xfId="27678"/>
    <cellStyle name="Normal 76 2 3 2 2 2 2 2" xfId="56637"/>
    <cellStyle name="Normal 76 2 3 2 2 2 3" xfId="48696"/>
    <cellStyle name="Normal 76 2 3 2 2 3" xfId="13054"/>
    <cellStyle name="Normal 76 2 3 2 2 3 2" xfId="42112"/>
    <cellStyle name="Normal 76 2 3 2 2 4" xfId="35528"/>
    <cellStyle name="Normal 76 2 3 2 3" xfId="16572"/>
    <cellStyle name="Normal 76 2 3 2 3 2" xfId="24526"/>
    <cellStyle name="Normal 76 2 3 2 3 2 2" xfId="53485"/>
    <cellStyle name="Normal 76 2 3 2 3 3" xfId="45544"/>
    <cellStyle name="Normal 76 2 3 2 4" xfId="9762"/>
    <cellStyle name="Normal 76 2 3 2 4 2" xfId="38820"/>
    <cellStyle name="Normal 76 2 3 2 5" xfId="32236"/>
    <cellStyle name="Normal 76 2 3 3" xfId="4282"/>
    <cellStyle name="Normal 76 2 3 3 2" xfId="17576"/>
    <cellStyle name="Normal 76 2 3 3 2 2" xfId="25530"/>
    <cellStyle name="Normal 76 2 3 3 2 2 2" xfId="54489"/>
    <cellStyle name="Normal 76 2 3 3 2 3" xfId="46548"/>
    <cellStyle name="Normal 76 2 3 3 3" xfId="10906"/>
    <cellStyle name="Normal 76 2 3 3 3 2" xfId="39964"/>
    <cellStyle name="Normal 76 2 3 3 4" xfId="33380"/>
    <cellStyle name="Normal 76 2 3 4" xfId="5438"/>
    <cellStyle name="Normal 76 2 3 4 2" xfId="18720"/>
    <cellStyle name="Normal 76 2 3 4 2 2" xfId="26674"/>
    <cellStyle name="Normal 76 2 3 4 2 2 2" xfId="55633"/>
    <cellStyle name="Normal 76 2 3 4 2 3" xfId="47692"/>
    <cellStyle name="Normal 76 2 3 4 3" xfId="12050"/>
    <cellStyle name="Normal 76 2 3 4 3 2" xfId="41108"/>
    <cellStyle name="Normal 76 2 3 4 4" xfId="34524"/>
    <cellStyle name="Normal 76 2 3 5" xfId="7607"/>
    <cellStyle name="Normal 76 2 3 5 2" xfId="20868"/>
    <cellStyle name="Normal 76 2 3 5 2 2" xfId="28822"/>
    <cellStyle name="Normal 76 2 3 5 2 2 2" xfId="57781"/>
    <cellStyle name="Normal 76 2 3 5 2 3" xfId="49840"/>
    <cellStyle name="Normal 76 2 3 5 3" xfId="14198"/>
    <cellStyle name="Normal 76 2 3 5 3 2" xfId="43256"/>
    <cellStyle name="Normal 76 2 3 5 4" xfId="36672"/>
    <cellStyle name="Normal 76 2 3 6" xfId="15477"/>
    <cellStyle name="Normal 76 2 3 6 2" xfId="23467"/>
    <cellStyle name="Normal 76 2 3 6 2 2" xfId="52426"/>
    <cellStyle name="Normal 76 2 3 6 3" xfId="44485"/>
    <cellStyle name="Normal 76 2 3 7" xfId="22018"/>
    <cellStyle name="Normal 76 2 3 7 2" xfId="29966"/>
    <cellStyle name="Normal 76 2 3 7 2 2" xfId="58925"/>
    <cellStyle name="Normal 76 2 3 7 3" xfId="50984"/>
    <cellStyle name="Normal 76 2 3 8" xfId="8758"/>
    <cellStyle name="Normal 76 2 3 8 2" xfId="37816"/>
    <cellStyle name="Normal 76 2 3 9" xfId="31232"/>
    <cellStyle name="Normal 76 2 4" xfId="1894"/>
    <cellStyle name="Normal 76 2 4 2" xfId="2904"/>
    <cellStyle name="Normal 76 2 4 2 2" xfId="6262"/>
    <cellStyle name="Normal 76 2 4 2 2 2" xfId="19544"/>
    <cellStyle name="Normal 76 2 4 2 2 2 2" xfId="27498"/>
    <cellStyle name="Normal 76 2 4 2 2 2 2 2" xfId="56457"/>
    <cellStyle name="Normal 76 2 4 2 2 2 3" xfId="48516"/>
    <cellStyle name="Normal 76 2 4 2 2 3" xfId="12874"/>
    <cellStyle name="Normal 76 2 4 2 2 3 2" xfId="41932"/>
    <cellStyle name="Normal 76 2 4 2 2 4" xfId="35348"/>
    <cellStyle name="Normal 76 2 4 2 3" xfId="16392"/>
    <cellStyle name="Normal 76 2 4 2 3 2" xfId="24346"/>
    <cellStyle name="Normal 76 2 4 2 3 2 2" xfId="53305"/>
    <cellStyle name="Normal 76 2 4 2 3 3" xfId="45364"/>
    <cellStyle name="Normal 76 2 4 2 4" xfId="9582"/>
    <cellStyle name="Normal 76 2 4 2 4 2" xfId="38640"/>
    <cellStyle name="Normal 76 2 4 2 5" xfId="32056"/>
    <cellStyle name="Normal 76 2 4 3" xfId="4102"/>
    <cellStyle name="Normal 76 2 4 3 2" xfId="17396"/>
    <cellStyle name="Normal 76 2 4 3 2 2" xfId="25350"/>
    <cellStyle name="Normal 76 2 4 3 2 2 2" xfId="54309"/>
    <cellStyle name="Normal 76 2 4 3 2 3" xfId="46368"/>
    <cellStyle name="Normal 76 2 4 3 3" xfId="10726"/>
    <cellStyle name="Normal 76 2 4 3 3 2" xfId="39784"/>
    <cellStyle name="Normal 76 2 4 3 4" xfId="33200"/>
    <cellStyle name="Normal 76 2 4 4" xfId="5258"/>
    <cellStyle name="Normal 76 2 4 4 2" xfId="18540"/>
    <cellStyle name="Normal 76 2 4 4 2 2" xfId="26494"/>
    <cellStyle name="Normal 76 2 4 4 2 2 2" xfId="55453"/>
    <cellStyle name="Normal 76 2 4 4 2 3" xfId="47512"/>
    <cellStyle name="Normal 76 2 4 4 3" xfId="11870"/>
    <cellStyle name="Normal 76 2 4 4 3 2" xfId="40928"/>
    <cellStyle name="Normal 76 2 4 4 4" xfId="34344"/>
    <cellStyle name="Normal 76 2 4 5" xfId="7427"/>
    <cellStyle name="Normal 76 2 4 5 2" xfId="20688"/>
    <cellStyle name="Normal 76 2 4 5 2 2" xfId="28642"/>
    <cellStyle name="Normal 76 2 4 5 2 2 2" xfId="57601"/>
    <cellStyle name="Normal 76 2 4 5 2 3" xfId="49660"/>
    <cellStyle name="Normal 76 2 4 5 3" xfId="14018"/>
    <cellStyle name="Normal 76 2 4 5 3 2" xfId="43076"/>
    <cellStyle name="Normal 76 2 4 5 4" xfId="36492"/>
    <cellStyle name="Normal 76 2 4 6" xfId="15297"/>
    <cellStyle name="Normal 76 2 4 6 2" xfId="23287"/>
    <cellStyle name="Normal 76 2 4 6 2 2" xfId="52246"/>
    <cellStyle name="Normal 76 2 4 6 3" xfId="44305"/>
    <cellStyle name="Normal 76 2 4 7" xfId="21838"/>
    <cellStyle name="Normal 76 2 4 7 2" xfId="29786"/>
    <cellStyle name="Normal 76 2 4 7 2 2" xfId="58745"/>
    <cellStyle name="Normal 76 2 4 7 3" xfId="50804"/>
    <cellStyle name="Normal 76 2 4 8" xfId="8578"/>
    <cellStyle name="Normal 76 2 4 8 2" xfId="37636"/>
    <cellStyle name="Normal 76 2 4 9" xfId="31052"/>
    <cellStyle name="Normal 76 2 5" xfId="2492"/>
    <cellStyle name="Normal 76 2 5 2" xfId="5850"/>
    <cellStyle name="Normal 76 2 5 2 2" xfId="19132"/>
    <cellStyle name="Normal 76 2 5 2 2 2" xfId="27086"/>
    <cellStyle name="Normal 76 2 5 2 2 2 2" xfId="56045"/>
    <cellStyle name="Normal 76 2 5 2 2 3" xfId="48104"/>
    <cellStyle name="Normal 76 2 5 2 3" xfId="12462"/>
    <cellStyle name="Normal 76 2 5 2 3 2" xfId="41520"/>
    <cellStyle name="Normal 76 2 5 2 4" xfId="34936"/>
    <cellStyle name="Normal 76 2 5 3" xfId="14706"/>
    <cellStyle name="Normal 76 2 5 3 2" xfId="22740"/>
    <cellStyle name="Normal 76 2 5 3 2 2" xfId="51699"/>
    <cellStyle name="Normal 76 2 5 3 3" xfId="43758"/>
    <cellStyle name="Normal 76 2 5 4" xfId="9170"/>
    <cellStyle name="Normal 76 2 5 4 2" xfId="38228"/>
    <cellStyle name="Normal 76 2 5 5" xfId="31644"/>
    <cellStyle name="Normal 76 2 6" xfId="3690"/>
    <cellStyle name="Normal 76 2 6 2" xfId="16984"/>
    <cellStyle name="Normal 76 2 6 2 2" xfId="24938"/>
    <cellStyle name="Normal 76 2 6 2 2 2" xfId="53897"/>
    <cellStyle name="Normal 76 2 6 2 3" xfId="45956"/>
    <cellStyle name="Normal 76 2 6 3" xfId="10314"/>
    <cellStyle name="Normal 76 2 6 3 2" xfId="39372"/>
    <cellStyle name="Normal 76 2 6 4" xfId="32788"/>
    <cellStyle name="Normal 76 2 7" xfId="4846"/>
    <cellStyle name="Normal 76 2 7 2" xfId="18128"/>
    <cellStyle name="Normal 76 2 7 2 2" xfId="26082"/>
    <cellStyle name="Normal 76 2 7 2 2 2" xfId="55041"/>
    <cellStyle name="Normal 76 2 7 2 3" xfId="47100"/>
    <cellStyle name="Normal 76 2 7 3" xfId="11458"/>
    <cellStyle name="Normal 76 2 7 3 2" xfId="40516"/>
    <cellStyle name="Normal 76 2 7 4" xfId="33932"/>
    <cellStyle name="Normal 76 2 8" xfId="7015"/>
    <cellStyle name="Normal 76 2 8 2" xfId="20276"/>
    <cellStyle name="Normal 76 2 8 2 2" xfId="28230"/>
    <cellStyle name="Normal 76 2 8 2 2 2" xfId="57189"/>
    <cellStyle name="Normal 76 2 8 2 3" xfId="49248"/>
    <cellStyle name="Normal 76 2 8 3" xfId="13606"/>
    <cellStyle name="Normal 76 2 8 3 2" xfId="42664"/>
    <cellStyle name="Normal 76 2 8 4" xfId="36080"/>
    <cellStyle name="Normal 76 2 9" xfId="14884"/>
    <cellStyle name="Normal 76 2 9 2" xfId="22874"/>
    <cellStyle name="Normal 76 2 9 2 2" xfId="51833"/>
    <cellStyle name="Normal 76 2 9 3" xfId="43892"/>
    <cellStyle name="Normal 76 3" xfId="1544"/>
    <cellStyle name="Normal 76 3 10" xfId="30733"/>
    <cellStyle name="Normal 76 3 2" xfId="2169"/>
    <cellStyle name="Normal 76 3 2 2" xfId="3177"/>
    <cellStyle name="Normal 76 3 2 2 2" xfId="6535"/>
    <cellStyle name="Normal 76 3 2 2 2 2" xfId="19817"/>
    <cellStyle name="Normal 76 3 2 2 2 2 2" xfId="27771"/>
    <cellStyle name="Normal 76 3 2 2 2 2 2 2" xfId="56730"/>
    <cellStyle name="Normal 76 3 2 2 2 2 3" xfId="48789"/>
    <cellStyle name="Normal 76 3 2 2 2 3" xfId="13147"/>
    <cellStyle name="Normal 76 3 2 2 2 3 2" xfId="42205"/>
    <cellStyle name="Normal 76 3 2 2 2 4" xfId="35621"/>
    <cellStyle name="Normal 76 3 2 2 3" xfId="16665"/>
    <cellStyle name="Normal 76 3 2 2 3 2" xfId="24619"/>
    <cellStyle name="Normal 76 3 2 2 3 2 2" xfId="53578"/>
    <cellStyle name="Normal 76 3 2 2 3 3" xfId="45637"/>
    <cellStyle name="Normal 76 3 2 2 4" xfId="9855"/>
    <cellStyle name="Normal 76 3 2 2 4 2" xfId="38913"/>
    <cellStyle name="Normal 76 3 2 2 5" xfId="32329"/>
    <cellStyle name="Normal 76 3 2 3" xfId="4375"/>
    <cellStyle name="Normal 76 3 2 3 2" xfId="17669"/>
    <cellStyle name="Normal 76 3 2 3 2 2" xfId="25623"/>
    <cellStyle name="Normal 76 3 2 3 2 2 2" xfId="54582"/>
    <cellStyle name="Normal 76 3 2 3 2 3" xfId="46641"/>
    <cellStyle name="Normal 76 3 2 3 3" xfId="10999"/>
    <cellStyle name="Normal 76 3 2 3 3 2" xfId="40057"/>
    <cellStyle name="Normal 76 3 2 3 4" xfId="33473"/>
    <cellStyle name="Normal 76 3 2 4" xfId="5531"/>
    <cellStyle name="Normal 76 3 2 4 2" xfId="18813"/>
    <cellStyle name="Normal 76 3 2 4 2 2" xfId="26767"/>
    <cellStyle name="Normal 76 3 2 4 2 2 2" xfId="55726"/>
    <cellStyle name="Normal 76 3 2 4 2 3" xfId="47785"/>
    <cellStyle name="Normal 76 3 2 4 3" xfId="12143"/>
    <cellStyle name="Normal 76 3 2 4 3 2" xfId="41201"/>
    <cellStyle name="Normal 76 3 2 4 4" xfId="34617"/>
    <cellStyle name="Normal 76 3 2 5" xfId="7700"/>
    <cellStyle name="Normal 76 3 2 5 2" xfId="20961"/>
    <cellStyle name="Normal 76 3 2 5 2 2" xfId="28915"/>
    <cellStyle name="Normal 76 3 2 5 2 2 2" xfId="57874"/>
    <cellStyle name="Normal 76 3 2 5 2 3" xfId="49933"/>
    <cellStyle name="Normal 76 3 2 5 3" xfId="14291"/>
    <cellStyle name="Normal 76 3 2 5 3 2" xfId="43349"/>
    <cellStyle name="Normal 76 3 2 5 4" xfId="36765"/>
    <cellStyle name="Normal 76 3 2 6" xfId="15570"/>
    <cellStyle name="Normal 76 3 2 6 2" xfId="23560"/>
    <cellStyle name="Normal 76 3 2 6 2 2" xfId="52519"/>
    <cellStyle name="Normal 76 3 2 6 3" xfId="44578"/>
    <cellStyle name="Normal 76 3 2 7" xfId="22111"/>
    <cellStyle name="Normal 76 3 2 7 2" xfId="30059"/>
    <cellStyle name="Normal 76 3 2 7 2 2" xfId="59018"/>
    <cellStyle name="Normal 76 3 2 7 3" xfId="51077"/>
    <cellStyle name="Normal 76 3 2 8" xfId="8851"/>
    <cellStyle name="Normal 76 3 2 8 2" xfId="37909"/>
    <cellStyle name="Normal 76 3 2 9" xfId="31325"/>
    <cellStyle name="Normal 76 3 3" xfId="2585"/>
    <cellStyle name="Normal 76 3 3 2" xfId="5943"/>
    <cellStyle name="Normal 76 3 3 2 2" xfId="19225"/>
    <cellStyle name="Normal 76 3 3 2 2 2" xfId="27179"/>
    <cellStyle name="Normal 76 3 3 2 2 2 2" xfId="56138"/>
    <cellStyle name="Normal 76 3 3 2 2 3" xfId="48197"/>
    <cellStyle name="Normal 76 3 3 2 3" xfId="12555"/>
    <cellStyle name="Normal 76 3 3 2 3 2" xfId="41613"/>
    <cellStyle name="Normal 76 3 3 2 4" xfId="35029"/>
    <cellStyle name="Normal 76 3 3 3" xfId="16073"/>
    <cellStyle name="Normal 76 3 3 3 2" xfId="24027"/>
    <cellStyle name="Normal 76 3 3 3 2 2" xfId="52986"/>
    <cellStyle name="Normal 76 3 3 3 3" xfId="45045"/>
    <cellStyle name="Normal 76 3 3 4" xfId="9263"/>
    <cellStyle name="Normal 76 3 3 4 2" xfId="38321"/>
    <cellStyle name="Normal 76 3 3 5" xfId="31737"/>
    <cellStyle name="Normal 76 3 4" xfId="3783"/>
    <cellStyle name="Normal 76 3 4 2" xfId="17077"/>
    <cellStyle name="Normal 76 3 4 2 2" xfId="25031"/>
    <cellStyle name="Normal 76 3 4 2 2 2" xfId="53990"/>
    <cellStyle name="Normal 76 3 4 2 3" xfId="46049"/>
    <cellStyle name="Normal 76 3 4 3" xfId="10407"/>
    <cellStyle name="Normal 76 3 4 3 2" xfId="39465"/>
    <cellStyle name="Normal 76 3 4 4" xfId="32881"/>
    <cellStyle name="Normal 76 3 5" xfId="4939"/>
    <cellStyle name="Normal 76 3 5 2" xfId="18221"/>
    <cellStyle name="Normal 76 3 5 2 2" xfId="26175"/>
    <cellStyle name="Normal 76 3 5 2 2 2" xfId="55134"/>
    <cellStyle name="Normal 76 3 5 2 3" xfId="47193"/>
    <cellStyle name="Normal 76 3 5 3" xfId="11551"/>
    <cellStyle name="Normal 76 3 5 3 2" xfId="40609"/>
    <cellStyle name="Normal 76 3 5 4" xfId="34025"/>
    <cellStyle name="Normal 76 3 6" xfId="7108"/>
    <cellStyle name="Normal 76 3 6 2" xfId="20369"/>
    <cellStyle name="Normal 76 3 6 2 2" xfId="28323"/>
    <cellStyle name="Normal 76 3 6 2 2 2" xfId="57282"/>
    <cellStyle name="Normal 76 3 6 2 3" xfId="49341"/>
    <cellStyle name="Normal 76 3 6 3" xfId="13699"/>
    <cellStyle name="Normal 76 3 6 3 2" xfId="42757"/>
    <cellStyle name="Normal 76 3 6 4" xfId="36173"/>
    <cellStyle name="Normal 76 3 7" xfId="14977"/>
    <cellStyle name="Normal 76 3 7 2" xfId="22967"/>
    <cellStyle name="Normal 76 3 7 2 2" xfId="51926"/>
    <cellStyle name="Normal 76 3 7 3" xfId="43985"/>
    <cellStyle name="Normal 76 3 8" xfId="21519"/>
    <cellStyle name="Normal 76 3 8 2" xfId="29467"/>
    <cellStyle name="Normal 76 3 8 2 2" xfId="58426"/>
    <cellStyle name="Normal 76 3 8 3" xfId="50485"/>
    <cellStyle name="Normal 76 3 9" xfId="8259"/>
    <cellStyle name="Normal 76 3 9 2" xfId="37317"/>
    <cellStyle name="Normal 76 4" xfId="1986"/>
    <cellStyle name="Normal 76 4 2" xfId="2994"/>
    <cellStyle name="Normal 76 4 2 2" xfId="6352"/>
    <cellStyle name="Normal 76 4 2 2 2" xfId="19634"/>
    <cellStyle name="Normal 76 4 2 2 2 2" xfId="27588"/>
    <cellStyle name="Normal 76 4 2 2 2 2 2" xfId="56547"/>
    <cellStyle name="Normal 76 4 2 2 2 3" xfId="48606"/>
    <cellStyle name="Normal 76 4 2 2 3" xfId="12964"/>
    <cellStyle name="Normal 76 4 2 2 3 2" xfId="42022"/>
    <cellStyle name="Normal 76 4 2 2 4" xfId="35438"/>
    <cellStyle name="Normal 76 4 2 3" xfId="16482"/>
    <cellStyle name="Normal 76 4 2 3 2" xfId="24436"/>
    <cellStyle name="Normal 76 4 2 3 2 2" xfId="53395"/>
    <cellStyle name="Normal 76 4 2 3 3" xfId="45454"/>
    <cellStyle name="Normal 76 4 2 4" xfId="9672"/>
    <cellStyle name="Normal 76 4 2 4 2" xfId="38730"/>
    <cellStyle name="Normal 76 4 2 5" xfId="32146"/>
    <cellStyle name="Normal 76 4 3" xfId="4192"/>
    <cellStyle name="Normal 76 4 3 2" xfId="17486"/>
    <cellStyle name="Normal 76 4 3 2 2" xfId="25440"/>
    <cellStyle name="Normal 76 4 3 2 2 2" xfId="54399"/>
    <cellStyle name="Normal 76 4 3 2 3" xfId="46458"/>
    <cellStyle name="Normal 76 4 3 3" xfId="10816"/>
    <cellStyle name="Normal 76 4 3 3 2" xfId="39874"/>
    <cellStyle name="Normal 76 4 3 4" xfId="33290"/>
    <cellStyle name="Normal 76 4 4" xfId="5348"/>
    <cellStyle name="Normal 76 4 4 2" xfId="18630"/>
    <cellStyle name="Normal 76 4 4 2 2" xfId="26584"/>
    <cellStyle name="Normal 76 4 4 2 2 2" xfId="55543"/>
    <cellStyle name="Normal 76 4 4 2 3" xfId="47602"/>
    <cellStyle name="Normal 76 4 4 3" xfId="11960"/>
    <cellStyle name="Normal 76 4 4 3 2" xfId="41018"/>
    <cellStyle name="Normal 76 4 4 4" xfId="34434"/>
    <cellStyle name="Normal 76 4 5" xfId="7517"/>
    <cellStyle name="Normal 76 4 5 2" xfId="20778"/>
    <cellStyle name="Normal 76 4 5 2 2" xfId="28732"/>
    <cellStyle name="Normal 76 4 5 2 2 2" xfId="57691"/>
    <cellStyle name="Normal 76 4 5 2 3" xfId="49750"/>
    <cellStyle name="Normal 76 4 5 3" xfId="14108"/>
    <cellStyle name="Normal 76 4 5 3 2" xfId="43166"/>
    <cellStyle name="Normal 76 4 5 4" xfId="36582"/>
    <cellStyle name="Normal 76 4 6" xfId="15387"/>
    <cellStyle name="Normal 76 4 6 2" xfId="23377"/>
    <cellStyle name="Normal 76 4 6 2 2" xfId="52336"/>
    <cellStyle name="Normal 76 4 6 3" xfId="44395"/>
    <cellStyle name="Normal 76 4 7" xfId="21928"/>
    <cellStyle name="Normal 76 4 7 2" xfId="29876"/>
    <cellStyle name="Normal 76 4 7 2 2" xfId="58835"/>
    <cellStyle name="Normal 76 4 7 3" xfId="50894"/>
    <cellStyle name="Normal 76 4 8" xfId="8668"/>
    <cellStyle name="Normal 76 4 8 2" xfId="37726"/>
    <cellStyle name="Normal 76 4 9" xfId="31142"/>
    <cellStyle name="Normal 76 5" xfId="1802"/>
    <cellStyle name="Normal 76 5 2" xfId="2814"/>
    <cellStyle name="Normal 76 5 2 2" xfId="6172"/>
    <cellStyle name="Normal 76 5 2 2 2" xfId="19454"/>
    <cellStyle name="Normal 76 5 2 2 2 2" xfId="27408"/>
    <cellStyle name="Normal 76 5 2 2 2 2 2" xfId="56367"/>
    <cellStyle name="Normal 76 5 2 2 2 3" xfId="48426"/>
    <cellStyle name="Normal 76 5 2 2 3" xfId="12784"/>
    <cellStyle name="Normal 76 5 2 2 3 2" xfId="41842"/>
    <cellStyle name="Normal 76 5 2 2 4" xfId="35258"/>
    <cellStyle name="Normal 76 5 2 3" xfId="16302"/>
    <cellStyle name="Normal 76 5 2 3 2" xfId="24256"/>
    <cellStyle name="Normal 76 5 2 3 2 2" xfId="53215"/>
    <cellStyle name="Normal 76 5 2 3 3" xfId="45274"/>
    <cellStyle name="Normal 76 5 2 4" xfId="9492"/>
    <cellStyle name="Normal 76 5 2 4 2" xfId="38550"/>
    <cellStyle name="Normal 76 5 2 5" xfId="31966"/>
    <cellStyle name="Normal 76 5 3" xfId="4012"/>
    <cellStyle name="Normal 76 5 3 2" xfId="17306"/>
    <cellStyle name="Normal 76 5 3 2 2" xfId="25260"/>
    <cellStyle name="Normal 76 5 3 2 2 2" xfId="54219"/>
    <cellStyle name="Normal 76 5 3 2 3" xfId="46278"/>
    <cellStyle name="Normal 76 5 3 3" xfId="10636"/>
    <cellStyle name="Normal 76 5 3 3 2" xfId="39694"/>
    <cellStyle name="Normal 76 5 3 4" xfId="33110"/>
    <cellStyle name="Normal 76 5 4" xfId="5168"/>
    <cellStyle name="Normal 76 5 4 2" xfId="18450"/>
    <cellStyle name="Normal 76 5 4 2 2" xfId="26404"/>
    <cellStyle name="Normal 76 5 4 2 2 2" xfId="55363"/>
    <cellStyle name="Normal 76 5 4 2 3" xfId="47422"/>
    <cellStyle name="Normal 76 5 4 3" xfId="11780"/>
    <cellStyle name="Normal 76 5 4 3 2" xfId="40838"/>
    <cellStyle name="Normal 76 5 4 4" xfId="34254"/>
    <cellStyle name="Normal 76 5 5" xfId="7337"/>
    <cellStyle name="Normal 76 5 5 2" xfId="20598"/>
    <cellStyle name="Normal 76 5 5 2 2" xfId="28552"/>
    <cellStyle name="Normal 76 5 5 2 2 2" xfId="57511"/>
    <cellStyle name="Normal 76 5 5 2 3" xfId="49570"/>
    <cellStyle name="Normal 76 5 5 3" xfId="13928"/>
    <cellStyle name="Normal 76 5 5 3 2" xfId="42986"/>
    <cellStyle name="Normal 76 5 5 4" xfId="36402"/>
    <cellStyle name="Normal 76 5 6" xfId="15207"/>
    <cellStyle name="Normal 76 5 6 2" xfId="23197"/>
    <cellStyle name="Normal 76 5 6 2 2" xfId="52156"/>
    <cellStyle name="Normal 76 5 6 3" xfId="44215"/>
    <cellStyle name="Normal 76 5 7" xfId="21748"/>
    <cellStyle name="Normal 76 5 7 2" xfId="29696"/>
    <cellStyle name="Normal 76 5 7 2 2" xfId="58655"/>
    <cellStyle name="Normal 76 5 7 3" xfId="50714"/>
    <cellStyle name="Normal 76 5 8" xfId="8488"/>
    <cellStyle name="Normal 76 5 8 2" xfId="37546"/>
    <cellStyle name="Normal 76 5 9" xfId="30962"/>
    <cellStyle name="Normal 76 6" xfId="2401"/>
    <cellStyle name="Normal 76 6 2" xfId="5760"/>
    <cellStyle name="Normal 76 6 2 2" xfId="19042"/>
    <cellStyle name="Normal 76 6 2 2 2" xfId="26996"/>
    <cellStyle name="Normal 76 6 2 2 2 2" xfId="55955"/>
    <cellStyle name="Normal 76 6 2 2 3" xfId="48014"/>
    <cellStyle name="Normal 76 6 2 3" xfId="12372"/>
    <cellStyle name="Normal 76 6 2 3 2" xfId="41430"/>
    <cellStyle name="Normal 76 6 2 4" xfId="34846"/>
    <cellStyle name="Normal 76 6 3" xfId="15944"/>
    <cellStyle name="Normal 76 6 3 2" xfId="23923"/>
    <cellStyle name="Normal 76 6 3 2 2" xfId="52882"/>
    <cellStyle name="Normal 76 6 3 3" xfId="44941"/>
    <cellStyle name="Normal 76 6 4" xfId="9080"/>
    <cellStyle name="Normal 76 6 4 2" xfId="38138"/>
    <cellStyle name="Normal 76 6 5" xfId="31554"/>
    <cellStyle name="Normal 76 7" xfId="3600"/>
    <cellStyle name="Normal 76 7 2" xfId="16894"/>
    <cellStyle name="Normal 76 7 2 2" xfId="24848"/>
    <cellStyle name="Normal 76 7 2 2 2" xfId="53807"/>
    <cellStyle name="Normal 76 7 2 3" xfId="45866"/>
    <cellStyle name="Normal 76 7 3" xfId="10224"/>
    <cellStyle name="Normal 76 7 3 2" xfId="39282"/>
    <cellStyle name="Normal 76 7 4" xfId="32698"/>
    <cellStyle name="Normal 76 8" xfId="4754"/>
    <cellStyle name="Normal 76 8 2" xfId="18038"/>
    <cellStyle name="Normal 76 8 2 2" xfId="25992"/>
    <cellStyle name="Normal 76 8 2 2 2" xfId="54951"/>
    <cellStyle name="Normal 76 8 2 3" xfId="47010"/>
    <cellStyle name="Normal 76 8 3" xfId="11368"/>
    <cellStyle name="Normal 76 8 3 2" xfId="40426"/>
    <cellStyle name="Normal 76 8 4" xfId="33842"/>
    <cellStyle name="Normal 76 9" xfId="6915"/>
    <cellStyle name="Normal 76 9 2" xfId="20186"/>
    <cellStyle name="Normal 76 9 2 2" xfId="28140"/>
    <cellStyle name="Normal 76 9 2 2 2" xfId="57099"/>
    <cellStyle name="Normal 76 9 2 3" xfId="49158"/>
    <cellStyle name="Normal 76 9 3" xfId="13516"/>
    <cellStyle name="Normal 76 9 3 2" xfId="42574"/>
    <cellStyle name="Normal 76 9 4" xfId="35990"/>
    <cellStyle name="Normal 77" xfId="1391"/>
    <cellStyle name="Normal 77 10" xfId="14834"/>
    <cellStyle name="Normal 77 10 2" xfId="22825"/>
    <cellStyle name="Normal 77 10 2 2" xfId="51784"/>
    <cellStyle name="Normal 77 10 3" xfId="43843"/>
    <cellStyle name="Normal 77 11" xfId="21377"/>
    <cellStyle name="Normal 77 11 2" xfId="29325"/>
    <cellStyle name="Normal 77 11 2 2" xfId="58284"/>
    <cellStyle name="Normal 77 11 3" xfId="50343"/>
    <cellStyle name="Normal 77 12" xfId="8117"/>
    <cellStyle name="Normal 77 12 2" xfId="37175"/>
    <cellStyle name="Normal 77 13" xfId="30591"/>
    <cellStyle name="Normal 77 2" xfId="1485"/>
    <cellStyle name="Normal 77 2 10" xfId="21467"/>
    <cellStyle name="Normal 77 2 10 2" xfId="29415"/>
    <cellStyle name="Normal 77 2 10 2 2" xfId="58374"/>
    <cellStyle name="Normal 77 2 10 3" xfId="50433"/>
    <cellStyle name="Normal 77 2 11" xfId="8207"/>
    <cellStyle name="Normal 77 2 11 2" xfId="37265"/>
    <cellStyle name="Normal 77 2 12" xfId="30681"/>
    <cellStyle name="Normal 77 2 2" xfId="1705"/>
    <cellStyle name="Normal 77 2 2 10" xfId="30894"/>
    <cellStyle name="Normal 77 2 2 2" xfId="2330"/>
    <cellStyle name="Normal 77 2 2 2 2" xfId="3338"/>
    <cellStyle name="Normal 77 2 2 2 2 2" xfId="6696"/>
    <cellStyle name="Normal 77 2 2 2 2 2 2" xfId="19978"/>
    <cellStyle name="Normal 77 2 2 2 2 2 2 2" xfId="27932"/>
    <cellStyle name="Normal 77 2 2 2 2 2 2 2 2" xfId="56891"/>
    <cellStyle name="Normal 77 2 2 2 2 2 2 3" xfId="48950"/>
    <cellStyle name="Normal 77 2 2 2 2 2 3" xfId="13308"/>
    <cellStyle name="Normal 77 2 2 2 2 2 3 2" xfId="42366"/>
    <cellStyle name="Normal 77 2 2 2 2 2 4" xfId="35782"/>
    <cellStyle name="Normal 77 2 2 2 2 3" xfId="16826"/>
    <cellStyle name="Normal 77 2 2 2 2 3 2" xfId="24780"/>
    <cellStyle name="Normal 77 2 2 2 2 3 2 2" xfId="53739"/>
    <cellStyle name="Normal 77 2 2 2 2 3 3" xfId="45798"/>
    <cellStyle name="Normal 77 2 2 2 2 4" xfId="10016"/>
    <cellStyle name="Normal 77 2 2 2 2 4 2" xfId="39074"/>
    <cellStyle name="Normal 77 2 2 2 2 5" xfId="32490"/>
    <cellStyle name="Normal 77 2 2 2 3" xfId="4536"/>
    <cellStyle name="Normal 77 2 2 2 3 2" xfId="17830"/>
    <cellStyle name="Normal 77 2 2 2 3 2 2" xfId="25784"/>
    <cellStyle name="Normal 77 2 2 2 3 2 2 2" xfId="54743"/>
    <cellStyle name="Normal 77 2 2 2 3 2 3" xfId="46802"/>
    <cellStyle name="Normal 77 2 2 2 3 3" xfId="11160"/>
    <cellStyle name="Normal 77 2 2 2 3 3 2" xfId="40218"/>
    <cellStyle name="Normal 77 2 2 2 3 4" xfId="33634"/>
    <cellStyle name="Normal 77 2 2 2 4" xfId="5692"/>
    <cellStyle name="Normal 77 2 2 2 4 2" xfId="18974"/>
    <cellStyle name="Normal 77 2 2 2 4 2 2" xfId="26928"/>
    <cellStyle name="Normal 77 2 2 2 4 2 2 2" xfId="55887"/>
    <cellStyle name="Normal 77 2 2 2 4 2 3" xfId="47946"/>
    <cellStyle name="Normal 77 2 2 2 4 3" xfId="12304"/>
    <cellStyle name="Normal 77 2 2 2 4 3 2" xfId="41362"/>
    <cellStyle name="Normal 77 2 2 2 4 4" xfId="34778"/>
    <cellStyle name="Normal 77 2 2 2 5" xfId="7861"/>
    <cellStyle name="Normal 77 2 2 2 5 2" xfId="21122"/>
    <cellStyle name="Normal 77 2 2 2 5 2 2" xfId="29076"/>
    <cellStyle name="Normal 77 2 2 2 5 2 2 2" xfId="58035"/>
    <cellStyle name="Normal 77 2 2 2 5 2 3" xfId="50094"/>
    <cellStyle name="Normal 77 2 2 2 5 3" xfId="14452"/>
    <cellStyle name="Normal 77 2 2 2 5 3 2" xfId="43510"/>
    <cellStyle name="Normal 77 2 2 2 5 4" xfId="36926"/>
    <cellStyle name="Normal 77 2 2 2 6" xfId="15731"/>
    <cellStyle name="Normal 77 2 2 2 6 2" xfId="23721"/>
    <cellStyle name="Normal 77 2 2 2 6 2 2" xfId="52680"/>
    <cellStyle name="Normal 77 2 2 2 6 3" xfId="44739"/>
    <cellStyle name="Normal 77 2 2 2 7" xfId="22272"/>
    <cellStyle name="Normal 77 2 2 2 7 2" xfId="30220"/>
    <cellStyle name="Normal 77 2 2 2 7 2 2" xfId="59179"/>
    <cellStyle name="Normal 77 2 2 2 7 3" xfId="51238"/>
    <cellStyle name="Normal 77 2 2 2 8" xfId="9012"/>
    <cellStyle name="Normal 77 2 2 2 8 2" xfId="38070"/>
    <cellStyle name="Normal 77 2 2 2 9" xfId="31486"/>
    <cellStyle name="Normal 77 2 2 3" xfId="2746"/>
    <cellStyle name="Normal 77 2 2 3 2" xfId="6104"/>
    <cellStyle name="Normal 77 2 2 3 2 2" xfId="19386"/>
    <cellStyle name="Normal 77 2 2 3 2 2 2" xfId="27340"/>
    <cellStyle name="Normal 77 2 2 3 2 2 2 2" xfId="56299"/>
    <cellStyle name="Normal 77 2 2 3 2 2 3" xfId="48358"/>
    <cellStyle name="Normal 77 2 2 3 2 3" xfId="12716"/>
    <cellStyle name="Normal 77 2 2 3 2 3 2" xfId="41774"/>
    <cellStyle name="Normal 77 2 2 3 2 4" xfId="35190"/>
    <cellStyle name="Normal 77 2 2 3 3" xfId="16234"/>
    <cellStyle name="Normal 77 2 2 3 3 2" xfId="24188"/>
    <cellStyle name="Normal 77 2 2 3 3 2 2" xfId="53147"/>
    <cellStyle name="Normal 77 2 2 3 3 3" xfId="45206"/>
    <cellStyle name="Normal 77 2 2 3 4" xfId="9424"/>
    <cellStyle name="Normal 77 2 2 3 4 2" xfId="38482"/>
    <cellStyle name="Normal 77 2 2 3 5" xfId="31898"/>
    <cellStyle name="Normal 77 2 2 4" xfId="3944"/>
    <cellStyle name="Normal 77 2 2 4 2" xfId="17238"/>
    <cellStyle name="Normal 77 2 2 4 2 2" xfId="25192"/>
    <cellStyle name="Normal 77 2 2 4 2 2 2" xfId="54151"/>
    <cellStyle name="Normal 77 2 2 4 2 3" xfId="46210"/>
    <cellStyle name="Normal 77 2 2 4 3" xfId="10568"/>
    <cellStyle name="Normal 77 2 2 4 3 2" xfId="39626"/>
    <cellStyle name="Normal 77 2 2 4 4" xfId="33042"/>
    <cellStyle name="Normal 77 2 2 5" xfId="5100"/>
    <cellStyle name="Normal 77 2 2 5 2" xfId="18382"/>
    <cellStyle name="Normal 77 2 2 5 2 2" xfId="26336"/>
    <cellStyle name="Normal 77 2 2 5 2 2 2" xfId="55295"/>
    <cellStyle name="Normal 77 2 2 5 2 3" xfId="47354"/>
    <cellStyle name="Normal 77 2 2 5 3" xfId="11712"/>
    <cellStyle name="Normal 77 2 2 5 3 2" xfId="40770"/>
    <cellStyle name="Normal 77 2 2 5 4" xfId="34186"/>
    <cellStyle name="Normal 77 2 2 6" xfId="7269"/>
    <cellStyle name="Normal 77 2 2 6 2" xfId="20530"/>
    <cellStyle name="Normal 77 2 2 6 2 2" xfId="28484"/>
    <cellStyle name="Normal 77 2 2 6 2 2 2" xfId="57443"/>
    <cellStyle name="Normal 77 2 2 6 2 3" xfId="49502"/>
    <cellStyle name="Normal 77 2 2 6 3" xfId="13860"/>
    <cellStyle name="Normal 77 2 2 6 3 2" xfId="42918"/>
    <cellStyle name="Normal 77 2 2 6 4" xfId="36334"/>
    <cellStyle name="Normal 77 2 2 7" xfId="15138"/>
    <cellStyle name="Normal 77 2 2 7 2" xfId="23128"/>
    <cellStyle name="Normal 77 2 2 7 2 2" xfId="52087"/>
    <cellStyle name="Normal 77 2 2 7 3" xfId="44146"/>
    <cellStyle name="Normal 77 2 2 8" xfId="21680"/>
    <cellStyle name="Normal 77 2 2 8 2" xfId="29628"/>
    <cellStyle name="Normal 77 2 2 8 2 2" xfId="58587"/>
    <cellStyle name="Normal 77 2 2 8 3" xfId="50646"/>
    <cellStyle name="Normal 77 2 2 9" xfId="8420"/>
    <cellStyle name="Normal 77 2 2 9 2" xfId="37478"/>
    <cellStyle name="Normal 77 2 3" xfId="2117"/>
    <cellStyle name="Normal 77 2 3 2" xfId="3125"/>
    <cellStyle name="Normal 77 2 3 2 2" xfId="6483"/>
    <cellStyle name="Normal 77 2 3 2 2 2" xfId="19765"/>
    <cellStyle name="Normal 77 2 3 2 2 2 2" xfId="27719"/>
    <cellStyle name="Normal 77 2 3 2 2 2 2 2" xfId="56678"/>
    <cellStyle name="Normal 77 2 3 2 2 2 3" xfId="48737"/>
    <cellStyle name="Normal 77 2 3 2 2 3" xfId="13095"/>
    <cellStyle name="Normal 77 2 3 2 2 3 2" xfId="42153"/>
    <cellStyle name="Normal 77 2 3 2 2 4" xfId="35569"/>
    <cellStyle name="Normal 77 2 3 2 3" xfId="16613"/>
    <cellStyle name="Normal 77 2 3 2 3 2" xfId="24567"/>
    <cellStyle name="Normal 77 2 3 2 3 2 2" xfId="53526"/>
    <cellStyle name="Normal 77 2 3 2 3 3" xfId="45585"/>
    <cellStyle name="Normal 77 2 3 2 4" xfId="9803"/>
    <cellStyle name="Normal 77 2 3 2 4 2" xfId="38861"/>
    <cellStyle name="Normal 77 2 3 2 5" xfId="32277"/>
    <cellStyle name="Normal 77 2 3 3" xfId="4323"/>
    <cellStyle name="Normal 77 2 3 3 2" xfId="17617"/>
    <cellStyle name="Normal 77 2 3 3 2 2" xfId="25571"/>
    <cellStyle name="Normal 77 2 3 3 2 2 2" xfId="54530"/>
    <cellStyle name="Normal 77 2 3 3 2 3" xfId="46589"/>
    <cellStyle name="Normal 77 2 3 3 3" xfId="10947"/>
    <cellStyle name="Normal 77 2 3 3 3 2" xfId="40005"/>
    <cellStyle name="Normal 77 2 3 3 4" xfId="33421"/>
    <cellStyle name="Normal 77 2 3 4" xfId="5479"/>
    <cellStyle name="Normal 77 2 3 4 2" xfId="18761"/>
    <cellStyle name="Normal 77 2 3 4 2 2" xfId="26715"/>
    <cellStyle name="Normal 77 2 3 4 2 2 2" xfId="55674"/>
    <cellStyle name="Normal 77 2 3 4 2 3" xfId="47733"/>
    <cellStyle name="Normal 77 2 3 4 3" xfId="12091"/>
    <cellStyle name="Normal 77 2 3 4 3 2" xfId="41149"/>
    <cellStyle name="Normal 77 2 3 4 4" xfId="34565"/>
    <cellStyle name="Normal 77 2 3 5" xfId="7648"/>
    <cellStyle name="Normal 77 2 3 5 2" xfId="20909"/>
    <cellStyle name="Normal 77 2 3 5 2 2" xfId="28863"/>
    <cellStyle name="Normal 77 2 3 5 2 2 2" xfId="57822"/>
    <cellStyle name="Normal 77 2 3 5 2 3" xfId="49881"/>
    <cellStyle name="Normal 77 2 3 5 3" xfId="14239"/>
    <cellStyle name="Normal 77 2 3 5 3 2" xfId="43297"/>
    <cellStyle name="Normal 77 2 3 5 4" xfId="36713"/>
    <cellStyle name="Normal 77 2 3 6" xfId="15518"/>
    <cellStyle name="Normal 77 2 3 6 2" xfId="23508"/>
    <cellStyle name="Normal 77 2 3 6 2 2" xfId="52467"/>
    <cellStyle name="Normal 77 2 3 6 3" xfId="44526"/>
    <cellStyle name="Normal 77 2 3 7" xfId="22059"/>
    <cellStyle name="Normal 77 2 3 7 2" xfId="30007"/>
    <cellStyle name="Normal 77 2 3 7 2 2" xfId="58966"/>
    <cellStyle name="Normal 77 2 3 7 3" xfId="51025"/>
    <cellStyle name="Normal 77 2 3 8" xfId="8799"/>
    <cellStyle name="Normal 77 2 3 8 2" xfId="37857"/>
    <cellStyle name="Normal 77 2 3 9" xfId="31273"/>
    <cellStyle name="Normal 77 2 4" xfId="1935"/>
    <cellStyle name="Normal 77 2 4 2" xfId="2945"/>
    <cellStyle name="Normal 77 2 4 2 2" xfId="6303"/>
    <cellStyle name="Normal 77 2 4 2 2 2" xfId="19585"/>
    <cellStyle name="Normal 77 2 4 2 2 2 2" xfId="27539"/>
    <cellStyle name="Normal 77 2 4 2 2 2 2 2" xfId="56498"/>
    <cellStyle name="Normal 77 2 4 2 2 2 3" xfId="48557"/>
    <cellStyle name="Normal 77 2 4 2 2 3" xfId="12915"/>
    <cellStyle name="Normal 77 2 4 2 2 3 2" xfId="41973"/>
    <cellStyle name="Normal 77 2 4 2 2 4" xfId="35389"/>
    <cellStyle name="Normal 77 2 4 2 3" xfId="16433"/>
    <cellStyle name="Normal 77 2 4 2 3 2" xfId="24387"/>
    <cellStyle name="Normal 77 2 4 2 3 2 2" xfId="53346"/>
    <cellStyle name="Normal 77 2 4 2 3 3" xfId="45405"/>
    <cellStyle name="Normal 77 2 4 2 4" xfId="9623"/>
    <cellStyle name="Normal 77 2 4 2 4 2" xfId="38681"/>
    <cellStyle name="Normal 77 2 4 2 5" xfId="32097"/>
    <cellStyle name="Normal 77 2 4 3" xfId="4143"/>
    <cellStyle name="Normal 77 2 4 3 2" xfId="17437"/>
    <cellStyle name="Normal 77 2 4 3 2 2" xfId="25391"/>
    <cellStyle name="Normal 77 2 4 3 2 2 2" xfId="54350"/>
    <cellStyle name="Normal 77 2 4 3 2 3" xfId="46409"/>
    <cellStyle name="Normal 77 2 4 3 3" xfId="10767"/>
    <cellStyle name="Normal 77 2 4 3 3 2" xfId="39825"/>
    <cellStyle name="Normal 77 2 4 3 4" xfId="33241"/>
    <cellStyle name="Normal 77 2 4 4" xfId="5299"/>
    <cellStyle name="Normal 77 2 4 4 2" xfId="18581"/>
    <cellStyle name="Normal 77 2 4 4 2 2" xfId="26535"/>
    <cellStyle name="Normal 77 2 4 4 2 2 2" xfId="55494"/>
    <cellStyle name="Normal 77 2 4 4 2 3" xfId="47553"/>
    <cellStyle name="Normal 77 2 4 4 3" xfId="11911"/>
    <cellStyle name="Normal 77 2 4 4 3 2" xfId="40969"/>
    <cellStyle name="Normal 77 2 4 4 4" xfId="34385"/>
    <cellStyle name="Normal 77 2 4 5" xfId="7468"/>
    <cellStyle name="Normal 77 2 4 5 2" xfId="20729"/>
    <cellStyle name="Normal 77 2 4 5 2 2" xfId="28683"/>
    <cellStyle name="Normal 77 2 4 5 2 2 2" xfId="57642"/>
    <cellStyle name="Normal 77 2 4 5 2 3" xfId="49701"/>
    <cellStyle name="Normal 77 2 4 5 3" xfId="14059"/>
    <cellStyle name="Normal 77 2 4 5 3 2" xfId="43117"/>
    <cellStyle name="Normal 77 2 4 5 4" xfId="36533"/>
    <cellStyle name="Normal 77 2 4 6" xfId="15338"/>
    <cellStyle name="Normal 77 2 4 6 2" xfId="23328"/>
    <cellStyle name="Normal 77 2 4 6 2 2" xfId="52287"/>
    <cellStyle name="Normal 77 2 4 6 3" xfId="44346"/>
    <cellStyle name="Normal 77 2 4 7" xfId="21879"/>
    <cellStyle name="Normal 77 2 4 7 2" xfId="29827"/>
    <cellStyle name="Normal 77 2 4 7 2 2" xfId="58786"/>
    <cellStyle name="Normal 77 2 4 7 3" xfId="50845"/>
    <cellStyle name="Normal 77 2 4 8" xfId="8619"/>
    <cellStyle name="Normal 77 2 4 8 2" xfId="37677"/>
    <cellStyle name="Normal 77 2 4 9" xfId="31093"/>
    <cellStyle name="Normal 77 2 5" xfId="2533"/>
    <cellStyle name="Normal 77 2 5 2" xfId="5891"/>
    <cellStyle name="Normal 77 2 5 2 2" xfId="19173"/>
    <cellStyle name="Normal 77 2 5 2 2 2" xfId="27127"/>
    <cellStyle name="Normal 77 2 5 2 2 2 2" xfId="56086"/>
    <cellStyle name="Normal 77 2 5 2 2 3" xfId="48145"/>
    <cellStyle name="Normal 77 2 5 2 3" xfId="12503"/>
    <cellStyle name="Normal 77 2 5 2 3 2" xfId="41561"/>
    <cellStyle name="Normal 77 2 5 2 4" xfId="34977"/>
    <cellStyle name="Normal 77 2 5 3" xfId="14789"/>
    <cellStyle name="Normal 77 2 5 3 2" xfId="22792"/>
    <cellStyle name="Normal 77 2 5 3 2 2" xfId="51751"/>
    <cellStyle name="Normal 77 2 5 3 3" xfId="43810"/>
    <cellStyle name="Normal 77 2 5 4" xfId="9211"/>
    <cellStyle name="Normal 77 2 5 4 2" xfId="38269"/>
    <cellStyle name="Normal 77 2 5 5" xfId="31685"/>
    <cellStyle name="Normal 77 2 6" xfId="3731"/>
    <cellStyle name="Normal 77 2 6 2" xfId="17025"/>
    <cellStyle name="Normal 77 2 6 2 2" xfId="24979"/>
    <cellStyle name="Normal 77 2 6 2 2 2" xfId="53938"/>
    <cellStyle name="Normal 77 2 6 2 3" xfId="45997"/>
    <cellStyle name="Normal 77 2 6 3" xfId="10355"/>
    <cellStyle name="Normal 77 2 6 3 2" xfId="39413"/>
    <cellStyle name="Normal 77 2 6 4" xfId="32829"/>
    <cellStyle name="Normal 77 2 7" xfId="4887"/>
    <cellStyle name="Normal 77 2 7 2" xfId="18169"/>
    <cellStyle name="Normal 77 2 7 2 2" xfId="26123"/>
    <cellStyle name="Normal 77 2 7 2 2 2" xfId="55082"/>
    <cellStyle name="Normal 77 2 7 2 3" xfId="47141"/>
    <cellStyle name="Normal 77 2 7 3" xfId="11499"/>
    <cellStyle name="Normal 77 2 7 3 2" xfId="40557"/>
    <cellStyle name="Normal 77 2 7 4" xfId="33973"/>
    <cellStyle name="Normal 77 2 8" xfId="7056"/>
    <cellStyle name="Normal 77 2 8 2" xfId="20317"/>
    <cellStyle name="Normal 77 2 8 2 2" xfId="28271"/>
    <cellStyle name="Normal 77 2 8 2 2 2" xfId="57230"/>
    <cellStyle name="Normal 77 2 8 2 3" xfId="49289"/>
    <cellStyle name="Normal 77 2 8 3" xfId="13647"/>
    <cellStyle name="Normal 77 2 8 3 2" xfId="42705"/>
    <cellStyle name="Normal 77 2 8 4" xfId="36121"/>
    <cellStyle name="Normal 77 2 9" xfId="14925"/>
    <cellStyle name="Normal 77 2 9 2" xfId="22915"/>
    <cellStyle name="Normal 77 2 9 2 2" xfId="51874"/>
    <cellStyle name="Normal 77 2 9 3" xfId="43933"/>
    <cellStyle name="Normal 77 3" xfId="1615"/>
    <cellStyle name="Normal 77 3 10" xfId="30804"/>
    <cellStyle name="Normal 77 3 2" xfId="2240"/>
    <cellStyle name="Normal 77 3 2 2" xfId="3248"/>
    <cellStyle name="Normal 77 3 2 2 2" xfId="6606"/>
    <cellStyle name="Normal 77 3 2 2 2 2" xfId="19888"/>
    <cellStyle name="Normal 77 3 2 2 2 2 2" xfId="27842"/>
    <cellStyle name="Normal 77 3 2 2 2 2 2 2" xfId="56801"/>
    <cellStyle name="Normal 77 3 2 2 2 2 3" xfId="48860"/>
    <cellStyle name="Normal 77 3 2 2 2 3" xfId="13218"/>
    <cellStyle name="Normal 77 3 2 2 2 3 2" xfId="42276"/>
    <cellStyle name="Normal 77 3 2 2 2 4" xfId="35692"/>
    <cellStyle name="Normal 77 3 2 2 3" xfId="16736"/>
    <cellStyle name="Normal 77 3 2 2 3 2" xfId="24690"/>
    <cellStyle name="Normal 77 3 2 2 3 2 2" xfId="53649"/>
    <cellStyle name="Normal 77 3 2 2 3 3" xfId="45708"/>
    <cellStyle name="Normal 77 3 2 2 4" xfId="9926"/>
    <cellStyle name="Normal 77 3 2 2 4 2" xfId="38984"/>
    <cellStyle name="Normal 77 3 2 2 5" xfId="32400"/>
    <cellStyle name="Normal 77 3 2 3" xfId="4446"/>
    <cellStyle name="Normal 77 3 2 3 2" xfId="17740"/>
    <cellStyle name="Normal 77 3 2 3 2 2" xfId="25694"/>
    <cellStyle name="Normal 77 3 2 3 2 2 2" xfId="54653"/>
    <cellStyle name="Normal 77 3 2 3 2 3" xfId="46712"/>
    <cellStyle name="Normal 77 3 2 3 3" xfId="11070"/>
    <cellStyle name="Normal 77 3 2 3 3 2" xfId="40128"/>
    <cellStyle name="Normal 77 3 2 3 4" xfId="33544"/>
    <cellStyle name="Normal 77 3 2 4" xfId="5602"/>
    <cellStyle name="Normal 77 3 2 4 2" xfId="18884"/>
    <cellStyle name="Normal 77 3 2 4 2 2" xfId="26838"/>
    <cellStyle name="Normal 77 3 2 4 2 2 2" xfId="55797"/>
    <cellStyle name="Normal 77 3 2 4 2 3" xfId="47856"/>
    <cellStyle name="Normal 77 3 2 4 3" xfId="12214"/>
    <cellStyle name="Normal 77 3 2 4 3 2" xfId="41272"/>
    <cellStyle name="Normal 77 3 2 4 4" xfId="34688"/>
    <cellStyle name="Normal 77 3 2 5" xfId="7771"/>
    <cellStyle name="Normal 77 3 2 5 2" xfId="21032"/>
    <cellStyle name="Normal 77 3 2 5 2 2" xfId="28986"/>
    <cellStyle name="Normal 77 3 2 5 2 2 2" xfId="57945"/>
    <cellStyle name="Normal 77 3 2 5 2 3" xfId="50004"/>
    <cellStyle name="Normal 77 3 2 5 3" xfId="14362"/>
    <cellStyle name="Normal 77 3 2 5 3 2" xfId="43420"/>
    <cellStyle name="Normal 77 3 2 5 4" xfId="36836"/>
    <cellStyle name="Normal 77 3 2 6" xfId="15641"/>
    <cellStyle name="Normal 77 3 2 6 2" xfId="23631"/>
    <cellStyle name="Normal 77 3 2 6 2 2" xfId="52590"/>
    <cellStyle name="Normal 77 3 2 6 3" xfId="44649"/>
    <cellStyle name="Normal 77 3 2 7" xfId="22182"/>
    <cellStyle name="Normal 77 3 2 7 2" xfId="30130"/>
    <cellStyle name="Normal 77 3 2 7 2 2" xfId="59089"/>
    <cellStyle name="Normal 77 3 2 7 3" xfId="51148"/>
    <cellStyle name="Normal 77 3 2 8" xfId="8922"/>
    <cellStyle name="Normal 77 3 2 8 2" xfId="37980"/>
    <cellStyle name="Normal 77 3 2 9" xfId="31396"/>
    <cellStyle name="Normal 77 3 3" xfId="2656"/>
    <cellStyle name="Normal 77 3 3 2" xfId="6014"/>
    <cellStyle name="Normal 77 3 3 2 2" xfId="19296"/>
    <cellStyle name="Normal 77 3 3 2 2 2" xfId="27250"/>
    <cellStyle name="Normal 77 3 3 2 2 2 2" xfId="56209"/>
    <cellStyle name="Normal 77 3 3 2 2 3" xfId="48268"/>
    <cellStyle name="Normal 77 3 3 2 3" xfId="12626"/>
    <cellStyle name="Normal 77 3 3 2 3 2" xfId="41684"/>
    <cellStyle name="Normal 77 3 3 2 4" xfId="35100"/>
    <cellStyle name="Normal 77 3 3 3" xfId="16144"/>
    <cellStyle name="Normal 77 3 3 3 2" xfId="24098"/>
    <cellStyle name="Normal 77 3 3 3 2 2" xfId="53057"/>
    <cellStyle name="Normal 77 3 3 3 3" xfId="45116"/>
    <cellStyle name="Normal 77 3 3 4" xfId="9334"/>
    <cellStyle name="Normal 77 3 3 4 2" xfId="38392"/>
    <cellStyle name="Normal 77 3 3 5" xfId="31808"/>
    <cellStyle name="Normal 77 3 4" xfId="3854"/>
    <cellStyle name="Normal 77 3 4 2" xfId="17148"/>
    <cellStyle name="Normal 77 3 4 2 2" xfId="25102"/>
    <cellStyle name="Normal 77 3 4 2 2 2" xfId="54061"/>
    <cellStyle name="Normal 77 3 4 2 3" xfId="46120"/>
    <cellStyle name="Normal 77 3 4 3" xfId="10478"/>
    <cellStyle name="Normal 77 3 4 3 2" xfId="39536"/>
    <cellStyle name="Normal 77 3 4 4" xfId="32952"/>
    <cellStyle name="Normal 77 3 5" xfId="5010"/>
    <cellStyle name="Normal 77 3 5 2" xfId="18292"/>
    <cellStyle name="Normal 77 3 5 2 2" xfId="26246"/>
    <cellStyle name="Normal 77 3 5 2 2 2" xfId="55205"/>
    <cellStyle name="Normal 77 3 5 2 3" xfId="47264"/>
    <cellStyle name="Normal 77 3 5 3" xfId="11622"/>
    <cellStyle name="Normal 77 3 5 3 2" xfId="40680"/>
    <cellStyle name="Normal 77 3 5 4" xfId="34096"/>
    <cellStyle name="Normal 77 3 6" xfId="7179"/>
    <cellStyle name="Normal 77 3 6 2" xfId="20440"/>
    <cellStyle name="Normal 77 3 6 2 2" xfId="28394"/>
    <cellStyle name="Normal 77 3 6 2 2 2" xfId="57353"/>
    <cellStyle name="Normal 77 3 6 2 3" xfId="49412"/>
    <cellStyle name="Normal 77 3 6 3" xfId="13770"/>
    <cellStyle name="Normal 77 3 6 3 2" xfId="42828"/>
    <cellStyle name="Normal 77 3 6 4" xfId="36244"/>
    <cellStyle name="Normal 77 3 7" xfId="15048"/>
    <cellStyle name="Normal 77 3 7 2" xfId="23038"/>
    <cellStyle name="Normal 77 3 7 2 2" xfId="51997"/>
    <cellStyle name="Normal 77 3 7 3" xfId="44056"/>
    <cellStyle name="Normal 77 3 8" xfId="21590"/>
    <cellStyle name="Normal 77 3 8 2" xfId="29538"/>
    <cellStyle name="Normal 77 3 8 2 2" xfId="58497"/>
    <cellStyle name="Normal 77 3 8 3" xfId="50556"/>
    <cellStyle name="Normal 77 3 9" xfId="8330"/>
    <cellStyle name="Normal 77 3 9 2" xfId="37388"/>
    <cellStyle name="Normal 77 4" xfId="2027"/>
    <cellStyle name="Normal 77 4 2" xfId="3035"/>
    <cellStyle name="Normal 77 4 2 2" xfId="6393"/>
    <cellStyle name="Normal 77 4 2 2 2" xfId="19675"/>
    <cellStyle name="Normal 77 4 2 2 2 2" xfId="27629"/>
    <cellStyle name="Normal 77 4 2 2 2 2 2" xfId="56588"/>
    <cellStyle name="Normal 77 4 2 2 2 3" xfId="48647"/>
    <cellStyle name="Normal 77 4 2 2 3" xfId="13005"/>
    <cellStyle name="Normal 77 4 2 2 3 2" xfId="42063"/>
    <cellStyle name="Normal 77 4 2 2 4" xfId="35479"/>
    <cellStyle name="Normal 77 4 2 3" xfId="16523"/>
    <cellStyle name="Normal 77 4 2 3 2" xfId="24477"/>
    <cellStyle name="Normal 77 4 2 3 2 2" xfId="53436"/>
    <cellStyle name="Normal 77 4 2 3 3" xfId="45495"/>
    <cellStyle name="Normal 77 4 2 4" xfId="9713"/>
    <cellStyle name="Normal 77 4 2 4 2" xfId="38771"/>
    <cellStyle name="Normal 77 4 2 5" xfId="32187"/>
    <cellStyle name="Normal 77 4 3" xfId="4233"/>
    <cellStyle name="Normal 77 4 3 2" xfId="17527"/>
    <cellStyle name="Normal 77 4 3 2 2" xfId="25481"/>
    <cellStyle name="Normal 77 4 3 2 2 2" xfId="54440"/>
    <cellStyle name="Normal 77 4 3 2 3" xfId="46499"/>
    <cellStyle name="Normal 77 4 3 3" xfId="10857"/>
    <cellStyle name="Normal 77 4 3 3 2" xfId="39915"/>
    <cellStyle name="Normal 77 4 3 4" xfId="33331"/>
    <cellStyle name="Normal 77 4 4" xfId="5389"/>
    <cellStyle name="Normal 77 4 4 2" xfId="18671"/>
    <cellStyle name="Normal 77 4 4 2 2" xfId="26625"/>
    <cellStyle name="Normal 77 4 4 2 2 2" xfId="55584"/>
    <cellStyle name="Normal 77 4 4 2 3" xfId="47643"/>
    <cellStyle name="Normal 77 4 4 3" xfId="12001"/>
    <cellStyle name="Normal 77 4 4 3 2" xfId="41059"/>
    <cellStyle name="Normal 77 4 4 4" xfId="34475"/>
    <cellStyle name="Normal 77 4 5" xfId="7558"/>
    <cellStyle name="Normal 77 4 5 2" xfId="20819"/>
    <cellStyle name="Normal 77 4 5 2 2" xfId="28773"/>
    <cellStyle name="Normal 77 4 5 2 2 2" xfId="57732"/>
    <cellStyle name="Normal 77 4 5 2 3" xfId="49791"/>
    <cellStyle name="Normal 77 4 5 3" xfId="14149"/>
    <cellStyle name="Normal 77 4 5 3 2" xfId="43207"/>
    <cellStyle name="Normal 77 4 5 4" xfId="36623"/>
    <cellStyle name="Normal 77 4 6" xfId="15428"/>
    <cellStyle name="Normal 77 4 6 2" xfId="23418"/>
    <cellStyle name="Normal 77 4 6 2 2" xfId="52377"/>
    <cellStyle name="Normal 77 4 6 3" xfId="44436"/>
    <cellStyle name="Normal 77 4 7" xfId="21969"/>
    <cellStyle name="Normal 77 4 7 2" xfId="29917"/>
    <cellStyle name="Normal 77 4 7 2 2" xfId="58876"/>
    <cellStyle name="Normal 77 4 7 3" xfId="50935"/>
    <cellStyle name="Normal 77 4 8" xfId="8709"/>
    <cellStyle name="Normal 77 4 8 2" xfId="37767"/>
    <cellStyle name="Normal 77 4 9" xfId="31183"/>
    <cellStyle name="Normal 77 5" xfId="1845"/>
    <cellStyle name="Normal 77 5 2" xfId="2855"/>
    <cellStyle name="Normal 77 5 2 2" xfId="6213"/>
    <cellStyle name="Normal 77 5 2 2 2" xfId="19495"/>
    <cellStyle name="Normal 77 5 2 2 2 2" xfId="27449"/>
    <cellStyle name="Normal 77 5 2 2 2 2 2" xfId="56408"/>
    <cellStyle name="Normal 77 5 2 2 2 3" xfId="48467"/>
    <cellStyle name="Normal 77 5 2 2 3" xfId="12825"/>
    <cellStyle name="Normal 77 5 2 2 3 2" xfId="41883"/>
    <cellStyle name="Normal 77 5 2 2 4" xfId="35299"/>
    <cellStyle name="Normal 77 5 2 3" xfId="16343"/>
    <cellStyle name="Normal 77 5 2 3 2" xfId="24297"/>
    <cellStyle name="Normal 77 5 2 3 2 2" xfId="53256"/>
    <cellStyle name="Normal 77 5 2 3 3" xfId="45315"/>
    <cellStyle name="Normal 77 5 2 4" xfId="9533"/>
    <cellStyle name="Normal 77 5 2 4 2" xfId="38591"/>
    <cellStyle name="Normal 77 5 2 5" xfId="32007"/>
    <cellStyle name="Normal 77 5 3" xfId="4053"/>
    <cellStyle name="Normal 77 5 3 2" xfId="17347"/>
    <cellStyle name="Normal 77 5 3 2 2" xfId="25301"/>
    <cellStyle name="Normal 77 5 3 2 2 2" xfId="54260"/>
    <cellStyle name="Normal 77 5 3 2 3" xfId="46319"/>
    <cellStyle name="Normal 77 5 3 3" xfId="10677"/>
    <cellStyle name="Normal 77 5 3 3 2" xfId="39735"/>
    <cellStyle name="Normal 77 5 3 4" xfId="33151"/>
    <cellStyle name="Normal 77 5 4" xfId="5209"/>
    <cellStyle name="Normal 77 5 4 2" xfId="18491"/>
    <cellStyle name="Normal 77 5 4 2 2" xfId="26445"/>
    <cellStyle name="Normal 77 5 4 2 2 2" xfId="55404"/>
    <cellStyle name="Normal 77 5 4 2 3" xfId="47463"/>
    <cellStyle name="Normal 77 5 4 3" xfId="11821"/>
    <cellStyle name="Normal 77 5 4 3 2" xfId="40879"/>
    <cellStyle name="Normal 77 5 4 4" xfId="34295"/>
    <cellStyle name="Normal 77 5 5" xfId="7378"/>
    <cellStyle name="Normal 77 5 5 2" xfId="20639"/>
    <cellStyle name="Normal 77 5 5 2 2" xfId="28593"/>
    <cellStyle name="Normal 77 5 5 2 2 2" xfId="57552"/>
    <cellStyle name="Normal 77 5 5 2 3" xfId="49611"/>
    <cellStyle name="Normal 77 5 5 3" xfId="13969"/>
    <cellStyle name="Normal 77 5 5 3 2" xfId="43027"/>
    <cellStyle name="Normal 77 5 5 4" xfId="36443"/>
    <cellStyle name="Normal 77 5 6" xfId="15248"/>
    <cellStyle name="Normal 77 5 6 2" xfId="23238"/>
    <cellStyle name="Normal 77 5 6 2 2" xfId="52197"/>
    <cellStyle name="Normal 77 5 6 3" xfId="44256"/>
    <cellStyle name="Normal 77 5 7" xfId="21789"/>
    <cellStyle name="Normal 77 5 7 2" xfId="29737"/>
    <cellStyle name="Normal 77 5 7 2 2" xfId="58696"/>
    <cellStyle name="Normal 77 5 7 3" xfId="50755"/>
    <cellStyle name="Normal 77 5 8" xfId="8529"/>
    <cellStyle name="Normal 77 5 8 2" xfId="37587"/>
    <cellStyle name="Normal 77 5 9" xfId="31003"/>
    <cellStyle name="Normal 77 6" xfId="2443"/>
    <cellStyle name="Normal 77 6 2" xfId="5801"/>
    <cellStyle name="Normal 77 6 2 2" xfId="19083"/>
    <cellStyle name="Normal 77 6 2 2 2" xfId="27037"/>
    <cellStyle name="Normal 77 6 2 2 2 2" xfId="55996"/>
    <cellStyle name="Normal 77 6 2 2 3" xfId="48055"/>
    <cellStyle name="Normal 77 6 2 3" xfId="12413"/>
    <cellStyle name="Normal 77 6 2 3 2" xfId="41471"/>
    <cellStyle name="Normal 77 6 2 4" xfId="34887"/>
    <cellStyle name="Normal 77 6 3" xfId="15935"/>
    <cellStyle name="Normal 77 6 3 2" xfId="23916"/>
    <cellStyle name="Normal 77 6 3 2 2" xfId="52875"/>
    <cellStyle name="Normal 77 6 3 3" xfId="44934"/>
    <cellStyle name="Normal 77 6 4" xfId="9121"/>
    <cellStyle name="Normal 77 6 4 2" xfId="38179"/>
    <cellStyle name="Normal 77 6 5" xfId="31595"/>
    <cellStyle name="Normal 77 7" xfId="3641"/>
    <cellStyle name="Normal 77 7 2" xfId="16935"/>
    <cellStyle name="Normal 77 7 2 2" xfId="24889"/>
    <cellStyle name="Normal 77 7 2 2 2" xfId="53848"/>
    <cellStyle name="Normal 77 7 2 3" xfId="45907"/>
    <cellStyle name="Normal 77 7 3" xfId="10265"/>
    <cellStyle name="Normal 77 7 3 2" xfId="39323"/>
    <cellStyle name="Normal 77 7 4" xfId="32739"/>
    <cellStyle name="Normal 77 8" xfId="4797"/>
    <cellStyle name="Normal 77 8 2" xfId="18079"/>
    <cellStyle name="Normal 77 8 2 2" xfId="26033"/>
    <cellStyle name="Normal 77 8 2 2 2" xfId="54992"/>
    <cellStyle name="Normal 77 8 2 3" xfId="47051"/>
    <cellStyle name="Normal 77 8 3" xfId="11409"/>
    <cellStyle name="Normal 77 8 3 2" xfId="40467"/>
    <cellStyle name="Normal 77 8 4" xfId="33883"/>
    <cellStyle name="Normal 77 9" xfId="6966"/>
    <cellStyle name="Normal 77 9 2" xfId="20227"/>
    <cellStyle name="Normal 77 9 2 2" xfId="28181"/>
    <cellStyle name="Normal 77 9 2 2 2" xfId="57140"/>
    <cellStyle name="Normal 77 9 2 3" xfId="49199"/>
    <cellStyle name="Normal 77 9 3" xfId="13557"/>
    <cellStyle name="Normal 77 9 3 2" xfId="42615"/>
    <cellStyle name="Normal 77 9 4" xfId="36031"/>
    <cellStyle name="Normal 78" xfId="1385"/>
    <cellStyle name="Normal 78 10" xfId="14829"/>
    <cellStyle name="Normal 78 10 2" xfId="22820"/>
    <cellStyle name="Normal 78 10 2 2" xfId="51779"/>
    <cellStyle name="Normal 78 10 3" xfId="43838"/>
    <cellStyle name="Normal 78 11" xfId="21372"/>
    <cellStyle name="Normal 78 11 2" xfId="29320"/>
    <cellStyle name="Normal 78 11 2 2" xfId="58279"/>
    <cellStyle name="Normal 78 11 3" xfId="50338"/>
    <cellStyle name="Normal 78 12" xfId="8112"/>
    <cellStyle name="Normal 78 12 2" xfId="37170"/>
    <cellStyle name="Normal 78 13" xfId="30586"/>
    <cellStyle name="Normal 78 2" xfId="1480"/>
    <cellStyle name="Normal 78 2 10" xfId="21462"/>
    <cellStyle name="Normal 78 2 10 2" xfId="29410"/>
    <cellStyle name="Normal 78 2 10 2 2" xfId="58369"/>
    <cellStyle name="Normal 78 2 10 3" xfId="50428"/>
    <cellStyle name="Normal 78 2 11" xfId="8202"/>
    <cellStyle name="Normal 78 2 11 2" xfId="37260"/>
    <cellStyle name="Normal 78 2 12" xfId="30676"/>
    <cellStyle name="Normal 78 2 2" xfId="1700"/>
    <cellStyle name="Normal 78 2 2 10" xfId="30889"/>
    <cellStyle name="Normal 78 2 2 2" xfId="2325"/>
    <cellStyle name="Normal 78 2 2 2 2" xfId="3333"/>
    <cellStyle name="Normal 78 2 2 2 2 2" xfId="6691"/>
    <cellStyle name="Normal 78 2 2 2 2 2 2" xfId="19973"/>
    <cellStyle name="Normal 78 2 2 2 2 2 2 2" xfId="27927"/>
    <cellStyle name="Normal 78 2 2 2 2 2 2 2 2" xfId="56886"/>
    <cellStyle name="Normal 78 2 2 2 2 2 2 3" xfId="48945"/>
    <cellStyle name="Normal 78 2 2 2 2 2 3" xfId="13303"/>
    <cellStyle name="Normal 78 2 2 2 2 2 3 2" xfId="42361"/>
    <cellStyle name="Normal 78 2 2 2 2 2 4" xfId="35777"/>
    <cellStyle name="Normal 78 2 2 2 2 3" xfId="16821"/>
    <cellStyle name="Normal 78 2 2 2 2 3 2" xfId="24775"/>
    <cellStyle name="Normal 78 2 2 2 2 3 2 2" xfId="53734"/>
    <cellStyle name="Normal 78 2 2 2 2 3 3" xfId="45793"/>
    <cellStyle name="Normal 78 2 2 2 2 4" xfId="10011"/>
    <cellStyle name="Normal 78 2 2 2 2 4 2" xfId="39069"/>
    <cellStyle name="Normal 78 2 2 2 2 5" xfId="32485"/>
    <cellStyle name="Normal 78 2 2 2 3" xfId="4531"/>
    <cellStyle name="Normal 78 2 2 2 3 2" xfId="17825"/>
    <cellStyle name="Normal 78 2 2 2 3 2 2" xfId="25779"/>
    <cellStyle name="Normal 78 2 2 2 3 2 2 2" xfId="54738"/>
    <cellStyle name="Normal 78 2 2 2 3 2 3" xfId="46797"/>
    <cellStyle name="Normal 78 2 2 2 3 3" xfId="11155"/>
    <cellStyle name="Normal 78 2 2 2 3 3 2" xfId="40213"/>
    <cellStyle name="Normal 78 2 2 2 3 4" xfId="33629"/>
    <cellStyle name="Normal 78 2 2 2 4" xfId="5687"/>
    <cellStyle name="Normal 78 2 2 2 4 2" xfId="18969"/>
    <cellStyle name="Normal 78 2 2 2 4 2 2" xfId="26923"/>
    <cellStyle name="Normal 78 2 2 2 4 2 2 2" xfId="55882"/>
    <cellStyle name="Normal 78 2 2 2 4 2 3" xfId="47941"/>
    <cellStyle name="Normal 78 2 2 2 4 3" xfId="12299"/>
    <cellStyle name="Normal 78 2 2 2 4 3 2" xfId="41357"/>
    <cellStyle name="Normal 78 2 2 2 4 4" xfId="34773"/>
    <cellStyle name="Normal 78 2 2 2 5" xfId="7856"/>
    <cellStyle name="Normal 78 2 2 2 5 2" xfId="21117"/>
    <cellStyle name="Normal 78 2 2 2 5 2 2" xfId="29071"/>
    <cellStyle name="Normal 78 2 2 2 5 2 2 2" xfId="58030"/>
    <cellStyle name="Normal 78 2 2 2 5 2 3" xfId="50089"/>
    <cellStyle name="Normal 78 2 2 2 5 3" xfId="14447"/>
    <cellStyle name="Normal 78 2 2 2 5 3 2" xfId="43505"/>
    <cellStyle name="Normal 78 2 2 2 5 4" xfId="36921"/>
    <cellStyle name="Normal 78 2 2 2 6" xfId="15726"/>
    <cellStyle name="Normal 78 2 2 2 6 2" xfId="23716"/>
    <cellStyle name="Normal 78 2 2 2 6 2 2" xfId="52675"/>
    <cellStyle name="Normal 78 2 2 2 6 3" xfId="44734"/>
    <cellStyle name="Normal 78 2 2 2 7" xfId="22267"/>
    <cellStyle name="Normal 78 2 2 2 7 2" xfId="30215"/>
    <cellStyle name="Normal 78 2 2 2 7 2 2" xfId="59174"/>
    <cellStyle name="Normal 78 2 2 2 7 3" xfId="51233"/>
    <cellStyle name="Normal 78 2 2 2 8" xfId="9007"/>
    <cellStyle name="Normal 78 2 2 2 8 2" xfId="38065"/>
    <cellStyle name="Normal 78 2 2 2 9" xfId="31481"/>
    <cellStyle name="Normal 78 2 2 3" xfId="2741"/>
    <cellStyle name="Normal 78 2 2 3 2" xfId="6099"/>
    <cellStyle name="Normal 78 2 2 3 2 2" xfId="19381"/>
    <cellStyle name="Normal 78 2 2 3 2 2 2" xfId="27335"/>
    <cellStyle name="Normal 78 2 2 3 2 2 2 2" xfId="56294"/>
    <cellStyle name="Normal 78 2 2 3 2 2 3" xfId="48353"/>
    <cellStyle name="Normal 78 2 2 3 2 3" xfId="12711"/>
    <cellStyle name="Normal 78 2 2 3 2 3 2" xfId="41769"/>
    <cellStyle name="Normal 78 2 2 3 2 4" xfId="35185"/>
    <cellStyle name="Normal 78 2 2 3 3" xfId="16229"/>
    <cellStyle name="Normal 78 2 2 3 3 2" xfId="24183"/>
    <cellStyle name="Normal 78 2 2 3 3 2 2" xfId="53142"/>
    <cellStyle name="Normal 78 2 2 3 3 3" xfId="45201"/>
    <cellStyle name="Normal 78 2 2 3 4" xfId="9419"/>
    <cellStyle name="Normal 78 2 2 3 4 2" xfId="38477"/>
    <cellStyle name="Normal 78 2 2 3 5" xfId="31893"/>
    <cellStyle name="Normal 78 2 2 4" xfId="3939"/>
    <cellStyle name="Normal 78 2 2 4 2" xfId="17233"/>
    <cellStyle name="Normal 78 2 2 4 2 2" xfId="25187"/>
    <cellStyle name="Normal 78 2 2 4 2 2 2" xfId="54146"/>
    <cellStyle name="Normal 78 2 2 4 2 3" xfId="46205"/>
    <cellStyle name="Normal 78 2 2 4 3" xfId="10563"/>
    <cellStyle name="Normal 78 2 2 4 3 2" xfId="39621"/>
    <cellStyle name="Normal 78 2 2 4 4" xfId="33037"/>
    <cellStyle name="Normal 78 2 2 5" xfId="5095"/>
    <cellStyle name="Normal 78 2 2 5 2" xfId="18377"/>
    <cellStyle name="Normal 78 2 2 5 2 2" xfId="26331"/>
    <cellStyle name="Normal 78 2 2 5 2 2 2" xfId="55290"/>
    <cellStyle name="Normal 78 2 2 5 2 3" xfId="47349"/>
    <cellStyle name="Normal 78 2 2 5 3" xfId="11707"/>
    <cellStyle name="Normal 78 2 2 5 3 2" xfId="40765"/>
    <cellStyle name="Normal 78 2 2 5 4" xfId="34181"/>
    <cellStyle name="Normal 78 2 2 6" xfId="7264"/>
    <cellStyle name="Normal 78 2 2 6 2" xfId="20525"/>
    <cellStyle name="Normal 78 2 2 6 2 2" xfId="28479"/>
    <cellStyle name="Normal 78 2 2 6 2 2 2" xfId="57438"/>
    <cellStyle name="Normal 78 2 2 6 2 3" xfId="49497"/>
    <cellStyle name="Normal 78 2 2 6 3" xfId="13855"/>
    <cellStyle name="Normal 78 2 2 6 3 2" xfId="42913"/>
    <cellStyle name="Normal 78 2 2 6 4" xfId="36329"/>
    <cellStyle name="Normal 78 2 2 7" xfId="15133"/>
    <cellStyle name="Normal 78 2 2 7 2" xfId="23123"/>
    <cellStyle name="Normal 78 2 2 7 2 2" xfId="52082"/>
    <cellStyle name="Normal 78 2 2 7 3" xfId="44141"/>
    <cellStyle name="Normal 78 2 2 8" xfId="21675"/>
    <cellStyle name="Normal 78 2 2 8 2" xfId="29623"/>
    <cellStyle name="Normal 78 2 2 8 2 2" xfId="58582"/>
    <cellStyle name="Normal 78 2 2 8 3" xfId="50641"/>
    <cellStyle name="Normal 78 2 2 9" xfId="8415"/>
    <cellStyle name="Normal 78 2 2 9 2" xfId="37473"/>
    <cellStyle name="Normal 78 2 3" xfId="2112"/>
    <cellStyle name="Normal 78 2 3 2" xfId="3120"/>
    <cellStyle name="Normal 78 2 3 2 2" xfId="6478"/>
    <cellStyle name="Normal 78 2 3 2 2 2" xfId="19760"/>
    <cellStyle name="Normal 78 2 3 2 2 2 2" xfId="27714"/>
    <cellStyle name="Normal 78 2 3 2 2 2 2 2" xfId="56673"/>
    <cellStyle name="Normal 78 2 3 2 2 2 3" xfId="48732"/>
    <cellStyle name="Normal 78 2 3 2 2 3" xfId="13090"/>
    <cellStyle name="Normal 78 2 3 2 2 3 2" xfId="42148"/>
    <cellStyle name="Normal 78 2 3 2 2 4" xfId="35564"/>
    <cellStyle name="Normal 78 2 3 2 3" xfId="16608"/>
    <cellStyle name="Normal 78 2 3 2 3 2" xfId="24562"/>
    <cellStyle name="Normal 78 2 3 2 3 2 2" xfId="53521"/>
    <cellStyle name="Normal 78 2 3 2 3 3" xfId="45580"/>
    <cellStyle name="Normal 78 2 3 2 4" xfId="9798"/>
    <cellStyle name="Normal 78 2 3 2 4 2" xfId="38856"/>
    <cellStyle name="Normal 78 2 3 2 5" xfId="32272"/>
    <cellStyle name="Normal 78 2 3 3" xfId="4318"/>
    <cellStyle name="Normal 78 2 3 3 2" xfId="17612"/>
    <cellStyle name="Normal 78 2 3 3 2 2" xfId="25566"/>
    <cellStyle name="Normal 78 2 3 3 2 2 2" xfId="54525"/>
    <cellStyle name="Normal 78 2 3 3 2 3" xfId="46584"/>
    <cellStyle name="Normal 78 2 3 3 3" xfId="10942"/>
    <cellStyle name="Normal 78 2 3 3 3 2" xfId="40000"/>
    <cellStyle name="Normal 78 2 3 3 4" xfId="33416"/>
    <cellStyle name="Normal 78 2 3 4" xfId="5474"/>
    <cellStyle name="Normal 78 2 3 4 2" xfId="18756"/>
    <cellStyle name="Normal 78 2 3 4 2 2" xfId="26710"/>
    <cellStyle name="Normal 78 2 3 4 2 2 2" xfId="55669"/>
    <cellStyle name="Normal 78 2 3 4 2 3" xfId="47728"/>
    <cellStyle name="Normal 78 2 3 4 3" xfId="12086"/>
    <cellStyle name="Normal 78 2 3 4 3 2" xfId="41144"/>
    <cellStyle name="Normal 78 2 3 4 4" xfId="34560"/>
    <cellStyle name="Normal 78 2 3 5" xfId="7643"/>
    <cellStyle name="Normal 78 2 3 5 2" xfId="20904"/>
    <cellStyle name="Normal 78 2 3 5 2 2" xfId="28858"/>
    <cellStyle name="Normal 78 2 3 5 2 2 2" xfId="57817"/>
    <cellStyle name="Normal 78 2 3 5 2 3" xfId="49876"/>
    <cellStyle name="Normal 78 2 3 5 3" xfId="14234"/>
    <cellStyle name="Normal 78 2 3 5 3 2" xfId="43292"/>
    <cellStyle name="Normal 78 2 3 5 4" xfId="36708"/>
    <cellStyle name="Normal 78 2 3 6" xfId="15513"/>
    <cellStyle name="Normal 78 2 3 6 2" xfId="23503"/>
    <cellStyle name="Normal 78 2 3 6 2 2" xfId="52462"/>
    <cellStyle name="Normal 78 2 3 6 3" xfId="44521"/>
    <cellStyle name="Normal 78 2 3 7" xfId="22054"/>
    <cellStyle name="Normal 78 2 3 7 2" xfId="30002"/>
    <cellStyle name="Normal 78 2 3 7 2 2" xfId="58961"/>
    <cellStyle name="Normal 78 2 3 7 3" xfId="51020"/>
    <cellStyle name="Normal 78 2 3 8" xfId="8794"/>
    <cellStyle name="Normal 78 2 3 8 2" xfId="37852"/>
    <cellStyle name="Normal 78 2 3 9" xfId="31268"/>
    <cellStyle name="Normal 78 2 4" xfId="1930"/>
    <cellStyle name="Normal 78 2 4 2" xfId="2940"/>
    <cellStyle name="Normal 78 2 4 2 2" xfId="6298"/>
    <cellStyle name="Normal 78 2 4 2 2 2" xfId="19580"/>
    <cellStyle name="Normal 78 2 4 2 2 2 2" xfId="27534"/>
    <cellStyle name="Normal 78 2 4 2 2 2 2 2" xfId="56493"/>
    <cellStyle name="Normal 78 2 4 2 2 2 3" xfId="48552"/>
    <cellStyle name="Normal 78 2 4 2 2 3" xfId="12910"/>
    <cellStyle name="Normal 78 2 4 2 2 3 2" xfId="41968"/>
    <cellStyle name="Normal 78 2 4 2 2 4" xfId="35384"/>
    <cellStyle name="Normal 78 2 4 2 3" xfId="16428"/>
    <cellStyle name="Normal 78 2 4 2 3 2" xfId="24382"/>
    <cellStyle name="Normal 78 2 4 2 3 2 2" xfId="53341"/>
    <cellStyle name="Normal 78 2 4 2 3 3" xfId="45400"/>
    <cellStyle name="Normal 78 2 4 2 4" xfId="9618"/>
    <cellStyle name="Normal 78 2 4 2 4 2" xfId="38676"/>
    <cellStyle name="Normal 78 2 4 2 5" xfId="32092"/>
    <cellStyle name="Normal 78 2 4 3" xfId="4138"/>
    <cellStyle name="Normal 78 2 4 3 2" xfId="17432"/>
    <cellStyle name="Normal 78 2 4 3 2 2" xfId="25386"/>
    <cellStyle name="Normal 78 2 4 3 2 2 2" xfId="54345"/>
    <cellStyle name="Normal 78 2 4 3 2 3" xfId="46404"/>
    <cellStyle name="Normal 78 2 4 3 3" xfId="10762"/>
    <cellStyle name="Normal 78 2 4 3 3 2" xfId="39820"/>
    <cellStyle name="Normal 78 2 4 3 4" xfId="33236"/>
    <cellStyle name="Normal 78 2 4 4" xfId="5294"/>
    <cellStyle name="Normal 78 2 4 4 2" xfId="18576"/>
    <cellStyle name="Normal 78 2 4 4 2 2" xfId="26530"/>
    <cellStyle name="Normal 78 2 4 4 2 2 2" xfId="55489"/>
    <cellStyle name="Normal 78 2 4 4 2 3" xfId="47548"/>
    <cellStyle name="Normal 78 2 4 4 3" xfId="11906"/>
    <cellStyle name="Normal 78 2 4 4 3 2" xfId="40964"/>
    <cellStyle name="Normal 78 2 4 4 4" xfId="34380"/>
    <cellStyle name="Normal 78 2 4 5" xfId="7463"/>
    <cellStyle name="Normal 78 2 4 5 2" xfId="20724"/>
    <cellStyle name="Normal 78 2 4 5 2 2" xfId="28678"/>
    <cellStyle name="Normal 78 2 4 5 2 2 2" xfId="57637"/>
    <cellStyle name="Normal 78 2 4 5 2 3" xfId="49696"/>
    <cellStyle name="Normal 78 2 4 5 3" xfId="14054"/>
    <cellStyle name="Normal 78 2 4 5 3 2" xfId="43112"/>
    <cellStyle name="Normal 78 2 4 5 4" xfId="36528"/>
    <cellStyle name="Normal 78 2 4 6" xfId="15333"/>
    <cellStyle name="Normal 78 2 4 6 2" xfId="23323"/>
    <cellStyle name="Normal 78 2 4 6 2 2" xfId="52282"/>
    <cellStyle name="Normal 78 2 4 6 3" xfId="44341"/>
    <cellStyle name="Normal 78 2 4 7" xfId="21874"/>
    <cellStyle name="Normal 78 2 4 7 2" xfId="29822"/>
    <cellStyle name="Normal 78 2 4 7 2 2" xfId="58781"/>
    <cellStyle name="Normal 78 2 4 7 3" xfId="50840"/>
    <cellStyle name="Normal 78 2 4 8" xfId="8614"/>
    <cellStyle name="Normal 78 2 4 8 2" xfId="37672"/>
    <cellStyle name="Normal 78 2 4 9" xfId="31088"/>
    <cellStyle name="Normal 78 2 5" xfId="2528"/>
    <cellStyle name="Normal 78 2 5 2" xfId="5886"/>
    <cellStyle name="Normal 78 2 5 2 2" xfId="19168"/>
    <cellStyle name="Normal 78 2 5 2 2 2" xfId="27122"/>
    <cellStyle name="Normal 78 2 5 2 2 2 2" xfId="56081"/>
    <cellStyle name="Normal 78 2 5 2 2 3" xfId="48140"/>
    <cellStyle name="Normal 78 2 5 2 3" xfId="12498"/>
    <cellStyle name="Normal 78 2 5 2 3 2" xfId="41556"/>
    <cellStyle name="Normal 78 2 5 2 4" xfId="34972"/>
    <cellStyle name="Normal 78 2 5 3" xfId="15999"/>
    <cellStyle name="Normal 78 2 5 3 2" xfId="23958"/>
    <cellStyle name="Normal 78 2 5 3 2 2" xfId="52917"/>
    <cellStyle name="Normal 78 2 5 3 3" xfId="44976"/>
    <cellStyle name="Normal 78 2 5 4" xfId="9206"/>
    <cellStyle name="Normal 78 2 5 4 2" xfId="38264"/>
    <cellStyle name="Normal 78 2 5 5" xfId="31680"/>
    <cellStyle name="Normal 78 2 6" xfId="3726"/>
    <cellStyle name="Normal 78 2 6 2" xfId="17020"/>
    <cellStyle name="Normal 78 2 6 2 2" xfId="24974"/>
    <cellStyle name="Normal 78 2 6 2 2 2" xfId="53933"/>
    <cellStyle name="Normal 78 2 6 2 3" xfId="45992"/>
    <cellStyle name="Normal 78 2 6 3" xfId="10350"/>
    <cellStyle name="Normal 78 2 6 3 2" xfId="39408"/>
    <cellStyle name="Normal 78 2 6 4" xfId="32824"/>
    <cellStyle name="Normal 78 2 7" xfId="4882"/>
    <cellStyle name="Normal 78 2 7 2" xfId="18164"/>
    <cellStyle name="Normal 78 2 7 2 2" xfId="26118"/>
    <cellStyle name="Normal 78 2 7 2 2 2" xfId="55077"/>
    <cellStyle name="Normal 78 2 7 2 3" xfId="47136"/>
    <cellStyle name="Normal 78 2 7 3" xfId="11494"/>
    <cellStyle name="Normal 78 2 7 3 2" xfId="40552"/>
    <cellStyle name="Normal 78 2 7 4" xfId="33968"/>
    <cellStyle name="Normal 78 2 8" xfId="7051"/>
    <cellStyle name="Normal 78 2 8 2" xfId="20312"/>
    <cellStyle name="Normal 78 2 8 2 2" xfId="28266"/>
    <cellStyle name="Normal 78 2 8 2 2 2" xfId="57225"/>
    <cellStyle name="Normal 78 2 8 2 3" xfId="49284"/>
    <cellStyle name="Normal 78 2 8 3" xfId="13642"/>
    <cellStyle name="Normal 78 2 8 3 2" xfId="42700"/>
    <cellStyle name="Normal 78 2 8 4" xfId="36116"/>
    <cellStyle name="Normal 78 2 9" xfId="14920"/>
    <cellStyle name="Normal 78 2 9 2" xfId="22910"/>
    <cellStyle name="Normal 78 2 9 2 2" xfId="51869"/>
    <cellStyle name="Normal 78 2 9 3" xfId="43928"/>
    <cellStyle name="Normal 78 3" xfId="1610"/>
    <cellStyle name="Normal 78 3 10" xfId="30799"/>
    <cellStyle name="Normal 78 3 2" xfId="2235"/>
    <cellStyle name="Normal 78 3 2 2" xfId="3243"/>
    <cellStyle name="Normal 78 3 2 2 2" xfId="6601"/>
    <cellStyle name="Normal 78 3 2 2 2 2" xfId="19883"/>
    <cellStyle name="Normal 78 3 2 2 2 2 2" xfId="27837"/>
    <cellStyle name="Normal 78 3 2 2 2 2 2 2" xfId="56796"/>
    <cellStyle name="Normal 78 3 2 2 2 2 3" xfId="48855"/>
    <cellStyle name="Normal 78 3 2 2 2 3" xfId="13213"/>
    <cellStyle name="Normal 78 3 2 2 2 3 2" xfId="42271"/>
    <cellStyle name="Normal 78 3 2 2 2 4" xfId="35687"/>
    <cellStyle name="Normal 78 3 2 2 3" xfId="16731"/>
    <cellStyle name="Normal 78 3 2 2 3 2" xfId="24685"/>
    <cellStyle name="Normal 78 3 2 2 3 2 2" xfId="53644"/>
    <cellStyle name="Normal 78 3 2 2 3 3" xfId="45703"/>
    <cellStyle name="Normal 78 3 2 2 4" xfId="9921"/>
    <cellStyle name="Normal 78 3 2 2 4 2" xfId="38979"/>
    <cellStyle name="Normal 78 3 2 2 5" xfId="32395"/>
    <cellStyle name="Normal 78 3 2 3" xfId="4441"/>
    <cellStyle name="Normal 78 3 2 3 2" xfId="17735"/>
    <cellStyle name="Normal 78 3 2 3 2 2" xfId="25689"/>
    <cellStyle name="Normal 78 3 2 3 2 2 2" xfId="54648"/>
    <cellStyle name="Normal 78 3 2 3 2 3" xfId="46707"/>
    <cellStyle name="Normal 78 3 2 3 3" xfId="11065"/>
    <cellStyle name="Normal 78 3 2 3 3 2" xfId="40123"/>
    <cellStyle name="Normal 78 3 2 3 4" xfId="33539"/>
    <cellStyle name="Normal 78 3 2 4" xfId="5597"/>
    <cellStyle name="Normal 78 3 2 4 2" xfId="18879"/>
    <cellStyle name="Normal 78 3 2 4 2 2" xfId="26833"/>
    <cellStyle name="Normal 78 3 2 4 2 2 2" xfId="55792"/>
    <cellStyle name="Normal 78 3 2 4 2 3" xfId="47851"/>
    <cellStyle name="Normal 78 3 2 4 3" xfId="12209"/>
    <cellStyle name="Normal 78 3 2 4 3 2" xfId="41267"/>
    <cellStyle name="Normal 78 3 2 4 4" xfId="34683"/>
    <cellStyle name="Normal 78 3 2 5" xfId="7766"/>
    <cellStyle name="Normal 78 3 2 5 2" xfId="21027"/>
    <cellStyle name="Normal 78 3 2 5 2 2" xfId="28981"/>
    <cellStyle name="Normal 78 3 2 5 2 2 2" xfId="57940"/>
    <cellStyle name="Normal 78 3 2 5 2 3" xfId="49999"/>
    <cellStyle name="Normal 78 3 2 5 3" xfId="14357"/>
    <cellStyle name="Normal 78 3 2 5 3 2" xfId="43415"/>
    <cellStyle name="Normal 78 3 2 5 4" xfId="36831"/>
    <cellStyle name="Normal 78 3 2 6" xfId="15636"/>
    <cellStyle name="Normal 78 3 2 6 2" xfId="23626"/>
    <cellStyle name="Normal 78 3 2 6 2 2" xfId="52585"/>
    <cellStyle name="Normal 78 3 2 6 3" xfId="44644"/>
    <cellStyle name="Normal 78 3 2 7" xfId="22177"/>
    <cellStyle name="Normal 78 3 2 7 2" xfId="30125"/>
    <cellStyle name="Normal 78 3 2 7 2 2" xfId="59084"/>
    <cellStyle name="Normal 78 3 2 7 3" xfId="51143"/>
    <cellStyle name="Normal 78 3 2 8" xfId="8917"/>
    <cellStyle name="Normal 78 3 2 8 2" xfId="37975"/>
    <cellStyle name="Normal 78 3 2 9" xfId="31391"/>
    <cellStyle name="Normal 78 3 3" xfId="2651"/>
    <cellStyle name="Normal 78 3 3 2" xfId="6009"/>
    <cellStyle name="Normal 78 3 3 2 2" xfId="19291"/>
    <cellStyle name="Normal 78 3 3 2 2 2" xfId="27245"/>
    <cellStyle name="Normal 78 3 3 2 2 2 2" xfId="56204"/>
    <cellStyle name="Normal 78 3 3 2 2 3" xfId="48263"/>
    <cellStyle name="Normal 78 3 3 2 3" xfId="12621"/>
    <cellStyle name="Normal 78 3 3 2 3 2" xfId="41679"/>
    <cellStyle name="Normal 78 3 3 2 4" xfId="35095"/>
    <cellStyle name="Normal 78 3 3 3" xfId="16139"/>
    <cellStyle name="Normal 78 3 3 3 2" xfId="24093"/>
    <cellStyle name="Normal 78 3 3 3 2 2" xfId="53052"/>
    <cellStyle name="Normal 78 3 3 3 3" xfId="45111"/>
    <cellStyle name="Normal 78 3 3 4" xfId="9329"/>
    <cellStyle name="Normal 78 3 3 4 2" xfId="38387"/>
    <cellStyle name="Normal 78 3 3 5" xfId="31803"/>
    <cellStyle name="Normal 78 3 4" xfId="3849"/>
    <cellStyle name="Normal 78 3 4 2" xfId="17143"/>
    <cellStyle name="Normal 78 3 4 2 2" xfId="25097"/>
    <cellStyle name="Normal 78 3 4 2 2 2" xfId="54056"/>
    <cellStyle name="Normal 78 3 4 2 3" xfId="46115"/>
    <cellStyle name="Normal 78 3 4 3" xfId="10473"/>
    <cellStyle name="Normal 78 3 4 3 2" xfId="39531"/>
    <cellStyle name="Normal 78 3 4 4" xfId="32947"/>
    <cellStyle name="Normal 78 3 5" xfId="5005"/>
    <cellStyle name="Normal 78 3 5 2" xfId="18287"/>
    <cellStyle name="Normal 78 3 5 2 2" xfId="26241"/>
    <cellStyle name="Normal 78 3 5 2 2 2" xfId="55200"/>
    <cellStyle name="Normal 78 3 5 2 3" xfId="47259"/>
    <cellStyle name="Normal 78 3 5 3" xfId="11617"/>
    <cellStyle name="Normal 78 3 5 3 2" xfId="40675"/>
    <cellStyle name="Normal 78 3 5 4" xfId="34091"/>
    <cellStyle name="Normal 78 3 6" xfId="7174"/>
    <cellStyle name="Normal 78 3 6 2" xfId="20435"/>
    <cellStyle name="Normal 78 3 6 2 2" xfId="28389"/>
    <cellStyle name="Normal 78 3 6 2 2 2" xfId="57348"/>
    <cellStyle name="Normal 78 3 6 2 3" xfId="49407"/>
    <cellStyle name="Normal 78 3 6 3" xfId="13765"/>
    <cellStyle name="Normal 78 3 6 3 2" xfId="42823"/>
    <cellStyle name="Normal 78 3 6 4" xfId="36239"/>
    <cellStyle name="Normal 78 3 7" xfId="15043"/>
    <cellStyle name="Normal 78 3 7 2" xfId="23033"/>
    <cellStyle name="Normal 78 3 7 2 2" xfId="51992"/>
    <cellStyle name="Normal 78 3 7 3" xfId="44051"/>
    <cellStyle name="Normal 78 3 8" xfId="21585"/>
    <cellStyle name="Normal 78 3 8 2" xfId="29533"/>
    <cellStyle name="Normal 78 3 8 2 2" xfId="58492"/>
    <cellStyle name="Normal 78 3 8 3" xfId="50551"/>
    <cellStyle name="Normal 78 3 9" xfId="8325"/>
    <cellStyle name="Normal 78 3 9 2" xfId="37383"/>
    <cellStyle name="Normal 78 4" xfId="2022"/>
    <cellStyle name="Normal 78 4 2" xfId="3030"/>
    <cellStyle name="Normal 78 4 2 2" xfId="6388"/>
    <cellStyle name="Normal 78 4 2 2 2" xfId="19670"/>
    <cellStyle name="Normal 78 4 2 2 2 2" xfId="27624"/>
    <cellStyle name="Normal 78 4 2 2 2 2 2" xfId="56583"/>
    <cellStyle name="Normal 78 4 2 2 2 3" xfId="48642"/>
    <cellStyle name="Normal 78 4 2 2 3" xfId="13000"/>
    <cellStyle name="Normal 78 4 2 2 3 2" xfId="42058"/>
    <cellStyle name="Normal 78 4 2 2 4" xfId="35474"/>
    <cellStyle name="Normal 78 4 2 3" xfId="16518"/>
    <cellStyle name="Normal 78 4 2 3 2" xfId="24472"/>
    <cellStyle name="Normal 78 4 2 3 2 2" xfId="53431"/>
    <cellStyle name="Normal 78 4 2 3 3" xfId="45490"/>
    <cellStyle name="Normal 78 4 2 4" xfId="9708"/>
    <cellStyle name="Normal 78 4 2 4 2" xfId="38766"/>
    <cellStyle name="Normal 78 4 2 5" xfId="32182"/>
    <cellStyle name="Normal 78 4 3" xfId="4228"/>
    <cellStyle name="Normal 78 4 3 2" xfId="17522"/>
    <cellStyle name="Normal 78 4 3 2 2" xfId="25476"/>
    <cellStyle name="Normal 78 4 3 2 2 2" xfId="54435"/>
    <cellStyle name="Normal 78 4 3 2 3" xfId="46494"/>
    <cellStyle name="Normal 78 4 3 3" xfId="10852"/>
    <cellStyle name="Normal 78 4 3 3 2" xfId="39910"/>
    <cellStyle name="Normal 78 4 3 4" xfId="33326"/>
    <cellStyle name="Normal 78 4 4" xfId="5384"/>
    <cellStyle name="Normal 78 4 4 2" xfId="18666"/>
    <cellStyle name="Normal 78 4 4 2 2" xfId="26620"/>
    <cellStyle name="Normal 78 4 4 2 2 2" xfId="55579"/>
    <cellStyle name="Normal 78 4 4 2 3" xfId="47638"/>
    <cellStyle name="Normal 78 4 4 3" xfId="11996"/>
    <cellStyle name="Normal 78 4 4 3 2" xfId="41054"/>
    <cellStyle name="Normal 78 4 4 4" xfId="34470"/>
    <cellStyle name="Normal 78 4 5" xfId="7553"/>
    <cellStyle name="Normal 78 4 5 2" xfId="20814"/>
    <cellStyle name="Normal 78 4 5 2 2" xfId="28768"/>
    <cellStyle name="Normal 78 4 5 2 2 2" xfId="57727"/>
    <cellStyle name="Normal 78 4 5 2 3" xfId="49786"/>
    <cellStyle name="Normal 78 4 5 3" xfId="14144"/>
    <cellStyle name="Normal 78 4 5 3 2" xfId="43202"/>
    <cellStyle name="Normal 78 4 5 4" xfId="36618"/>
    <cellStyle name="Normal 78 4 6" xfId="15423"/>
    <cellStyle name="Normal 78 4 6 2" xfId="23413"/>
    <cellStyle name="Normal 78 4 6 2 2" xfId="52372"/>
    <cellStyle name="Normal 78 4 6 3" xfId="44431"/>
    <cellStyle name="Normal 78 4 7" xfId="21964"/>
    <cellStyle name="Normal 78 4 7 2" xfId="29912"/>
    <cellStyle name="Normal 78 4 7 2 2" xfId="58871"/>
    <cellStyle name="Normal 78 4 7 3" xfId="50930"/>
    <cellStyle name="Normal 78 4 8" xfId="8704"/>
    <cellStyle name="Normal 78 4 8 2" xfId="37762"/>
    <cellStyle name="Normal 78 4 9" xfId="31178"/>
    <cellStyle name="Normal 78 5" xfId="1840"/>
    <cellStyle name="Normal 78 5 2" xfId="2850"/>
    <cellStyle name="Normal 78 5 2 2" xfId="6208"/>
    <cellStyle name="Normal 78 5 2 2 2" xfId="19490"/>
    <cellStyle name="Normal 78 5 2 2 2 2" xfId="27444"/>
    <cellStyle name="Normal 78 5 2 2 2 2 2" xfId="56403"/>
    <cellStyle name="Normal 78 5 2 2 2 3" xfId="48462"/>
    <cellStyle name="Normal 78 5 2 2 3" xfId="12820"/>
    <cellStyle name="Normal 78 5 2 2 3 2" xfId="41878"/>
    <cellStyle name="Normal 78 5 2 2 4" xfId="35294"/>
    <cellStyle name="Normal 78 5 2 3" xfId="16338"/>
    <cellStyle name="Normal 78 5 2 3 2" xfId="24292"/>
    <cellStyle name="Normal 78 5 2 3 2 2" xfId="53251"/>
    <cellStyle name="Normal 78 5 2 3 3" xfId="45310"/>
    <cellStyle name="Normal 78 5 2 4" xfId="9528"/>
    <cellStyle name="Normal 78 5 2 4 2" xfId="38586"/>
    <cellStyle name="Normal 78 5 2 5" xfId="32002"/>
    <cellStyle name="Normal 78 5 3" xfId="4048"/>
    <cellStyle name="Normal 78 5 3 2" xfId="17342"/>
    <cellStyle name="Normal 78 5 3 2 2" xfId="25296"/>
    <cellStyle name="Normal 78 5 3 2 2 2" xfId="54255"/>
    <cellStyle name="Normal 78 5 3 2 3" xfId="46314"/>
    <cellStyle name="Normal 78 5 3 3" xfId="10672"/>
    <cellStyle name="Normal 78 5 3 3 2" xfId="39730"/>
    <cellStyle name="Normal 78 5 3 4" xfId="33146"/>
    <cellStyle name="Normal 78 5 4" xfId="5204"/>
    <cellStyle name="Normal 78 5 4 2" xfId="18486"/>
    <cellStyle name="Normal 78 5 4 2 2" xfId="26440"/>
    <cellStyle name="Normal 78 5 4 2 2 2" xfId="55399"/>
    <cellStyle name="Normal 78 5 4 2 3" xfId="47458"/>
    <cellStyle name="Normal 78 5 4 3" xfId="11816"/>
    <cellStyle name="Normal 78 5 4 3 2" xfId="40874"/>
    <cellStyle name="Normal 78 5 4 4" xfId="34290"/>
    <cellStyle name="Normal 78 5 5" xfId="7373"/>
    <cellStyle name="Normal 78 5 5 2" xfId="20634"/>
    <cellStyle name="Normal 78 5 5 2 2" xfId="28588"/>
    <cellStyle name="Normal 78 5 5 2 2 2" xfId="57547"/>
    <cellStyle name="Normal 78 5 5 2 3" xfId="49606"/>
    <cellStyle name="Normal 78 5 5 3" xfId="13964"/>
    <cellStyle name="Normal 78 5 5 3 2" xfId="43022"/>
    <cellStyle name="Normal 78 5 5 4" xfId="36438"/>
    <cellStyle name="Normal 78 5 6" xfId="15243"/>
    <cellStyle name="Normal 78 5 6 2" xfId="23233"/>
    <cellStyle name="Normal 78 5 6 2 2" xfId="52192"/>
    <cellStyle name="Normal 78 5 6 3" xfId="44251"/>
    <cellStyle name="Normal 78 5 7" xfId="21784"/>
    <cellStyle name="Normal 78 5 7 2" xfId="29732"/>
    <cellStyle name="Normal 78 5 7 2 2" xfId="58691"/>
    <cellStyle name="Normal 78 5 7 3" xfId="50750"/>
    <cellStyle name="Normal 78 5 8" xfId="8524"/>
    <cellStyle name="Normal 78 5 8 2" xfId="37582"/>
    <cellStyle name="Normal 78 5 9" xfId="30998"/>
    <cellStyle name="Normal 78 6" xfId="2438"/>
    <cellStyle name="Normal 78 6 2" xfId="5796"/>
    <cellStyle name="Normal 78 6 2 2" xfId="19078"/>
    <cellStyle name="Normal 78 6 2 2 2" xfId="27032"/>
    <cellStyle name="Normal 78 6 2 2 2 2" xfId="55991"/>
    <cellStyle name="Normal 78 6 2 2 3" xfId="48050"/>
    <cellStyle name="Normal 78 6 2 3" xfId="12408"/>
    <cellStyle name="Normal 78 6 2 3 2" xfId="41466"/>
    <cellStyle name="Normal 78 6 2 4" xfId="34882"/>
    <cellStyle name="Normal 78 6 3" xfId="15959"/>
    <cellStyle name="Normal 78 6 3 2" xfId="23932"/>
    <cellStyle name="Normal 78 6 3 2 2" xfId="52891"/>
    <cellStyle name="Normal 78 6 3 3" xfId="44950"/>
    <cellStyle name="Normal 78 6 4" xfId="9116"/>
    <cellStyle name="Normal 78 6 4 2" xfId="38174"/>
    <cellStyle name="Normal 78 6 5" xfId="31590"/>
    <cellStyle name="Normal 78 7" xfId="3636"/>
    <cellStyle name="Normal 78 7 2" xfId="16930"/>
    <cellStyle name="Normal 78 7 2 2" xfId="24884"/>
    <cellStyle name="Normal 78 7 2 2 2" xfId="53843"/>
    <cellStyle name="Normal 78 7 2 3" xfId="45902"/>
    <cellStyle name="Normal 78 7 3" xfId="10260"/>
    <cellStyle name="Normal 78 7 3 2" xfId="39318"/>
    <cellStyle name="Normal 78 7 4" xfId="32734"/>
    <cellStyle name="Normal 78 8" xfId="4792"/>
    <cellStyle name="Normal 78 8 2" xfId="18074"/>
    <cellStyle name="Normal 78 8 2 2" xfId="26028"/>
    <cellStyle name="Normal 78 8 2 2 2" xfId="54987"/>
    <cellStyle name="Normal 78 8 2 3" xfId="47046"/>
    <cellStyle name="Normal 78 8 3" xfId="11404"/>
    <cellStyle name="Normal 78 8 3 2" xfId="40462"/>
    <cellStyle name="Normal 78 8 4" xfId="33878"/>
    <cellStyle name="Normal 78 9" xfId="6961"/>
    <cellStyle name="Normal 78 9 2" xfId="20222"/>
    <cellStyle name="Normal 78 9 2 2" xfId="28176"/>
    <cellStyle name="Normal 78 9 2 2 2" xfId="57135"/>
    <cellStyle name="Normal 78 9 2 3" xfId="49194"/>
    <cellStyle name="Normal 78 9 3" xfId="13552"/>
    <cellStyle name="Normal 78 9 3 2" xfId="42610"/>
    <cellStyle name="Normal 78 9 4" xfId="36026"/>
    <cellStyle name="Normal 79" xfId="1392"/>
    <cellStyle name="Normal 79 10" xfId="14835"/>
    <cellStyle name="Normal 79 10 2" xfId="22826"/>
    <cellStyle name="Normal 79 10 2 2" xfId="51785"/>
    <cellStyle name="Normal 79 10 3" xfId="43844"/>
    <cellStyle name="Normal 79 11" xfId="21378"/>
    <cellStyle name="Normal 79 11 2" xfId="29326"/>
    <cellStyle name="Normal 79 11 2 2" xfId="58285"/>
    <cellStyle name="Normal 79 11 3" xfId="50344"/>
    <cellStyle name="Normal 79 12" xfId="8118"/>
    <cellStyle name="Normal 79 12 2" xfId="37176"/>
    <cellStyle name="Normal 79 13" xfId="30592"/>
    <cellStyle name="Normal 79 2" xfId="1486"/>
    <cellStyle name="Normal 79 2 10" xfId="21468"/>
    <cellStyle name="Normal 79 2 10 2" xfId="29416"/>
    <cellStyle name="Normal 79 2 10 2 2" xfId="58375"/>
    <cellStyle name="Normal 79 2 10 3" xfId="50434"/>
    <cellStyle name="Normal 79 2 11" xfId="8208"/>
    <cellStyle name="Normal 79 2 11 2" xfId="37266"/>
    <cellStyle name="Normal 79 2 12" xfId="30682"/>
    <cellStyle name="Normal 79 2 2" xfId="1706"/>
    <cellStyle name="Normal 79 2 2 10" xfId="30895"/>
    <cellStyle name="Normal 79 2 2 2" xfId="2331"/>
    <cellStyle name="Normal 79 2 2 2 2" xfId="3339"/>
    <cellStyle name="Normal 79 2 2 2 2 2" xfId="6697"/>
    <cellStyle name="Normal 79 2 2 2 2 2 2" xfId="19979"/>
    <cellStyle name="Normal 79 2 2 2 2 2 2 2" xfId="27933"/>
    <cellStyle name="Normal 79 2 2 2 2 2 2 2 2" xfId="56892"/>
    <cellStyle name="Normal 79 2 2 2 2 2 2 3" xfId="48951"/>
    <cellStyle name="Normal 79 2 2 2 2 2 3" xfId="13309"/>
    <cellStyle name="Normal 79 2 2 2 2 2 3 2" xfId="42367"/>
    <cellStyle name="Normal 79 2 2 2 2 2 4" xfId="35783"/>
    <cellStyle name="Normal 79 2 2 2 2 3" xfId="16827"/>
    <cellStyle name="Normal 79 2 2 2 2 3 2" xfId="24781"/>
    <cellStyle name="Normal 79 2 2 2 2 3 2 2" xfId="53740"/>
    <cellStyle name="Normal 79 2 2 2 2 3 3" xfId="45799"/>
    <cellStyle name="Normal 79 2 2 2 2 4" xfId="10017"/>
    <cellStyle name="Normal 79 2 2 2 2 4 2" xfId="39075"/>
    <cellStyle name="Normal 79 2 2 2 2 5" xfId="32491"/>
    <cellStyle name="Normal 79 2 2 2 3" xfId="4537"/>
    <cellStyle name="Normal 79 2 2 2 3 2" xfId="17831"/>
    <cellStyle name="Normal 79 2 2 2 3 2 2" xfId="25785"/>
    <cellStyle name="Normal 79 2 2 2 3 2 2 2" xfId="54744"/>
    <cellStyle name="Normal 79 2 2 2 3 2 3" xfId="46803"/>
    <cellStyle name="Normal 79 2 2 2 3 3" xfId="11161"/>
    <cellStyle name="Normal 79 2 2 2 3 3 2" xfId="40219"/>
    <cellStyle name="Normal 79 2 2 2 3 4" xfId="33635"/>
    <cellStyle name="Normal 79 2 2 2 4" xfId="5693"/>
    <cellStyle name="Normal 79 2 2 2 4 2" xfId="18975"/>
    <cellStyle name="Normal 79 2 2 2 4 2 2" xfId="26929"/>
    <cellStyle name="Normal 79 2 2 2 4 2 2 2" xfId="55888"/>
    <cellStyle name="Normal 79 2 2 2 4 2 3" xfId="47947"/>
    <cellStyle name="Normal 79 2 2 2 4 3" xfId="12305"/>
    <cellStyle name="Normal 79 2 2 2 4 3 2" xfId="41363"/>
    <cellStyle name="Normal 79 2 2 2 4 4" xfId="34779"/>
    <cellStyle name="Normal 79 2 2 2 5" xfId="7862"/>
    <cellStyle name="Normal 79 2 2 2 5 2" xfId="21123"/>
    <cellStyle name="Normal 79 2 2 2 5 2 2" xfId="29077"/>
    <cellStyle name="Normal 79 2 2 2 5 2 2 2" xfId="58036"/>
    <cellStyle name="Normal 79 2 2 2 5 2 3" xfId="50095"/>
    <cellStyle name="Normal 79 2 2 2 5 3" xfId="14453"/>
    <cellStyle name="Normal 79 2 2 2 5 3 2" xfId="43511"/>
    <cellStyle name="Normal 79 2 2 2 5 4" xfId="36927"/>
    <cellStyle name="Normal 79 2 2 2 6" xfId="15732"/>
    <cellStyle name="Normal 79 2 2 2 6 2" xfId="23722"/>
    <cellStyle name="Normal 79 2 2 2 6 2 2" xfId="52681"/>
    <cellStyle name="Normal 79 2 2 2 6 3" xfId="44740"/>
    <cellStyle name="Normal 79 2 2 2 7" xfId="22273"/>
    <cellStyle name="Normal 79 2 2 2 7 2" xfId="30221"/>
    <cellStyle name="Normal 79 2 2 2 7 2 2" xfId="59180"/>
    <cellStyle name="Normal 79 2 2 2 7 3" xfId="51239"/>
    <cellStyle name="Normal 79 2 2 2 8" xfId="9013"/>
    <cellStyle name="Normal 79 2 2 2 8 2" xfId="38071"/>
    <cellStyle name="Normal 79 2 2 2 9" xfId="31487"/>
    <cellStyle name="Normal 79 2 2 3" xfId="2747"/>
    <cellStyle name="Normal 79 2 2 3 2" xfId="6105"/>
    <cellStyle name="Normal 79 2 2 3 2 2" xfId="19387"/>
    <cellStyle name="Normal 79 2 2 3 2 2 2" xfId="27341"/>
    <cellStyle name="Normal 79 2 2 3 2 2 2 2" xfId="56300"/>
    <cellStyle name="Normal 79 2 2 3 2 2 3" xfId="48359"/>
    <cellStyle name="Normal 79 2 2 3 2 3" xfId="12717"/>
    <cellStyle name="Normal 79 2 2 3 2 3 2" xfId="41775"/>
    <cellStyle name="Normal 79 2 2 3 2 4" xfId="35191"/>
    <cellStyle name="Normal 79 2 2 3 3" xfId="16235"/>
    <cellStyle name="Normal 79 2 2 3 3 2" xfId="24189"/>
    <cellStyle name="Normal 79 2 2 3 3 2 2" xfId="53148"/>
    <cellStyle name="Normal 79 2 2 3 3 3" xfId="45207"/>
    <cellStyle name="Normal 79 2 2 3 4" xfId="9425"/>
    <cellStyle name="Normal 79 2 2 3 4 2" xfId="38483"/>
    <cellStyle name="Normal 79 2 2 3 5" xfId="31899"/>
    <cellStyle name="Normal 79 2 2 4" xfId="3945"/>
    <cellStyle name="Normal 79 2 2 4 2" xfId="17239"/>
    <cellStyle name="Normal 79 2 2 4 2 2" xfId="25193"/>
    <cellStyle name="Normal 79 2 2 4 2 2 2" xfId="54152"/>
    <cellStyle name="Normal 79 2 2 4 2 3" xfId="46211"/>
    <cellStyle name="Normal 79 2 2 4 3" xfId="10569"/>
    <cellStyle name="Normal 79 2 2 4 3 2" xfId="39627"/>
    <cellStyle name="Normal 79 2 2 4 4" xfId="33043"/>
    <cellStyle name="Normal 79 2 2 5" xfId="5101"/>
    <cellStyle name="Normal 79 2 2 5 2" xfId="18383"/>
    <cellStyle name="Normal 79 2 2 5 2 2" xfId="26337"/>
    <cellStyle name="Normal 79 2 2 5 2 2 2" xfId="55296"/>
    <cellStyle name="Normal 79 2 2 5 2 3" xfId="47355"/>
    <cellStyle name="Normal 79 2 2 5 3" xfId="11713"/>
    <cellStyle name="Normal 79 2 2 5 3 2" xfId="40771"/>
    <cellStyle name="Normal 79 2 2 5 4" xfId="34187"/>
    <cellStyle name="Normal 79 2 2 6" xfId="7270"/>
    <cellStyle name="Normal 79 2 2 6 2" xfId="20531"/>
    <cellStyle name="Normal 79 2 2 6 2 2" xfId="28485"/>
    <cellStyle name="Normal 79 2 2 6 2 2 2" xfId="57444"/>
    <cellStyle name="Normal 79 2 2 6 2 3" xfId="49503"/>
    <cellStyle name="Normal 79 2 2 6 3" xfId="13861"/>
    <cellStyle name="Normal 79 2 2 6 3 2" xfId="42919"/>
    <cellStyle name="Normal 79 2 2 6 4" xfId="36335"/>
    <cellStyle name="Normal 79 2 2 7" xfId="15139"/>
    <cellStyle name="Normal 79 2 2 7 2" xfId="23129"/>
    <cellStyle name="Normal 79 2 2 7 2 2" xfId="52088"/>
    <cellStyle name="Normal 79 2 2 7 3" xfId="44147"/>
    <cellStyle name="Normal 79 2 2 8" xfId="21681"/>
    <cellStyle name="Normal 79 2 2 8 2" xfId="29629"/>
    <cellStyle name="Normal 79 2 2 8 2 2" xfId="58588"/>
    <cellStyle name="Normal 79 2 2 8 3" xfId="50647"/>
    <cellStyle name="Normal 79 2 2 9" xfId="8421"/>
    <cellStyle name="Normal 79 2 2 9 2" xfId="37479"/>
    <cellStyle name="Normal 79 2 3" xfId="2118"/>
    <cellStyle name="Normal 79 2 3 2" xfId="3126"/>
    <cellStyle name="Normal 79 2 3 2 2" xfId="6484"/>
    <cellStyle name="Normal 79 2 3 2 2 2" xfId="19766"/>
    <cellStyle name="Normal 79 2 3 2 2 2 2" xfId="27720"/>
    <cellStyle name="Normal 79 2 3 2 2 2 2 2" xfId="56679"/>
    <cellStyle name="Normal 79 2 3 2 2 2 3" xfId="48738"/>
    <cellStyle name="Normal 79 2 3 2 2 3" xfId="13096"/>
    <cellStyle name="Normal 79 2 3 2 2 3 2" xfId="42154"/>
    <cellStyle name="Normal 79 2 3 2 2 4" xfId="35570"/>
    <cellStyle name="Normal 79 2 3 2 3" xfId="16614"/>
    <cellStyle name="Normal 79 2 3 2 3 2" xfId="24568"/>
    <cellStyle name="Normal 79 2 3 2 3 2 2" xfId="53527"/>
    <cellStyle name="Normal 79 2 3 2 3 3" xfId="45586"/>
    <cellStyle name="Normal 79 2 3 2 4" xfId="9804"/>
    <cellStyle name="Normal 79 2 3 2 4 2" xfId="38862"/>
    <cellStyle name="Normal 79 2 3 2 5" xfId="32278"/>
    <cellStyle name="Normal 79 2 3 3" xfId="4324"/>
    <cellStyle name="Normal 79 2 3 3 2" xfId="17618"/>
    <cellStyle name="Normal 79 2 3 3 2 2" xfId="25572"/>
    <cellStyle name="Normal 79 2 3 3 2 2 2" xfId="54531"/>
    <cellStyle name="Normal 79 2 3 3 2 3" xfId="46590"/>
    <cellStyle name="Normal 79 2 3 3 3" xfId="10948"/>
    <cellStyle name="Normal 79 2 3 3 3 2" xfId="40006"/>
    <cellStyle name="Normal 79 2 3 3 4" xfId="33422"/>
    <cellStyle name="Normal 79 2 3 4" xfId="5480"/>
    <cellStyle name="Normal 79 2 3 4 2" xfId="18762"/>
    <cellStyle name="Normal 79 2 3 4 2 2" xfId="26716"/>
    <cellStyle name="Normal 79 2 3 4 2 2 2" xfId="55675"/>
    <cellStyle name="Normal 79 2 3 4 2 3" xfId="47734"/>
    <cellStyle name="Normal 79 2 3 4 3" xfId="12092"/>
    <cellStyle name="Normal 79 2 3 4 3 2" xfId="41150"/>
    <cellStyle name="Normal 79 2 3 4 4" xfId="34566"/>
    <cellStyle name="Normal 79 2 3 5" xfId="7649"/>
    <cellStyle name="Normal 79 2 3 5 2" xfId="20910"/>
    <cellStyle name="Normal 79 2 3 5 2 2" xfId="28864"/>
    <cellStyle name="Normal 79 2 3 5 2 2 2" xfId="57823"/>
    <cellStyle name="Normal 79 2 3 5 2 3" xfId="49882"/>
    <cellStyle name="Normal 79 2 3 5 3" xfId="14240"/>
    <cellStyle name="Normal 79 2 3 5 3 2" xfId="43298"/>
    <cellStyle name="Normal 79 2 3 5 4" xfId="36714"/>
    <cellStyle name="Normal 79 2 3 6" xfId="15519"/>
    <cellStyle name="Normal 79 2 3 6 2" xfId="23509"/>
    <cellStyle name="Normal 79 2 3 6 2 2" xfId="52468"/>
    <cellStyle name="Normal 79 2 3 6 3" xfId="44527"/>
    <cellStyle name="Normal 79 2 3 7" xfId="22060"/>
    <cellStyle name="Normal 79 2 3 7 2" xfId="30008"/>
    <cellStyle name="Normal 79 2 3 7 2 2" xfId="58967"/>
    <cellStyle name="Normal 79 2 3 7 3" xfId="51026"/>
    <cellStyle name="Normal 79 2 3 8" xfId="8800"/>
    <cellStyle name="Normal 79 2 3 8 2" xfId="37858"/>
    <cellStyle name="Normal 79 2 3 9" xfId="31274"/>
    <cellStyle name="Normal 79 2 4" xfId="1936"/>
    <cellStyle name="Normal 79 2 4 2" xfId="2946"/>
    <cellStyle name="Normal 79 2 4 2 2" xfId="6304"/>
    <cellStyle name="Normal 79 2 4 2 2 2" xfId="19586"/>
    <cellStyle name="Normal 79 2 4 2 2 2 2" xfId="27540"/>
    <cellStyle name="Normal 79 2 4 2 2 2 2 2" xfId="56499"/>
    <cellStyle name="Normal 79 2 4 2 2 2 3" xfId="48558"/>
    <cellStyle name="Normal 79 2 4 2 2 3" xfId="12916"/>
    <cellStyle name="Normal 79 2 4 2 2 3 2" xfId="41974"/>
    <cellStyle name="Normal 79 2 4 2 2 4" xfId="35390"/>
    <cellStyle name="Normal 79 2 4 2 3" xfId="16434"/>
    <cellStyle name="Normal 79 2 4 2 3 2" xfId="24388"/>
    <cellStyle name="Normal 79 2 4 2 3 2 2" xfId="53347"/>
    <cellStyle name="Normal 79 2 4 2 3 3" xfId="45406"/>
    <cellStyle name="Normal 79 2 4 2 4" xfId="9624"/>
    <cellStyle name="Normal 79 2 4 2 4 2" xfId="38682"/>
    <cellStyle name="Normal 79 2 4 2 5" xfId="32098"/>
    <cellStyle name="Normal 79 2 4 3" xfId="4144"/>
    <cellStyle name="Normal 79 2 4 3 2" xfId="17438"/>
    <cellStyle name="Normal 79 2 4 3 2 2" xfId="25392"/>
    <cellStyle name="Normal 79 2 4 3 2 2 2" xfId="54351"/>
    <cellStyle name="Normal 79 2 4 3 2 3" xfId="46410"/>
    <cellStyle name="Normal 79 2 4 3 3" xfId="10768"/>
    <cellStyle name="Normal 79 2 4 3 3 2" xfId="39826"/>
    <cellStyle name="Normal 79 2 4 3 4" xfId="33242"/>
    <cellStyle name="Normal 79 2 4 4" xfId="5300"/>
    <cellStyle name="Normal 79 2 4 4 2" xfId="18582"/>
    <cellStyle name="Normal 79 2 4 4 2 2" xfId="26536"/>
    <cellStyle name="Normal 79 2 4 4 2 2 2" xfId="55495"/>
    <cellStyle name="Normal 79 2 4 4 2 3" xfId="47554"/>
    <cellStyle name="Normal 79 2 4 4 3" xfId="11912"/>
    <cellStyle name="Normal 79 2 4 4 3 2" xfId="40970"/>
    <cellStyle name="Normal 79 2 4 4 4" xfId="34386"/>
    <cellStyle name="Normal 79 2 4 5" xfId="7469"/>
    <cellStyle name="Normal 79 2 4 5 2" xfId="20730"/>
    <cellStyle name="Normal 79 2 4 5 2 2" xfId="28684"/>
    <cellStyle name="Normal 79 2 4 5 2 2 2" xfId="57643"/>
    <cellStyle name="Normal 79 2 4 5 2 3" xfId="49702"/>
    <cellStyle name="Normal 79 2 4 5 3" xfId="14060"/>
    <cellStyle name="Normal 79 2 4 5 3 2" xfId="43118"/>
    <cellStyle name="Normal 79 2 4 5 4" xfId="36534"/>
    <cellStyle name="Normal 79 2 4 6" xfId="15339"/>
    <cellStyle name="Normal 79 2 4 6 2" xfId="23329"/>
    <cellStyle name="Normal 79 2 4 6 2 2" xfId="52288"/>
    <cellStyle name="Normal 79 2 4 6 3" xfId="44347"/>
    <cellStyle name="Normal 79 2 4 7" xfId="21880"/>
    <cellStyle name="Normal 79 2 4 7 2" xfId="29828"/>
    <cellStyle name="Normal 79 2 4 7 2 2" xfId="58787"/>
    <cellStyle name="Normal 79 2 4 7 3" xfId="50846"/>
    <cellStyle name="Normal 79 2 4 8" xfId="8620"/>
    <cellStyle name="Normal 79 2 4 8 2" xfId="37678"/>
    <cellStyle name="Normal 79 2 4 9" xfId="31094"/>
    <cellStyle name="Normal 79 2 5" xfId="2534"/>
    <cellStyle name="Normal 79 2 5 2" xfId="5892"/>
    <cellStyle name="Normal 79 2 5 2 2" xfId="19174"/>
    <cellStyle name="Normal 79 2 5 2 2 2" xfId="27128"/>
    <cellStyle name="Normal 79 2 5 2 2 2 2" xfId="56087"/>
    <cellStyle name="Normal 79 2 5 2 2 3" xfId="48146"/>
    <cellStyle name="Normal 79 2 5 2 3" xfId="12504"/>
    <cellStyle name="Normal 79 2 5 2 3 2" xfId="41562"/>
    <cellStyle name="Normal 79 2 5 2 4" xfId="34978"/>
    <cellStyle name="Normal 79 2 5 3" xfId="15921"/>
    <cellStyle name="Normal 79 2 5 3 2" xfId="23908"/>
    <cellStyle name="Normal 79 2 5 3 2 2" xfId="52867"/>
    <cellStyle name="Normal 79 2 5 3 3" xfId="44926"/>
    <cellStyle name="Normal 79 2 5 4" xfId="9212"/>
    <cellStyle name="Normal 79 2 5 4 2" xfId="38270"/>
    <cellStyle name="Normal 79 2 5 5" xfId="31686"/>
    <cellStyle name="Normal 79 2 6" xfId="3732"/>
    <cellStyle name="Normal 79 2 6 2" xfId="17026"/>
    <cellStyle name="Normal 79 2 6 2 2" xfId="24980"/>
    <cellStyle name="Normal 79 2 6 2 2 2" xfId="53939"/>
    <cellStyle name="Normal 79 2 6 2 3" xfId="45998"/>
    <cellStyle name="Normal 79 2 6 3" xfId="10356"/>
    <cellStyle name="Normal 79 2 6 3 2" xfId="39414"/>
    <cellStyle name="Normal 79 2 6 4" xfId="32830"/>
    <cellStyle name="Normal 79 2 7" xfId="4888"/>
    <cellStyle name="Normal 79 2 7 2" xfId="18170"/>
    <cellStyle name="Normal 79 2 7 2 2" xfId="26124"/>
    <cellStyle name="Normal 79 2 7 2 2 2" xfId="55083"/>
    <cellStyle name="Normal 79 2 7 2 3" xfId="47142"/>
    <cellStyle name="Normal 79 2 7 3" xfId="11500"/>
    <cellStyle name="Normal 79 2 7 3 2" xfId="40558"/>
    <cellStyle name="Normal 79 2 7 4" xfId="33974"/>
    <cellStyle name="Normal 79 2 8" xfId="7057"/>
    <cellStyle name="Normal 79 2 8 2" xfId="20318"/>
    <cellStyle name="Normal 79 2 8 2 2" xfId="28272"/>
    <cellStyle name="Normal 79 2 8 2 2 2" xfId="57231"/>
    <cellStyle name="Normal 79 2 8 2 3" xfId="49290"/>
    <cellStyle name="Normal 79 2 8 3" xfId="13648"/>
    <cellStyle name="Normal 79 2 8 3 2" xfId="42706"/>
    <cellStyle name="Normal 79 2 8 4" xfId="36122"/>
    <cellStyle name="Normal 79 2 9" xfId="14926"/>
    <cellStyle name="Normal 79 2 9 2" xfId="22916"/>
    <cellStyle name="Normal 79 2 9 2 2" xfId="51875"/>
    <cellStyle name="Normal 79 2 9 3" xfId="43934"/>
    <cellStyle name="Normal 79 3" xfId="1616"/>
    <cellStyle name="Normal 79 3 10" xfId="30805"/>
    <cellStyle name="Normal 79 3 2" xfId="2241"/>
    <cellStyle name="Normal 79 3 2 2" xfId="3249"/>
    <cellStyle name="Normal 79 3 2 2 2" xfId="6607"/>
    <cellStyle name="Normal 79 3 2 2 2 2" xfId="19889"/>
    <cellStyle name="Normal 79 3 2 2 2 2 2" xfId="27843"/>
    <cellStyle name="Normal 79 3 2 2 2 2 2 2" xfId="56802"/>
    <cellStyle name="Normal 79 3 2 2 2 2 3" xfId="48861"/>
    <cellStyle name="Normal 79 3 2 2 2 3" xfId="13219"/>
    <cellStyle name="Normal 79 3 2 2 2 3 2" xfId="42277"/>
    <cellStyle name="Normal 79 3 2 2 2 4" xfId="35693"/>
    <cellStyle name="Normal 79 3 2 2 3" xfId="16737"/>
    <cellStyle name="Normal 79 3 2 2 3 2" xfId="24691"/>
    <cellStyle name="Normal 79 3 2 2 3 2 2" xfId="53650"/>
    <cellStyle name="Normal 79 3 2 2 3 3" xfId="45709"/>
    <cellStyle name="Normal 79 3 2 2 4" xfId="9927"/>
    <cellStyle name="Normal 79 3 2 2 4 2" xfId="38985"/>
    <cellStyle name="Normal 79 3 2 2 5" xfId="32401"/>
    <cellStyle name="Normal 79 3 2 3" xfId="4447"/>
    <cellStyle name="Normal 79 3 2 3 2" xfId="17741"/>
    <cellStyle name="Normal 79 3 2 3 2 2" xfId="25695"/>
    <cellStyle name="Normal 79 3 2 3 2 2 2" xfId="54654"/>
    <cellStyle name="Normal 79 3 2 3 2 3" xfId="46713"/>
    <cellStyle name="Normal 79 3 2 3 3" xfId="11071"/>
    <cellStyle name="Normal 79 3 2 3 3 2" xfId="40129"/>
    <cellStyle name="Normal 79 3 2 3 4" xfId="33545"/>
    <cellStyle name="Normal 79 3 2 4" xfId="5603"/>
    <cellStyle name="Normal 79 3 2 4 2" xfId="18885"/>
    <cellStyle name="Normal 79 3 2 4 2 2" xfId="26839"/>
    <cellStyle name="Normal 79 3 2 4 2 2 2" xfId="55798"/>
    <cellStyle name="Normal 79 3 2 4 2 3" xfId="47857"/>
    <cellStyle name="Normal 79 3 2 4 3" xfId="12215"/>
    <cellStyle name="Normal 79 3 2 4 3 2" xfId="41273"/>
    <cellStyle name="Normal 79 3 2 4 4" xfId="34689"/>
    <cellStyle name="Normal 79 3 2 5" xfId="7772"/>
    <cellStyle name="Normal 79 3 2 5 2" xfId="21033"/>
    <cellStyle name="Normal 79 3 2 5 2 2" xfId="28987"/>
    <cellStyle name="Normal 79 3 2 5 2 2 2" xfId="57946"/>
    <cellStyle name="Normal 79 3 2 5 2 3" xfId="50005"/>
    <cellStyle name="Normal 79 3 2 5 3" xfId="14363"/>
    <cellStyle name="Normal 79 3 2 5 3 2" xfId="43421"/>
    <cellStyle name="Normal 79 3 2 5 4" xfId="36837"/>
    <cellStyle name="Normal 79 3 2 6" xfId="15642"/>
    <cellStyle name="Normal 79 3 2 6 2" xfId="23632"/>
    <cellStyle name="Normal 79 3 2 6 2 2" xfId="52591"/>
    <cellStyle name="Normal 79 3 2 6 3" xfId="44650"/>
    <cellStyle name="Normal 79 3 2 7" xfId="22183"/>
    <cellStyle name="Normal 79 3 2 7 2" xfId="30131"/>
    <cellStyle name="Normal 79 3 2 7 2 2" xfId="59090"/>
    <cellStyle name="Normal 79 3 2 7 3" xfId="51149"/>
    <cellStyle name="Normal 79 3 2 8" xfId="8923"/>
    <cellStyle name="Normal 79 3 2 8 2" xfId="37981"/>
    <cellStyle name="Normal 79 3 2 9" xfId="31397"/>
    <cellStyle name="Normal 79 3 3" xfId="2657"/>
    <cellStyle name="Normal 79 3 3 2" xfId="6015"/>
    <cellStyle name="Normal 79 3 3 2 2" xfId="19297"/>
    <cellStyle name="Normal 79 3 3 2 2 2" xfId="27251"/>
    <cellStyle name="Normal 79 3 3 2 2 2 2" xfId="56210"/>
    <cellStyle name="Normal 79 3 3 2 2 3" xfId="48269"/>
    <cellStyle name="Normal 79 3 3 2 3" xfId="12627"/>
    <cellStyle name="Normal 79 3 3 2 3 2" xfId="41685"/>
    <cellStyle name="Normal 79 3 3 2 4" xfId="35101"/>
    <cellStyle name="Normal 79 3 3 3" xfId="16145"/>
    <cellStyle name="Normal 79 3 3 3 2" xfId="24099"/>
    <cellStyle name="Normal 79 3 3 3 2 2" xfId="53058"/>
    <cellStyle name="Normal 79 3 3 3 3" xfId="45117"/>
    <cellStyle name="Normal 79 3 3 4" xfId="9335"/>
    <cellStyle name="Normal 79 3 3 4 2" xfId="38393"/>
    <cellStyle name="Normal 79 3 3 5" xfId="31809"/>
    <cellStyle name="Normal 79 3 4" xfId="3855"/>
    <cellStyle name="Normal 79 3 4 2" xfId="17149"/>
    <cellStyle name="Normal 79 3 4 2 2" xfId="25103"/>
    <cellStyle name="Normal 79 3 4 2 2 2" xfId="54062"/>
    <cellStyle name="Normal 79 3 4 2 3" xfId="46121"/>
    <cellStyle name="Normal 79 3 4 3" xfId="10479"/>
    <cellStyle name="Normal 79 3 4 3 2" xfId="39537"/>
    <cellStyle name="Normal 79 3 4 4" xfId="32953"/>
    <cellStyle name="Normal 79 3 5" xfId="5011"/>
    <cellStyle name="Normal 79 3 5 2" xfId="18293"/>
    <cellStyle name="Normal 79 3 5 2 2" xfId="26247"/>
    <cellStyle name="Normal 79 3 5 2 2 2" xfId="55206"/>
    <cellStyle name="Normal 79 3 5 2 3" xfId="47265"/>
    <cellStyle name="Normal 79 3 5 3" xfId="11623"/>
    <cellStyle name="Normal 79 3 5 3 2" xfId="40681"/>
    <cellStyle name="Normal 79 3 5 4" xfId="34097"/>
    <cellStyle name="Normal 79 3 6" xfId="7180"/>
    <cellStyle name="Normal 79 3 6 2" xfId="20441"/>
    <cellStyle name="Normal 79 3 6 2 2" xfId="28395"/>
    <cellStyle name="Normal 79 3 6 2 2 2" xfId="57354"/>
    <cellStyle name="Normal 79 3 6 2 3" xfId="49413"/>
    <cellStyle name="Normal 79 3 6 3" xfId="13771"/>
    <cellStyle name="Normal 79 3 6 3 2" xfId="42829"/>
    <cellStyle name="Normal 79 3 6 4" xfId="36245"/>
    <cellStyle name="Normal 79 3 7" xfId="15049"/>
    <cellStyle name="Normal 79 3 7 2" xfId="23039"/>
    <cellStyle name="Normal 79 3 7 2 2" xfId="51998"/>
    <cellStyle name="Normal 79 3 7 3" xfId="44057"/>
    <cellStyle name="Normal 79 3 8" xfId="21591"/>
    <cellStyle name="Normal 79 3 8 2" xfId="29539"/>
    <cellStyle name="Normal 79 3 8 2 2" xfId="58498"/>
    <cellStyle name="Normal 79 3 8 3" xfId="50557"/>
    <cellStyle name="Normal 79 3 9" xfId="8331"/>
    <cellStyle name="Normal 79 3 9 2" xfId="37389"/>
    <cellStyle name="Normal 79 4" xfId="2028"/>
    <cellStyle name="Normal 79 4 2" xfId="3036"/>
    <cellStyle name="Normal 79 4 2 2" xfId="6394"/>
    <cellStyle name="Normal 79 4 2 2 2" xfId="19676"/>
    <cellStyle name="Normal 79 4 2 2 2 2" xfId="27630"/>
    <cellStyle name="Normal 79 4 2 2 2 2 2" xfId="56589"/>
    <cellStyle name="Normal 79 4 2 2 2 3" xfId="48648"/>
    <cellStyle name="Normal 79 4 2 2 3" xfId="13006"/>
    <cellStyle name="Normal 79 4 2 2 3 2" xfId="42064"/>
    <cellStyle name="Normal 79 4 2 2 4" xfId="35480"/>
    <cellStyle name="Normal 79 4 2 3" xfId="16524"/>
    <cellStyle name="Normal 79 4 2 3 2" xfId="24478"/>
    <cellStyle name="Normal 79 4 2 3 2 2" xfId="53437"/>
    <cellStyle name="Normal 79 4 2 3 3" xfId="45496"/>
    <cellStyle name="Normal 79 4 2 4" xfId="9714"/>
    <cellStyle name="Normal 79 4 2 4 2" xfId="38772"/>
    <cellStyle name="Normal 79 4 2 5" xfId="32188"/>
    <cellStyle name="Normal 79 4 3" xfId="4234"/>
    <cellStyle name="Normal 79 4 3 2" xfId="17528"/>
    <cellStyle name="Normal 79 4 3 2 2" xfId="25482"/>
    <cellStyle name="Normal 79 4 3 2 2 2" xfId="54441"/>
    <cellStyle name="Normal 79 4 3 2 3" xfId="46500"/>
    <cellStyle name="Normal 79 4 3 3" xfId="10858"/>
    <cellStyle name="Normal 79 4 3 3 2" xfId="39916"/>
    <cellStyle name="Normal 79 4 3 4" xfId="33332"/>
    <cellStyle name="Normal 79 4 4" xfId="5390"/>
    <cellStyle name="Normal 79 4 4 2" xfId="18672"/>
    <cellStyle name="Normal 79 4 4 2 2" xfId="26626"/>
    <cellStyle name="Normal 79 4 4 2 2 2" xfId="55585"/>
    <cellStyle name="Normal 79 4 4 2 3" xfId="47644"/>
    <cellStyle name="Normal 79 4 4 3" xfId="12002"/>
    <cellStyle name="Normal 79 4 4 3 2" xfId="41060"/>
    <cellStyle name="Normal 79 4 4 4" xfId="34476"/>
    <cellStyle name="Normal 79 4 5" xfId="7559"/>
    <cellStyle name="Normal 79 4 5 2" xfId="20820"/>
    <cellStyle name="Normal 79 4 5 2 2" xfId="28774"/>
    <cellStyle name="Normal 79 4 5 2 2 2" xfId="57733"/>
    <cellStyle name="Normal 79 4 5 2 3" xfId="49792"/>
    <cellStyle name="Normal 79 4 5 3" xfId="14150"/>
    <cellStyle name="Normal 79 4 5 3 2" xfId="43208"/>
    <cellStyle name="Normal 79 4 5 4" xfId="36624"/>
    <cellStyle name="Normal 79 4 6" xfId="15429"/>
    <cellStyle name="Normal 79 4 6 2" xfId="23419"/>
    <cellStyle name="Normal 79 4 6 2 2" xfId="52378"/>
    <cellStyle name="Normal 79 4 6 3" xfId="44437"/>
    <cellStyle name="Normal 79 4 7" xfId="21970"/>
    <cellStyle name="Normal 79 4 7 2" xfId="29918"/>
    <cellStyle name="Normal 79 4 7 2 2" xfId="58877"/>
    <cellStyle name="Normal 79 4 7 3" xfId="50936"/>
    <cellStyle name="Normal 79 4 8" xfId="8710"/>
    <cellStyle name="Normal 79 4 8 2" xfId="37768"/>
    <cellStyle name="Normal 79 4 9" xfId="31184"/>
    <cellStyle name="Normal 79 5" xfId="1846"/>
    <cellStyle name="Normal 79 5 2" xfId="2856"/>
    <cellStyle name="Normal 79 5 2 2" xfId="6214"/>
    <cellStyle name="Normal 79 5 2 2 2" xfId="19496"/>
    <cellStyle name="Normal 79 5 2 2 2 2" xfId="27450"/>
    <cellStyle name="Normal 79 5 2 2 2 2 2" xfId="56409"/>
    <cellStyle name="Normal 79 5 2 2 2 3" xfId="48468"/>
    <cellStyle name="Normal 79 5 2 2 3" xfId="12826"/>
    <cellStyle name="Normal 79 5 2 2 3 2" xfId="41884"/>
    <cellStyle name="Normal 79 5 2 2 4" xfId="35300"/>
    <cellStyle name="Normal 79 5 2 3" xfId="16344"/>
    <cellStyle name="Normal 79 5 2 3 2" xfId="24298"/>
    <cellStyle name="Normal 79 5 2 3 2 2" xfId="53257"/>
    <cellStyle name="Normal 79 5 2 3 3" xfId="45316"/>
    <cellStyle name="Normal 79 5 2 4" xfId="9534"/>
    <cellStyle name="Normal 79 5 2 4 2" xfId="38592"/>
    <cellStyle name="Normal 79 5 2 5" xfId="32008"/>
    <cellStyle name="Normal 79 5 3" xfId="4054"/>
    <cellStyle name="Normal 79 5 3 2" xfId="17348"/>
    <cellStyle name="Normal 79 5 3 2 2" xfId="25302"/>
    <cellStyle name="Normal 79 5 3 2 2 2" xfId="54261"/>
    <cellStyle name="Normal 79 5 3 2 3" xfId="46320"/>
    <cellStyle name="Normal 79 5 3 3" xfId="10678"/>
    <cellStyle name="Normal 79 5 3 3 2" xfId="39736"/>
    <cellStyle name="Normal 79 5 3 4" xfId="33152"/>
    <cellStyle name="Normal 79 5 4" xfId="5210"/>
    <cellStyle name="Normal 79 5 4 2" xfId="18492"/>
    <cellStyle name="Normal 79 5 4 2 2" xfId="26446"/>
    <cellStyle name="Normal 79 5 4 2 2 2" xfId="55405"/>
    <cellStyle name="Normal 79 5 4 2 3" xfId="47464"/>
    <cellStyle name="Normal 79 5 4 3" xfId="11822"/>
    <cellStyle name="Normal 79 5 4 3 2" xfId="40880"/>
    <cellStyle name="Normal 79 5 4 4" xfId="34296"/>
    <cellStyle name="Normal 79 5 5" xfId="7379"/>
    <cellStyle name="Normal 79 5 5 2" xfId="20640"/>
    <cellStyle name="Normal 79 5 5 2 2" xfId="28594"/>
    <cellStyle name="Normal 79 5 5 2 2 2" xfId="57553"/>
    <cellStyle name="Normal 79 5 5 2 3" xfId="49612"/>
    <cellStyle name="Normal 79 5 5 3" xfId="13970"/>
    <cellStyle name="Normal 79 5 5 3 2" xfId="43028"/>
    <cellStyle name="Normal 79 5 5 4" xfId="36444"/>
    <cellStyle name="Normal 79 5 6" xfId="15249"/>
    <cellStyle name="Normal 79 5 6 2" xfId="23239"/>
    <cellStyle name="Normal 79 5 6 2 2" xfId="52198"/>
    <cellStyle name="Normal 79 5 6 3" xfId="44257"/>
    <cellStyle name="Normal 79 5 7" xfId="21790"/>
    <cellStyle name="Normal 79 5 7 2" xfId="29738"/>
    <cellStyle name="Normal 79 5 7 2 2" xfId="58697"/>
    <cellStyle name="Normal 79 5 7 3" xfId="50756"/>
    <cellStyle name="Normal 79 5 8" xfId="8530"/>
    <cellStyle name="Normal 79 5 8 2" xfId="37588"/>
    <cellStyle name="Normal 79 5 9" xfId="31004"/>
    <cellStyle name="Normal 79 6" xfId="2444"/>
    <cellStyle name="Normal 79 6 2" xfId="5802"/>
    <cellStyle name="Normal 79 6 2 2" xfId="19084"/>
    <cellStyle name="Normal 79 6 2 2 2" xfId="27038"/>
    <cellStyle name="Normal 79 6 2 2 2 2" xfId="55997"/>
    <cellStyle name="Normal 79 6 2 2 3" xfId="48056"/>
    <cellStyle name="Normal 79 6 2 3" xfId="12414"/>
    <cellStyle name="Normal 79 6 2 3 2" xfId="41472"/>
    <cellStyle name="Normal 79 6 2 4" xfId="34888"/>
    <cellStyle name="Normal 79 6 3" xfId="15963"/>
    <cellStyle name="Normal 79 6 3 2" xfId="23935"/>
    <cellStyle name="Normal 79 6 3 2 2" xfId="52894"/>
    <cellStyle name="Normal 79 6 3 3" xfId="44953"/>
    <cellStyle name="Normal 79 6 4" xfId="9122"/>
    <cellStyle name="Normal 79 6 4 2" xfId="38180"/>
    <cellStyle name="Normal 79 6 5" xfId="31596"/>
    <cellStyle name="Normal 79 7" xfId="3642"/>
    <cellStyle name="Normal 79 7 2" xfId="16936"/>
    <cellStyle name="Normal 79 7 2 2" xfId="24890"/>
    <cellStyle name="Normal 79 7 2 2 2" xfId="53849"/>
    <cellStyle name="Normal 79 7 2 3" xfId="45908"/>
    <cellStyle name="Normal 79 7 3" xfId="10266"/>
    <cellStyle name="Normal 79 7 3 2" xfId="39324"/>
    <cellStyle name="Normal 79 7 4" xfId="32740"/>
    <cellStyle name="Normal 79 8" xfId="4798"/>
    <cellStyle name="Normal 79 8 2" xfId="18080"/>
    <cellStyle name="Normal 79 8 2 2" xfId="26034"/>
    <cellStyle name="Normal 79 8 2 2 2" xfId="54993"/>
    <cellStyle name="Normal 79 8 2 3" xfId="47052"/>
    <cellStyle name="Normal 79 8 3" xfId="11410"/>
    <cellStyle name="Normal 79 8 3 2" xfId="40468"/>
    <cellStyle name="Normal 79 8 4" xfId="33884"/>
    <cellStyle name="Normal 79 9" xfId="6967"/>
    <cellStyle name="Normal 79 9 2" xfId="20228"/>
    <cellStyle name="Normal 79 9 2 2" xfId="28182"/>
    <cellStyle name="Normal 79 9 2 2 2" xfId="57141"/>
    <cellStyle name="Normal 79 9 2 3" xfId="49200"/>
    <cellStyle name="Normal 79 9 3" xfId="13558"/>
    <cellStyle name="Normal 79 9 3 2" xfId="42616"/>
    <cellStyle name="Normal 79 9 4" xfId="36032"/>
    <cellStyle name="Normal 8" xfId="9"/>
    <cellStyle name="Normal 8 2" xfId="3511"/>
    <cellStyle name="Normal 80" xfId="1405"/>
    <cellStyle name="Normal 80 10" xfId="14847"/>
    <cellStyle name="Normal 80 10 2" xfId="22837"/>
    <cellStyle name="Normal 80 10 2 2" xfId="51796"/>
    <cellStyle name="Normal 80 10 3" xfId="43855"/>
    <cellStyle name="Normal 80 11" xfId="21389"/>
    <cellStyle name="Normal 80 11 2" xfId="29337"/>
    <cellStyle name="Normal 80 11 2 2" xfId="58296"/>
    <cellStyle name="Normal 80 11 3" xfId="50355"/>
    <cellStyle name="Normal 80 12" xfId="8129"/>
    <cellStyle name="Normal 80 12 2" xfId="37187"/>
    <cellStyle name="Normal 80 13" xfId="30603"/>
    <cellStyle name="Normal 80 2" xfId="1497"/>
    <cellStyle name="Normal 80 2 10" xfId="21479"/>
    <cellStyle name="Normal 80 2 10 2" xfId="29427"/>
    <cellStyle name="Normal 80 2 10 2 2" xfId="58386"/>
    <cellStyle name="Normal 80 2 10 3" xfId="50445"/>
    <cellStyle name="Normal 80 2 11" xfId="8219"/>
    <cellStyle name="Normal 80 2 11 2" xfId="37277"/>
    <cellStyle name="Normal 80 2 12" xfId="30693"/>
    <cellStyle name="Normal 80 2 2" xfId="1717"/>
    <cellStyle name="Normal 80 2 2 10" xfId="30906"/>
    <cellStyle name="Normal 80 2 2 2" xfId="2342"/>
    <cellStyle name="Normal 80 2 2 2 2" xfId="3350"/>
    <cellStyle name="Normal 80 2 2 2 2 2" xfId="6708"/>
    <cellStyle name="Normal 80 2 2 2 2 2 2" xfId="19990"/>
    <cellStyle name="Normal 80 2 2 2 2 2 2 2" xfId="27944"/>
    <cellStyle name="Normal 80 2 2 2 2 2 2 2 2" xfId="56903"/>
    <cellStyle name="Normal 80 2 2 2 2 2 2 3" xfId="48962"/>
    <cellStyle name="Normal 80 2 2 2 2 2 3" xfId="13320"/>
    <cellStyle name="Normal 80 2 2 2 2 2 3 2" xfId="42378"/>
    <cellStyle name="Normal 80 2 2 2 2 2 4" xfId="35794"/>
    <cellStyle name="Normal 80 2 2 2 2 3" xfId="16838"/>
    <cellStyle name="Normal 80 2 2 2 2 3 2" xfId="24792"/>
    <cellStyle name="Normal 80 2 2 2 2 3 2 2" xfId="53751"/>
    <cellStyle name="Normal 80 2 2 2 2 3 3" xfId="45810"/>
    <cellStyle name="Normal 80 2 2 2 2 4" xfId="10028"/>
    <cellStyle name="Normal 80 2 2 2 2 4 2" xfId="39086"/>
    <cellStyle name="Normal 80 2 2 2 2 5" xfId="32502"/>
    <cellStyle name="Normal 80 2 2 2 3" xfId="4548"/>
    <cellStyle name="Normal 80 2 2 2 3 2" xfId="17842"/>
    <cellStyle name="Normal 80 2 2 2 3 2 2" xfId="25796"/>
    <cellStyle name="Normal 80 2 2 2 3 2 2 2" xfId="54755"/>
    <cellStyle name="Normal 80 2 2 2 3 2 3" xfId="46814"/>
    <cellStyle name="Normal 80 2 2 2 3 3" xfId="11172"/>
    <cellStyle name="Normal 80 2 2 2 3 3 2" xfId="40230"/>
    <cellStyle name="Normal 80 2 2 2 3 4" xfId="33646"/>
    <cellStyle name="Normal 80 2 2 2 4" xfId="5704"/>
    <cellStyle name="Normal 80 2 2 2 4 2" xfId="18986"/>
    <cellStyle name="Normal 80 2 2 2 4 2 2" xfId="26940"/>
    <cellStyle name="Normal 80 2 2 2 4 2 2 2" xfId="55899"/>
    <cellStyle name="Normal 80 2 2 2 4 2 3" xfId="47958"/>
    <cellStyle name="Normal 80 2 2 2 4 3" xfId="12316"/>
    <cellStyle name="Normal 80 2 2 2 4 3 2" xfId="41374"/>
    <cellStyle name="Normal 80 2 2 2 4 4" xfId="34790"/>
    <cellStyle name="Normal 80 2 2 2 5" xfId="7873"/>
    <cellStyle name="Normal 80 2 2 2 5 2" xfId="21134"/>
    <cellStyle name="Normal 80 2 2 2 5 2 2" xfId="29088"/>
    <cellStyle name="Normal 80 2 2 2 5 2 2 2" xfId="58047"/>
    <cellStyle name="Normal 80 2 2 2 5 2 3" xfId="50106"/>
    <cellStyle name="Normal 80 2 2 2 5 3" xfId="14464"/>
    <cellStyle name="Normal 80 2 2 2 5 3 2" xfId="43522"/>
    <cellStyle name="Normal 80 2 2 2 5 4" xfId="36938"/>
    <cellStyle name="Normal 80 2 2 2 6" xfId="15743"/>
    <cellStyle name="Normal 80 2 2 2 6 2" xfId="23733"/>
    <cellStyle name="Normal 80 2 2 2 6 2 2" xfId="52692"/>
    <cellStyle name="Normal 80 2 2 2 6 3" xfId="44751"/>
    <cellStyle name="Normal 80 2 2 2 7" xfId="22284"/>
    <cellStyle name="Normal 80 2 2 2 7 2" xfId="30232"/>
    <cellStyle name="Normal 80 2 2 2 7 2 2" xfId="59191"/>
    <cellStyle name="Normal 80 2 2 2 7 3" xfId="51250"/>
    <cellStyle name="Normal 80 2 2 2 8" xfId="9024"/>
    <cellStyle name="Normal 80 2 2 2 8 2" xfId="38082"/>
    <cellStyle name="Normal 80 2 2 2 9" xfId="31498"/>
    <cellStyle name="Normal 80 2 2 3" xfId="2758"/>
    <cellStyle name="Normal 80 2 2 3 2" xfId="6116"/>
    <cellStyle name="Normal 80 2 2 3 2 2" xfId="19398"/>
    <cellStyle name="Normal 80 2 2 3 2 2 2" xfId="27352"/>
    <cellStyle name="Normal 80 2 2 3 2 2 2 2" xfId="56311"/>
    <cellStyle name="Normal 80 2 2 3 2 2 3" xfId="48370"/>
    <cellStyle name="Normal 80 2 2 3 2 3" xfId="12728"/>
    <cellStyle name="Normal 80 2 2 3 2 3 2" xfId="41786"/>
    <cellStyle name="Normal 80 2 2 3 2 4" xfId="35202"/>
    <cellStyle name="Normal 80 2 2 3 3" xfId="16246"/>
    <cellStyle name="Normal 80 2 2 3 3 2" xfId="24200"/>
    <cellStyle name="Normal 80 2 2 3 3 2 2" xfId="53159"/>
    <cellStyle name="Normal 80 2 2 3 3 3" xfId="45218"/>
    <cellStyle name="Normal 80 2 2 3 4" xfId="9436"/>
    <cellStyle name="Normal 80 2 2 3 4 2" xfId="38494"/>
    <cellStyle name="Normal 80 2 2 3 5" xfId="31910"/>
    <cellStyle name="Normal 80 2 2 4" xfId="3956"/>
    <cellStyle name="Normal 80 2 2 4 2" xfId="17250"/>
    <cellStyle name="Normal 80 2 2 4 2 2" xfId="25204"/>
    <cellStyle name="Normal 80 2 2 4 2 2 2" xfId="54163"/>
    <cellStyle name="Normal 80 2 2 4 2 3" xfId="46222"/>
    <cellStyle name="Normal 80 2 2 4 3" xfId="10580"/>
    <cellStyle name="Normal 80 2 2 4 3 2" xfId="39638"/>
    <cellStyle name="Normal 80 2 2 4 4" xfId="33054"/>
    <cellStyle name="Normal 80 2 2 5" xfId="5112"/>
    <cellStyle name="Normal 80 2 2 5 2" xfId="18394"/>
    <cellStyle name="Normal 80 2 2 5 2 2" xfId="26348"/>
    <cellStyle name="Normal 80 2 2 5 2 2 2" xfId="55307"/>
    <cellStyle name="Normal 80 2 2 5 2 3" xfId="47366"/>
    <cellStyle name="Normal 80 2 2 5 3" xfId="11724"/>
    <cellStyle name="Normal 80 2 2 5 3 2" xfId="40782"/>
    <cellStyle name="Normal 80 2 2 5 4" xfId="34198"/>
    <cellStyle name="Normal 80 2 2 6" xfId="7281"/>
    <cellStyle name="Normal 80 2 2 6 2" xfId="20542"/>
    <cellStyle name="Normal 80 2 2 6 2 2" xfId="28496"/>
    <cellStyle name="Normal 80 2 2 6 2 2 2" xfId="57455"/>
    <cellStyle name="Normal 80 2 2 6 2 3" xfId="49514"/>
    <cellStyle name="Normal 80 2 2 6 3" xfId="13872"/>
    <cellStyle name="Normal 80 2 2 6 3 2" xfId="42930"/>
    <cellStyle name="Normal 80 2 2 6 4" xfId="36346"/>
    <cellStyle name="Normal 80 2 2 7" xfId="15150"/>
    <cellStyle name="Normal 80 2 2 7 2" xfId="23140"/>
    <cellStyle name="Normal 80 2 2 7 2 2" xfId="52099"/>
    <cellStyle name="Normal 80 2 2 7 3" xfId="44158"/>
    <cellStyle name="Normal 80 2 2 8" xfId="21692"/>
    <cellStyle name="Normal 80 2 2 8 2" xfId="29640"/>
    <cellStyle name="Normal 80 2 2 8 2 2" xfId="58599"/>
    <cellStyle name="Normal 80 2 2 8 3" xfId="50658"/>
    <cellStyle name="Normal 80 2 2 9" xfId="8432"/>
    <cellStyle name="Normal 80 2 2 9 2" xfId="37490"/>
    <cellStyle name="Normal 80 2 3" xfId="2129"/>
    <cellStyle name="Normal 80 2 3 2" xfId="3137"/>
    <cellStyle name="Normal 80 2 3 2 2" xfId="6495"/>
    <cellStyle name="Normal 80 2 3 2 2 2" xfId="19777"/>
    <cellStyle name="Normal 80 2 3 2 2 2 2" xfId="27731"/>
    <cellStyle name="Normal 80 2 3 2 2 2 2 2" xfId="56690"/>
    <cellStyle name="Normal 80 2 3 2 2 2 3" xfId="48749"/>
    <cellStyle name="Normal 80 2 3 2 2 3" xfId="13107"/>
    <cellStyle name="Normal 80 2 3 2 2 3 2" xfId="42165"/>
    <cellStyle name="Normal 80 2 3 2 2 4" xfId="35581"/>
    <cellStyle name="Normal 80 2 3 2 3" xfId="16625"/>
    <cellStyle name="Normal 80 2 3 2 3 2" xfId="24579"/>
    <cellStyle name="Normal 80 2 3 2 3 2 2" xfId="53538"/>
    <cellStyle name="Normal 80 2 3 2 3 3" xfId="45597"/>
    <cellStyle name="Normal 80 2 3 2 4" xfId="9815"/>
    <cellStyle name="Normal 80 2 3 2 4 2" xfId="38873"/>
    <cellStyle name="Normal 80 2 3 2 5" xfId="32289"/>
    <cellStyle name="Normal 80 2 3 3" xfId="4335"/>
    <cellStyle name="Normal 80 2 3 3 2" xfId="17629"/>
    <cellStyle name="Normal 80 2 3 3 2 2" xfId="25583"/>
    <cellStyle name="Normal 80 2 3 3 2 2 2" xfId="54542"/>
    <cellStyle name="Normal 80 2 3 3 2 3" xfId="46601"/>
    <cellStyle name="Normal 80 2 3 3 3" xfId="10959"/>
    <cellStyle name="Normal 80 2 3 3 3 2" xfId="40017"/>
    <cellStyle name="Normal 80 2 3 3 4" xfId="33433"/>
    <cellStyle name="Normal 80 2 3 4" xfId="5491"/>
    <cellStyle name="Normal 80 2 3 4 2" xfId="18773"/>
    <cellStyle name="Normal 80 2 3 4 2 2" xfId="26727"/>
    <cellStyle name="Normal 80 2 3 4 2 2 2" xfId="55686"/>
    <cellStyle name="Normal 80 2 3 4 2 3" xfId="47745"/>
    <cellStyle name="Normal 80 2 3 4 3" xfId="12103"/>
    <cellStyle name="Normal 80 2 3 4 3 2" xfId="41161"/>
    <cellStyle name="Normal 80 2 3 4 4" xfId="34577"/>
    <cellStyle name="Normal 80 2 3 5" xfId="7660"/>
    <cellStyle name="Normal 80 2 3 5 2" xfId="20921"/>
    <cellStyle name="Normal 80 2 3 5 2 2" xfId="28875"/>
    <cellStyle name="Normal 80 2 3 5 2 2 2" xfId="57834"/>
    <cellStyle name="Normal 80 2 3 5 2 3" xfId="49893"/>
    <cellStyle name="Normal 80 2 3 5 3" xfId="14251"/>
    <cellStyle name="Normal 80 2 3 5 3 2" xfId="43309"/>
    <cellStyle name="Normal 80 2 3 5 4" xfId="36725"/>
    <cellStyle name="Normal 80 2 3 6" xfId="15530"/>
    <cellStyle name="Normal 80 2 3 6 2" xfId="23520"/>
    <cellStyle name="Normal 80 2 3 6 2 2" xfId="52479"/>
    <cellStyle name="Normal 80 2 3 6 3" xfId="44538"/>
    <cellStyle name="Normal 80 2 3 7" xfId="22071"/>
    <cellStyle name="Normal 80 2 3 7 2" xfId="30019"/>
    <cellStyle name="Normal 80 2 3 7 2 2" xfId="58978"/>
    <cellStyle name="Normal 80 2 3 7 3" xfId="51037"/>
    <cellStyle name="Normal 80 2 3 8" xfId="8811"/>
    <cellStyle name="Normal 80 2 3 8 2" xfId="37869"/>
    <cellStyle name="Normal 80 2 3 9" xfId="31285"/>
    <cellStyle name="Normal 80 2 4" xfId="1947"/>
    <cellStyle name="Normal 80 2 4 2" xfId="2957"/>
    <cellStyle name="Normal 80 2 4 2 2" xfId="6315"/>
    <cellStyle name="Normal 80 2 4 2 2 2" xfId="19597"/>
    <cellStyle name="Normal 80 2 4 2 2 2 2" xfId="27551"/>
    <cellStyle name="Normal 80 2 4 2 2 2 2 2" xfId="56510"/>
    <cellStyle name="Normal 80 2 4 2 2 2 3" xfId="48569"/>
    <cellStyle name="Normal 80 2 4 2 2 3" xfId="12927"/>
    <cellStyle name="Normal 80 2 4 2 2 3 2" xfId="41985"/>
    <cellStyle name="Normal 80 2 4 2 2 4" xfId="35401"/>
    <cellStyle name="Normal 80 2 4 2 3" xfId="16445"/>
    <cellStyle name="Normal 80 2 4 2 3 2" xfId="24399"/>
    <cellStyle name="Normal 80 2 4 2 3 2 2" xfId="53358"/>
    <cellStyle name="Normal 80 2 4 2 3 3" xfId="45417"/>
    <cellStyle name="Normal 80 2 4 2 4" xfId="9635"/>
    <cellStyle name="Normal 80 2 4 2 4 2" xfId="38693"/>
    <cellStyle name="Normal 80 2 4 2 5" xfId="32109"/>
    <cellStyle name="Normal 80 2 4 3" xfId="4155"/>
    <cellStyle name="Normal 80 2 4 3 2" xfId="17449"/>
    <cellStyle name="Normal 80 2 4 3 2 2" xfId="25403"/>
    <cellStyle name="Normal 80 2 4 3 2 2 2" xfId="54362"/>
    <cellStyle name="Normal 80 2 4 3 2 3" xfId="46421"/>
    <cellStyle name="Normal 80 2 4 3 3" xfId="10779"/>
    <cellStyle name="Normal 80 2 4 3 3 2" xfId="39837"/>
    <cellStyle name="Normal 80 2 4 3 4" xfId="33253"/>
    <cellStyle name="Normal 80 2 4 4" xfId="5311"/>
    <cellStyle name="Normal 80 2 4 4 2" xfId="18593"/>
    <cellStyle name="Normal 80 2 4 4 2 2" xfId="26547"/>
    <cellStyle name="Normal 80 2 4 4 2 2 2" xfId="55506"/>
    <cellStyle name="Normal 80 2 4 4 2 3" xfId="47565"/>
    <cellStyle name="Normal 80 2 4 4 3" xfId="11923"/>
    <cellStyle name="Normal 80 2 4 4 3 2" xfId="40981"/>
    <cellStyle name="Normal 80 2 4 4 4" xfId="34397"/>
    <cellStyle name="Normal 80 2 4 5" xfId="7480"/>
    <cellStyle name="Normal 80 2 4 5 2" xfId="20741"/>
    <cellStyle name="Normal 80 2 4 5 2 2" xfId="28695"/>
    <cellStyle name="Normal 80 2 4 5 2 2 2" xfId="57654"/>
    <cellStyle name="Normal 80 2 4 5 2 3" xfId="49713"/>
    <cellStyle name="Normal 80 2 4 5 3" xfId="14071"/>
    <cellStyle name="Normal 80 2 4 5 3 2" xfId="43129"/>
    <cellStyle name="Normal 80 2 4 5 4" xfId="36545"/>
    <cellStyle name="Normal 80 2 4 6" xfId="15350"/>
    <cellStyle name="Normal 80 2 4 6 2" xfId="23340"/>
    <cellStyle name="Normal 80 2 4 6 2 2" xfId="52299"/>
    <cellStyle name="Normal 80 2 4 6 3" xfId="44358"/>
    <cellStyle name="Normal 80 2 4 7" xfId="21891"/>
    <cellStyle name="Normal 80 2 4 7 2" xfId="29839"/>
    <cellStyle name="Normal 80 2 4 7 2 2" xfId="58798"/>
    <cellStyle name="Normal 80 2 4 7 3" xfId="50857"/>
    <cellStyle name="Normal 80 2 4 8" xfId="8631"/>
    <cellStyle name="Normal 80 2 4 8 2" xfId="37689"/>
    <cellStyle name="Normal 80 2 4 9" xfId="31105"/>
    <cellStyle name="Normal 80 2 5" xfId="2545"/>
    <cellStyle name="Normal 80 2 5 2" xfId="5903"/>
    <cellStyle name="Normal 80 2 5 2 2" xfId="19185"/>
    <cellStyle name="Normal 80 2 5 2 2 2" xfId="27139"/>
    <cellStyle name="Normal 80 2 5 2 2 2 2" xfId="56098"/>
    <cellStyle name="Normal 80 2 5 2 2 3" xfId="48157"/>
    <cellStyle name="Normal 80 2 5 2 3" xfId="12515"/>
    <cellStyle name="Normal 80 2 5 2 3 2" xfId="41573"/>
    <cellStyle name="Normal 80 2 5 2 4" xfId="34989"/>
    <cellStyle name="Normal 80 2 5 3" xfId="16033"/>
    <cellStyle name="Normal 80 2 5 3 2" xfId="23987"/>
    <cellStyle name="Normal 80 2 5 3 2 2" xfId="52946"/>
    <cellStyle name="Normal 80 2 5 3 3" xfId="45005"/>
    <cellStyle name="Normal 80 2 5 4" xfId="9223"/>
    <cellStyle name="Normal 80 2 5 4 2" xfId="38281"/>
    <cellStyle name="Normal 80 2 5 5" xfId="31697"/>
    <cellStyle name="Normal 80 2 6" xfId="3743"/>
    <cellStyle name="Normal 80 2 6 2" xfId="17037"/>
    <cellStyle name="Normal 80 2 6 2 2" xfId="24991"/>
    <cellStyle name="Normal 80 2 6 2 2 2" xfId="53950"/>
    <cellStyle name="Normal 80 2 6 2 3" xfId="46009"/>
    <cellStyle name="Normal 80 2 6 3" xfId="10367"/>
    <cellStyle name="Normal 80 2 6 3 2" xfId="39425"/>
    <cellStyle name="Normal 80 2 6 4" xfId="32841"/>
    <cellStyle name="Normal 80 2 7" xfId="4899"/>
    <cellStyle name="Normal 80 2 7 2" xfId="18181"/>
    <cellStyle name="Normal 80 2 7 2 2" xfId="26135"/>
    <cellStyle name="Normal 80 2 7 2 2 2" xfId="55094"/>
    <cellStyle name="Normal 80 2 7 2 3" xfId="47153"/>
    <cellStyle name="Normal 80 2 7 3" xfId="11511"/>
    <cellStyle name="Normal 80 2 7 3 2" xfId="40569"/>
    <cellStyle name="Normal 80 2 7 4" xfId="33985"/>
    <cellStyle name="Normal 80 2 8" xfId="7068"/>
    <cellStyle name="Normal 80 2 8 2" xfId="20329"/>
    <cellStyle name="Normal 80 2 8 2 2" xfId="28283"/>
    <cellStyle name="Normal 80 2 8 2 2 2" xfId="57242"/>
    <cellStyle name="Normal 80 2 8 2 3" xfId="49301"/>
    <cellStyle name="Normal 80 2 8 3" xfId="13659"/>
    <cellStyle name="Normal 80 2 8 3 2" xfId="42717"/>
    <cellStyle name="Normal 80 2 8 4" xfId="36133"/>
    <cellStyle name="Normal 80 2 9" xfId="14937"/>
    <cellStyle name="Normal 80 2 9 2" xfId="22927"/>
    <cellStyle name="Normal 80 2 9 2 2" xfId="51886"/>
    <cellStyle name="Normal 80 2 9 3" xfId="43945"/>
    <cellStyle name="Normal 80 3" xfId="1627"/>
    <cellStyle name="Normal 80 3 10" xfId="30816"/>
    <cellStyle name="Normal 80 3 2" xfId="2252"/>
    <cellStyle name="Normal 80 3 2 2" xfId="3260"/>
    <cellStyle name="Normal 80 3 2 2 2" xfId="6618"/>
    <cellStyle name="Normal 80 3 2 2 2 2" xfId="19900"/>
    <cellStyle name="Normal 80 3 2 2 2 2 2" xfId="27854"/>
    <cellStyle name="Normal 80 3 2 2 2 2 2 2" xfId="56813"/>
    <cellStyle name="Normal 80 3 2 2 2 2 3" xfId="48872"/>
    <cellStyle name="Normal 80 3 2 2 2 3" xfId="13230"/>
    <cellStyle name="Normal 80 3 2 2 2 3 2" xfId="42288"/>
    <cellStyle name="Normal 80 3 2 2 2 4" xfId="35704"/>
    <cellStyle name="Normal 80 3 2 2 3" xfId="16748"/>
    <cellStyle name="Normal 80 3 2 2 3 2" xfId="24702"/>
    <cellStyle name="Normal 80 3 2 2 3 2 2" xfId="53661"/>
    <cellStyle name="Normal 80 3 2 2 3 3" xfId="45720"/>
    <cellStyle name="Normal 80 3 2 2 4" xfId="9938"/>
    <cellStyle name="Normal 80 3 2 2 4 2" xfId="38996"/>
    <cellStyle name="Normal 80 3 2 2 5" xfId="32412"/>
    <cellStyle name="Normal 80 3 2 3" xfId="4458"/>
    <cellStyle name="Normal 80 3 2 3 2" xfId="17752"/>
    <cellStyle name="Normal 80 3 2 3 2 2" xfId="25706"/>
    <cellStyle name="Normal 80 3 2 3 2 2 2" xfId="54665"/>
    <cellStyle name="Normal 80 3 2 3 2 3" xfId="46724"/>
    <cellStyle name="Normal 80 3 2 3 3" xfId="11082"/>
    <cellStyle name="Normal 80 3 2 3 3 2" xfId="40140"/>
    <cellStyle name="Normal 80 3 2 3 4" xfId="33556"/>
    <cellStyle name="Normal 80 3 2 4" xfId="5614"/>
    <cellStyle name="Normal 80 3 2 4 2" xfId="18896"/>
    <cellStyle name="Normal 80 3 2 4 2 2" xfId="26850"/>
    <cellStyle name="Normal 80 3 2 4 2 2 2" xfId="55809"/>
    <cellStyle name="Normal 80 3 2 4 2 3" xfId="47868"/>
    <cellStyle name="Normal 80 3 2 4 3" xfId="12226"/>
    <cellStyle name="Normal 80 3 2 4 3 2" xfId="41284"/>
    <cellStyle name="Normal 80 3 2 4 4" xfId="34700"/>
    <cellStyle name="Normal 80 3 2 5" xfId="7783"/>
    <cellStyle name="Normal 80 3 2 5 2" xfId="21044"/>
    <cellStyle name="Normal 80 3 2 5 2 2" xfId="28998"/>
    <cellStyle name="Normal 80 3 2 5 2 2 2" xfId="57957"/>
    <cellStyle name="Normal 80 3 2 5 2 3" xfId="50016"/>
    <cellStyle name="Normal 80 3 2 5 3" xfId="14374"/>
    <cellStyle name="Normal 80 3 2 5 3 2" xfId="43432"/>
    <cellStyle name="Normal 80 3 2 5 4" xfId="36848"/>
    <cellStyle name="Normal 80 3 2 6" xfId="15653"/>
    <cellStyle name="Normal 80 3 2 6 2" xfId="23643"/>
    <cellStyle name="Normal 80 3 2 6 2 2" xfId="52602"/>
    <cellStyle name="Normal 80 3 2 6 3" xfId="44661"/>
    <cellStyle name="Normal 80 3 2 7" xfId="22194"/>
    <cellStyle name="Normal 80 3 2 7 2" xfId="30142"/>
    <cellStyle name="Normal 80 3 2 7 2 2" xfId="59101"/>
    <cellStyle name="Normal 80 3 2 7 3" xfId="51160"/>
    <cellStyle name="Normal 80 3 2 8" xfId="8934"/>
    <cellStyle name="Normal 80 3 2 8 2" xfId="37992"/>
    <cellStyle name="Normal 80 3 2 9" xfId="31408"/>
    <cellStyle name="Normal 80 3 3" xfId="2668"/>
    <cellStyle name="Normal 80 3 3 2" xfId="6026"/>
    <cellStyle name="Normal 80 3 3 2 2" xfId="19308"/>
    <cellStyle name="Normal 80 3 3 2 2 2" xfId="27262"/>
    <cellStyle name="Normal 80 3 3 2 2 2 2" xfId="56221"/>
    <cellStyle name="Normal 80 3 3 2 2 3" xfId="48280"/>
    <cellStyle name="Normal 80 3 3 2 3" xfId="12638"/>
    <cellStyle name="Normal 80 3 3 2 3 2" xfId="41696"/>
    <cellStyle name="Normal 80 3 3 2 4" xfId="35112"/>
    <cellStyle name="Normal 80 3 3 3" xfId="16156"/>
    <cellStyle name="Normal 80 3 3 3 2" xfId="24110"/>
    <cellStyle name="Normal 80 3 3 3 2 2" xfId="53069"/>
    <cellStyle name="Normal 80 3 3 3 3" xfId="45128"/>
    <cellStyle name="Normal 80 3 3 4" xfId="9346"/>
    <cellStyle name="Normal 80 3 3 4 2" xfId="38404"/>
    <cellStyle name="Normal 80 3 3 5" xfId="31820"/>
    <cellStyle name="Normal 80 3 4" xfId="3866"/>
    <cellStyle name="Normal 80 3 4 2" xfId="17160"/>
    <cellStyle name="Normal 80 3 4 2 2" xfId="25114"/>
    <cellStyle name="Normal 80 3 4 2 2 2" xfId="54073"/>
    <cellStyle name="Normal 80 3 4 2 3" xfId="46132"/>
    <cellStyle name="Normal 80 3 4 3" xfId="10490"/>
    <cellStyle name="Normal 80 3 4 3 2" xfId="39548"/>
    <cellStyle name="Normal 80 3 4 4" xfId="32964"/>
    <cellStyle name="Normal 80 3 5" xfId="5022"/>
    <cellStyle name="Normal 80 3 5 2" xfId="18304"/>
    <cellStyle name="Normal 80 3 5 2 2" xfId="26258"/>
    <cellStyle name="Normal 80 3 5 2 2 2" xfId="55217"/>
    <cellStyle name="Normal 80 3 5 2 3" xfId="47276"/>
    <cellStyle name="Normal 80 3 5 3" xfId="11634"/>
    <cellStyle name="Normal 80 3 5 3 2" xfId="40692"/>
    <cellStyle name="Normal 80 3 5 4" xfId="34108"/>
    <cellStyle name="Normal 80 3 6" xfId="7191"/>
    <cellStyle name="Normal 80 3 6 2" xfId="20452"/>
    <cellStyle name="Normal 80 3 6 2 2" xfId="28406"/>
    <cellStyle name="Normal 80 3 6 2 2 2" xfId="57365"/>
    <cellStyle name="Normal 80 3 6 2 3" xfId="49424"/>
    <cellStyle name="Normal 80 3 6 3" xfId="13782"/>
    <cellStyle name="Normal 80 3 6 3 2" xfId="42840"/>
    <cellStyle name="Normal 80 3 6 4" xfId="36256"/>
    <cellStyle name="Normal 80 3 7" xfId="15060"/>
    <cellStyle name="Normal 80 3 7 2" xfId="23050"/>
    <cellStyle name="Normal 80 3 7 2 2" xfId="52009"/>
    <cellStyle name="Normal 80 3 7 3" xfId="44068"/>
    <cellStyle name="Normal 80 3 8" xfId="21602"/>
    <cellStyle name="Normal 80 3 8 2" xfId="29550"/>
    <cellStyle name="Normal 80 3 8 2 2" xfId="58509"/>
    <cellStyle name="Normal 80 3 8 3" xfId="50568"/>
    <cellStyle name="Normal 80 3 9" xfId="8342"/>
    <cellStyle name="Normal 80 3 9 2" xfId="37400"/>
    <cellStyle name="Normal 80 4" xfId="2039"/>
    <cellStyle name="Normal 80 4 2" xfId="3047"/>
    <cellStyle name="Normal 80 4 2 2" xfId="6405"/>
    <cellStyle name="Normal 80 4 2 2 2" xfId="19687"/>
    <cellStyle name="Normal 80 4 2 2 2 2" xfId="27641"/>
    <cellStyle name="Normal 80 4 2 2 2 2 2" xfId="56600"/>
    <cellStyle name="Normal 80 4 2 2 2 3" xfId="48659"/>
    <cellStyle name="Normal 80 4 2 2 3" xfId="13017"/>
    <cellStyle name="Normal 80 4 2 2 3 2" xfId="42075"/>
    <cellStyle name="Normal 80 4 2 2 4" xfId="35491"/>
    <cellStyle name="Normal 80 4 2 3" xfId="16535"/>
    <cellStyle name="Normal 80 4 2 3 2" xfId="24489"/>
    <cellStyle name="Normal 80 4 2 3 2 2" xfId="53448"/>
    <cellStyle name="Normal 80 4 2 3 3" xfId="45507"/>
    <cellStyle name="Normal 80 4 2 4" xfId="9725"/>
    <cellStyle name="Normal 80 4 2 4 2" xfId="38783"/>
    <cellStyle name="Normal 80 4 2 5" xfId="32199"/>
    <cellStyle name="Normal 80 4 3" xfId="4245"/>
    <cellStyle name="Normal 80 4 3 2" xfId="17539"/>
    <cellStyle name="Normal 80 4 3 2 2" xfId="25493"/>
    <cellStyle name="Normal 80 4 3 2 2 2" xfId="54452"/>
    <cellStyle name="Normal 80 4 3 2 3" xfId="46511"/>
    <cellStyle name="Normal 80 4 3 3" xfId="10869"/>
    <cellStyle name="Normal 80 4 3 3 2" xfId="39927"/>
    <cellStyle name="Normal 80 4 3 4" xfId="33343"/>
    <cellStyle name="Normal 80 4 4" xfId="5401"/>
    <cellStyle name="Normal 80 4 4 2" xfId="18683"/>
    <cellStyle name="Normal 80 4 4 2 2" xfId="26637"/>
    <cellStyle name="Normal 80 4 4 2 2 2" xfId="55596"/>
    <cellStyle name="Normal 80 4 4 2 3" xfId="47655"/>
    <cellStyle name="Normal 80 4 4 3" xfId="12013"/>
    <cellStyle name="Normal 80 4 4 3 2" xfId="41071"/>
    <cellStyle name="Normal 80 4 4 4" xfId="34487"/>
    <cellStyle name="Normal 80 4 5" xfId="7570"/>
    <cellStyle name="Normal 80 4 5 2" xfId="20831"/>
    <cellStyle name="Normal 80 4 5 2 2" xfId="28785"/>
    <cellStyle name="Normal 80 4 5 2 2 2" xfId="57744"/>
    <cellStyle name="Normal 80 4 5 2 3" xfId="49803"/>
    <cellStyle name="Normal 80 4 5 3" xfId="14161"/>
    <cellStyle name="Normal 80 4 5 3 2" xfId="43219"/>
    <cellStyle name="Normal 80 4 5 4" xfId="36635"/>
    <cellStyle name="Normal 80 4 6" xfId="15440"/>
    <cellStyle name="Normal 80 4 6 2" xfId="23430"/>
    <cellStyle name="Normal 80 4 6 2 2" xfId="52389"/>
    <cellStyle name="Normal 80 4 6 3" xfId="44448"/>
    <cellStyle name="Normal 80 4 7" xfId="21981"/>
    <cellStyle name="Normal 80 4 7 2" xfId="29929"/>
    <cellStyle name="Normal 80 4 7 2 2" xfId="58888"/>
    <cellStyle name="Normal 80 4 7 3" xfId="50947"/>
    <cellStyle name="Normal 80 4 8" xfId="8721"/>
    <cellStyle name="Normal 80 4 8 2" xfId="37779"/>
    <cellStyle name="Normal 80 4 9" xfId="31195"/>
    <cellStyle name="Normal 80 5" xfId="1857"/>
    <cellStyle name="Normal 80 5 2" xfId="2867"/>
    <cellStyle name="Normal 80 5 2 2" xfId="6225"/>
    <cellStyle name="Normal 80 5 2 2 2" xfId="19507"/>
    <cellStyle name="Normal 80 5 2 2 2 2" xfId="27461"/>
    <cellStyle name="Normal 80 5 2 2 2 2 2" xfId="56420"/>
    <cellStyle name="Normal 80 5 2 2 2 3" xfId="48479"/>
    <cellStyle name="Normal 80 5 2 2 3" xfId="12837"/>
    <cellStyle name="Normal 80 5 2 2 3 2" xfId="41895"/>
    <cellStyle name="Normal 80 5 2 2 4" xfId="35311"/>
    <cellStyle name="Normal 80 5 2 3" xfId="16355"/>
    <cellStyle name="Normal 80 5 2 3 2" xfId="24309"/>
    <cellStyle name="Normal 80 5 2 3 2 2" xfId="53268"/>
    <cellStyle name="Normal 80 5 2 3 3" xfId="45327"/>
    <cellStyle name="Normal 80 5 2 4" xfId="9545"/>
    <cellStyle name="Normal 80 5 2 4 2" xfId="38603"/>
    <cellStyle name="Normal 80 5 2 5" xfId="32019"/>
    <cellStyle name="Normal 80 5 3" xfId="4065"/>
    <cellStyle name="Normal 80 5 3 2" xfId="17359"/>
    <cellStyle name="Normal 80 5 3 2 2" xfId="25313"/>
    <cellStyle name="Normal 80 5 3 2 2 2" xfId="54272"/>
    <cellStyle name="Normal 80 5 3 2 3" xfId="46331"/>
    <cellStyle name="Normal 80 5 3 3" xfId="10689"/>
    <cellStyle name="Normal 80 5 3 3 2" xfId="39747"/>
    <cellStyle name="Normal 80 5 3 4" xfId="33163"/>
    <cellStyle name="Normal 80 5 4" xfId="5221"/>
    <cellStyle name="Normal 80 5 4 2" xfId="18503"/>
    <cellStyle name="Normal 80 5 4 2 2" xfId="26457"/>
    <cellStyle name="Normal 80 5 4 2 2 2" xfId="55416"/>
    <cellStyle name="Normal 80 5 4 2 3" xfId="47475"/>
    <cellStyle name="Normal 80 5 4 3" xfId="11833"/>
    <cellStyle name="Normal 80 5 4 3 2" xfId="40891"/>
    <cellStyle name="Normal 80 5 4 4" xfId="34307"/>
    <cellStyle name="Normal 80 5 5" xfId="7390"/>
    <cellStyle name="Normal 80 5 5 2" xfId="20651"/>
    <cellStyle name="Normal 80 5 5 2 2" xfId="28605"/>
    <cellStyle name="Normal 80 5 5 2 2 2" xfId="57564"/>
    <cellStyle name="Normal 80 5 5 2 3" xfId="49623"/>
    <cellStyle name="Normal 80 5 5 3" xfId="13981"/>
    <cellStyle name="Normal 80 5 5 3 2" xfId="43039"/>
    <cellStyle name="Normal 80 5 5 4" xfId="36455"/>
    <cellStyle name="Normal 80 5 6" xfId="15260"/>
    <cellStyle name="Normal 80 5 6 2" xfId="23250"/>
    <cellStyle name="Normal 80 5 6 2 2" xfId="52209"/>
    <cellStyle name="Normal 80 5 6 3" xfId="44268"/>
    <cellStyle name="Normal 80 5 7" xfId="21801"/>
    <cellStyle name="Normal 80 5 7 2" xfId="29749"/>
    <cellStyle name="Normal 80 5 7 2 2" xfId="58708"/>
    <cellStyle name="Normal 80 5 7 3" xfId="50767"/>
    <cellStyle name="Normal 80 5 8" xfId="8541"/>
    <cellStyle name="Normal 80 5 8 2" xfId="37599"/>
    <cellStyle name="Normal 80 5 9" xfId="31015"/>
    <cellStyle name="Normal 80 6" xfId="2455"/>
    <cellStyle name="Normal 80 6 2" xfId="5813"/>
    <cellStyle name="Normal 80 6 2 2" xfId="19095"/>
    <cellStyle name="Normal 80 6 2 2 2" xfId="27049"/>
    <cellStyle name="Normal 80 6 2 2 2 2" xfId="56008"/>
    <cellStyle name="Normal 80 6 2 2 3" xfId="48067"/>
    <cellStyle name="Normal 80 6 2 3" xfId="12425"/>
    <cellStyle name="Normal 80 6 2 3 2" xfId="41483"/>
    <cellStyle name="Normal 80 6 2 4" xfId="34899"/>
    <cellStyle name="Normal 80 6 3" xfId="14771"/>
    <cellStyle name="Normal 80 6 3 2" xfId="22779"/>
    <cellStyle name="Normal 80 6 3 2 2" xfId="51738"/>
    <cellStyle name="Normal 80 6 3 3" xfId="43797"/>
    <cellStyle name="Normal 80 6 4" xfId="9133"/>
    <cellStyle name="Normal 80 6 4 2" xfId="38191"/>
    <cellStyle name="Normal 80 6 5" xfId="31607"/>
    <cellStyle name="Normal 80 7" xfId="3653"/>
    <cellStyle name="Normal 80 7 2" xfId="16947"/>
    <cellStyle name="Normal 80 7 2 2" xfId="24901"/>
    <cellStyle name="Normal 80 7 2 2 2" xfId="53860"/>
    <cellStyle name="Normal 80 7 2 3" xfId="45919"/>
    <cellStyle name="Normal 80 7 3" xfId="10277"/>
    <cellStyle name="Normal 80 7 3 2" xfId="39335"/>
    <cellStyle name="Normal 80 7 4" xfId="32751"/>
    <cellStyle name="Normal 80 8" xfId="4809"/>
    <cellStyle name="Normal 80 8 2" xfId="18091"/>
    <cellStyle name="Normal 80 8 2 2" xfId="26045"/>
    <cellStyle name="Normal 80 8 2 2 2" xfId="55004"/>
    <cellStyle name="Normal 80 8 2 3" xfId="47063"/>
    <cellStyle name="Normal 80 8 3" xfId="11421"/>
    <cellStyle name="Normal 80 8 3 2" xfId="40479"/>
    <cellStyle name="Normal 80 8 4" xfId="33895"/>
    <cellStyle name="Normal 80 9" xfId="6978"/>
    <cellStyle name="Normal 80 9 2" xfId="20239"/>
    <cellStyle name="Normal 80 9 2 2" xfId="28193"/>
    <cellStyle name="Normal 80 9 2 2 2" xfId="57152"/>
    <cellStyle name="Normal 80 9 2 3" xfId="49211"/>
    <cellStyle name="Normal 80 9 3" xfId="13569"/>
    <cellStyle name="Normal 80 9 3 2" xfId="42627"/>
    <cellStyle name="Normal 80 9 4" xfId="36043"/>
    <cellStyle name="Normal 81" xfId="1402"/>
    <cellStyle name="Normal 81 10" xfId="14844"/>
    <cellStyle name="Normal 81 10 2" xfId="22834"/>
    <cellStyle name="Normal 81 10 2 2" xfId="51793"/>
    <cellStyle name="Normal 81 10 3" xfId="43852"/>
    <cellStyle name="Normal 81 11" xfId="21386"/>
    <cellStyle name="Normal 81 11 2" xfId="29334"/>
    <cellStyle name="Normal 81 11 2 2" xfId="58293"/>
    <cellStyle name="Normal 81 11 3" xfId="50352"/>
    <cellStyle name="Normal 81 12" xfId="8126"/>
    <cellStyle name="Normal 81 12 2" xfId="37184"/>
    <cellStyle name="Normal 81 13" xfId="30600"/>
    <cellStyle name="Normal 81 2" xfId="1494"/>
    <cellStyle name="Normal 81 2 10" xfId="21476"/>
    <cellStyle name="Normal 81 2 10 2" xfId="29424"/>
    <cellStyle name="Normal 81 2 10 2 2" xfId="58383"/>
    <cellStyle name="Normal 81 2 10 3" xfId="50442"/>
    <cellStyle name="Normal 81 2 11" xfId="8216"/>
    <cellStyle name="Normal 81 2 11 2" xfId="37274"/>
    <cellStyle name="Normal 81 2 12" xfId="30690"/>
    <cellStyle name="Normal 81 2 2" xfId="1714"/>
    <cellStyle name="Normal 81 2 2 10" xfId="30903"/>
    <cellStyle name="Normal 81 2 2 2" xfId="2339"/>
    <cellStyle name="Normal 81 2 2 2 2" xfId="3347"/>
    <cellStyle name="Normal 81 2 2 2 2 2" xfId="6705"/>
    <cellStyle name="Normal 81 2 2 2 2 2 2" xfId="19987"/>
    <cellStyle name="Normal 81 2 2 2 2 2 2 2" xfId="27941"/>
    <cellStyle name="Normal 81 2 2 2 2 2 2 2 2" xfId="56900"/>
    <cellStyle name="Normal 81 2 2 2 2 2 2 3" xfId="48959"/>
    <cellStyle name="Normal 81 2 2 2 2 2 3" xfId="13317"/>
    <cellStyle name="Normal 81 2 2 2 2 2 3 2" xfId="42375"/>
    <cellStyle name="Normal 81 2 2 2 2 2 4" xfId="35791"/>
    <cellStyle name="Normal 81 2 2 2 2 3" xfId="16835"/>
    <cellStyle name="Normal 81 2 2 2 2 3 2" xfId="24789"/>
    <cellStyle name="Normal 81 2 2 2 2 3 2 2" xfId="53748"/>
    <cellStyle name="Normal 81 2 2 2 2 3 3" xfId="45807"/>
    <cellStyle name="Normal 81 2 2 2 2 4" xfId="10025"/>
    <cellStyle name="Normal 81 2 2 2 2 4 2" xfId="39083"/>
    <cellStyle name="Normal 81 2 2 2 2 5" xfId="32499"/>
    <cellStyle name="Normal 81 2 2 2 3" xfId="4545"/>
    <cellStyle name="Normal 81 2 2 2 3 2" xfId="17839"/>
    <cellStyle name="Normal 81 2 2 2 3 2 2" xfId="25793"/>
    <cellStyle name="Normal 81 2 2 2 3 2 2 2" xfId="54752"/>
    <cellStyle name="Normal 81 2 2 2 3 2 3" xfId="46811"/>
    <cellStyle name="Normal 81 2 2 2 3 3" xfId="11169"/>
    <cellStyle name="Normal 81 2 2 2 3 3 2" xfId="40227"/>
    <cellStyle name="Normal 81 2 2 2 3 4" xfId="33643"/>
    <cellStyle name="Normal 81 2 2 2 4" xfId="5701"/>
    <cellStyle name="Normal 81 2 2 2 4 2" xfId="18983"/>
    <cellStyle name="Normal 81 2 2 2 4 2 2" xfId="26937"/>
    <cellStyle name="Normal 81 2 2 2 4 2 2 2" xfId="55896"/>
    <cellStyle name="Normal 81 2 2 2 4 2 3" xfId="47955"/>
    <cellStyle name="Normal 81 2 2 2 4 3" xfId="12313"/>
    <cellStyle name="Normal 81 2 2 2 4 3 2" xfId="41371"/>
    <cellStyle name="Normal 81 2 2 2 4 4" xfId="34787"/>
    <cellStyle name="Normal 81 2 2 2 5" xfId="7870"/>
    <cellStyle name="Normal 81 2 2 2 5 2" xfId="21131"/>
    <cellStyle name="Normal 81 2 2 2 5 2 2" xfId="29085"/>
    <cellStyle name="Normal 81 2 2 2 5 2 2 2" xfId="58044"/>
    <cellStyle name="Normal 81 2 2 2 5 2 3" xfId="50103"/>
    <cellStyle name="Normal 81 2 2 2 5 3" xfId="14461"/>
    <cellStyle name="Normal 81 2 2 2 5 3 2" xfId="43519"/>
    <cellStyle name="Normal 81 2 2 2 5 4" xfId="36935"/>
    <cellStyle name="Normal 81 2 2 2 6" xfId="15740"/>
    <cellStyle name="Normal 81 2 2 2 6 2" xfId="23730"/>
    <cellStyle name="Normal 81 2 2 2 6 2 2" xfId="52689"/>
    <cellStyle name="Normal 81 2 2 2 6 3" xfId="44748"/>
    <cellStyle name="Normal 81 2 2 2 7" xfId="22281"/>
    <cellStyle name="Normal 81 2 2 2 7 2" xfId="30229"/>
    <cellStyle name="Normal 81 2 2 2 7 2 2" xfId="59188"/>
    <cellStyle name="Normal 81 2 2 2 7 3" xfId="51247"/>
    <cellStyle name="Normal 81 2 2 2 8" xfId="9021"/>
    <cellStyle name="Normal 81 2 2 2 8 2" xfId="38079"/>
    <cellStyle name="Normal 81 2 2 2 9" xfId="31495"/>
    <cellStyle name="Normal 81 2 2 3" xfId="2755"/>
    <cellStyle name="Normal 81 2 2 3 2" xfId="6113"/>
    <cellStyle name="Normal 81 2 2 3 2 2" xfId="19395"/>
    <cellStyle name="Normal 81 2 2 3 2 2 2" xfId="27349"/>
    <cellStyle name="Normal 81 2 2 3 2 2 2 2" xfId="56308"/>
    <cellStyle name="Normal 81 2 2 3 2 2 3" xfId="48367"/>
    <cellStyle name="Normal 81 2 2 3 2 3" xfId="12725"/>
    <cellStyle name="Normal 81 2 2 3 2 3 2" xfId="41783"/>
    <cellStyle name="Normal 81 2 2 3 2 4" xfId="35199"/>
    <cellStyle name="Normal 81 2 2 3 3" xfId="16243"/>
    <cellStyle name="Normal 81 2 2 3 3 2" xfId="24197"/>
    <cellStyle name="Normal 81 2 2 3 3 2 2" xfId="53156"/>
    <cellStyle name="Normal 81 2 2 3 3 3" xfId="45215"/>
    <cellStyle name="Normal 81 2 2 3 4" xfId="9433"/>
    <cellStyle name="Normal 81 2 2 3 4 2" xfId="38491"/>
    <cellStyle name="Normal 81 2 2 3 5" xfId="31907"/>
    <cellStyle name="Normal 81 2 2 4" xfId="3953"/>
    <cellStyle name="Normal 81 2 2 4 2" xfId="17247"/>
    <cellStyle name="Normal 81 2 2 4 2 2" xfId="25201"/>
    <cellStyle name="Normal 81 2 2 4 2 2 2" xfId="54160"/>
    <cellStyle name="Normal 81 2 2 4 2 3" xfId="46219"/>
    <cellStyle name="Normal 81 2 2 4 3" xfId="10577"/>
    <cellStyle name="Normal 81 2 2 4 3 2" xfId="39635"/>
    <cellStyle name="Normal 81 2 2 4 4" xfId="33051"/>
    <cellStyle name="Normal 81 2 2 5" xfId="5109"/>
    <cellStyle name="Normal 81 2 2 5 2" xfId="18391"/>
    <cellStyle name="Normal 81 2 2 5 2 2" xfId="26345"/>
    <cellStyle name="Normal 81 2 2 5 2 2 2" xfId="55304"/>
    <cellStyle name="Normal 81 2 2 5 2 3" xfId="47363"/>
    <cellStyle name="Normal 81 2 2 5 3" xfId="11721"/>
    <cellStyle name="Normal 81 2 2 5 3 2" xfId="40779"/>
    <cellStyle name="Normal 81 2 2 5 4" xfId="34195"/>
    <cellStyle name="Normal 81 2 2 6" xfId="7278"/>
    <cellStyle name="Normal 81 2 2 6 2" xfId="20539"/>
    <cellStyle name="Normal 81 2 2 6 2 2" xfId="28493"/>
    <cellStyle name="Normal 81 2 2 6 2 2 2" xfId="57452"/>
    <cellStyle name="Normal 81 2 2 6 2 3" xfId="49511"/>
    <cellStyle name="Normal 81 2 2 6 3" xfId="13869"/>
    <cellStyle name="Normal 81 2 2 6 3 2" xfId="42927"/>
    <cellStyle name="Normal 81 2 2 6 4" xfId="36343"/>
    <cellStyle name="Normal 81 2 2 7" xfId="15147"/>
    <cellStyle name="Normal 81 2 2 7 2" xfId="23137"/>
    <cellStyle name="Normal 81 2 2 7 2 2" xfId="52096"/>
    <cellStyle name="Normal 81 2 2 7 3" xfId="44155"/>
    <cellStyle name="Normal 81 2 2 8" xfId="21689"/>
    <cellStyle name="Normal 81 2 2 8 2" xfId="29637"/>
    <cellStyle name="Normal 81 2 2 8 2 2" xfId="58596"/>
    <cellStyle name="Normal 81 2 2 8 3" xfId="50655"/>
    <cellStyle name="Normal 81 2 2 9" xfId="8429"/>
    <cellStyle name="Normal 81 2 2 9 2" xfId="37487"/>
    <cellStyle name="Normal 81 2 3" xfId="2126"/>
    <cellStyle name="Normal 81 2 3 2" xfId="3134"/>
    <cellStyle name="Normal 81 2 3 2 2" xfId="6492"/>
    <cellStyle name="Normal 81 2 3 2 2 2" xfId="19774"/>
    <cellStyle name="Normal 81 2 3 2 2 2 2" xfId="27728"/>
    <cellStyle name="Normal 81 2 3 2 2 2 2 2" xfId="56687"/>
    <cellStyle name="Normal 81 2 3 2 2 2 3" xfId="48746"/>
    <cellStyle name="Normal 81 2 3 2 2 3" xfId="13104"/>
    <cellStyle name="Normal 81 2 3 2 2 3 2" xfId="42162"/>
    <cellStyle name="Normal 81 2 3 2 2 4" xfId="35578"/>
    <cellStyle name="Normal 81 2 3 2 3" xfId="16622"/>
    <cellStyle name="Normal 81 2 3 2 3 2" xfId="24576"/>
    <cellStyle name="Normal 81 2 3 2 3 2 2" xfId="53535"/>
    <cellStyle name="Normal 81 2 3 2 3 3" xfId="45594"/>
    <cellStyle name="Normal 81 2 3 2 4" xfId="9812"/>
    <cellStyle name="Normal 81 2 3 2 4 2" xfId="38870"/>
    <cellStyle name="Normal 81 2 3 2 5" xfId="32286"/>
    <cellStyle name="Normal 81 2 3 3" xfId="4332"/>
    <cellStyle name="Normal 81 2 3 3 2" xfId="17626"/>
    <cellStyle name="Normal 81 2 3 3 2 2" xfId="25580"/>
    <cellStyle name="Normal 81 2 3 3 2 2 2" xfId="54539"/>
    <cellStyle name="Normal 81 2 3 3 2 3" xfId="46598"/>
    <cellStyle name="Normal 81 2 3 3 3" xfId="10956"/>
    <cellStyle name="Normal 81 2 3 3 3 2" xfId="40014"/>
    <cellStyle name="Normal 81 2 3 3 4" xfId="33430"/>
    <cellStyle name="Normal 81 2 3 4" xfId="5488"/>
    <cellStyle name="Normal 81 2 3 4 2" xfId="18770"/>
    <cellStyle name="Normal 81 2 3 4 2 2" xfId="26724"/>
    <cellStyle name="Normal 81 2 3 4 2 2 2" xfId="55683"/>
    <cellStyle name="Normal 81 2 3 4 2 3" xfId="47742"/>
    <cellStyle name="Normal 81 2 3 4 3" xfId="12100"/>
    <cellStyle name="Normal 81 2 3 4 3 2" xfId="41158"/>
    <cellStyle name="Normal 81 2 3 4 4" xfId="34574"/>
    <cellStyle name="Normal 81 2 3 5" xfId="7657"/>
    <cellStyle name="Normal 81 2 3 5 2" xfId="20918"/>
    <cellStyle name="Normal 81 2 3 5 2 2" xfId="28872"/>
    <cellStyle name="Normal 81 2 3 5 2 2 2" xfId="57831"/>
    <cellStyle name="Normal 81 2 3 5 2 3" xfId="49890"/>
    <cellStyle name="Normal 81 2 3 5 3" xfId="14248"/>
    <cellStyle name="Normal 81 2 3 5 3 2" xfId="43306"/>
    <cellStyle name="Normal 81 2 3 5 4" xfId="36722"/>
    <cellStyle name="Normal 81 2 3 6" xfId="15527"/>
    <cellStyle name="Normal 81 2 3 6 2" xfId="23517"/>
    <cellStyle name="Normal 81 2 3 6 2 2" xfId="52476"/>
    <cellStyle name="Normal 81 2 3 6 3" xfId="44535"/>
    <cellStyle name="Normal 81 2 3 7" xfId="22068"/>
    <cellStyle name="Normal 81 2 3 7 2" xfId="30016"/>
    <cellStyle name="Normal 81 2 3 7 2 2" xfId="58975"/>
    <cellStyle name="Normal 81 2 3 7 3" xfId="51034"/>
    <cellStyle name="Normal 81 2 3 8" xfId="8808"/>
    <cellStyle name="Normal 81 2 3 8 2" xfId="37866"/>
    <cellStyle name="Normal 81 2 3 9" xfId="31282"/>
    <cellStyle name="Normal 81 2 4" xfId="1944"/>
    <cellStyle name="Normal 81 2 4 2" xfId="2954"/>
    <cellStyle name="Normal 81 2 4 2 2" xfId="6312"/>
    <cellStyle name="Normal 81 2 4 2 2 2" xfId="19594"/>
    <cellStyle name="Normal 81 2 4 2 2 2 2" xfId="27548"/>
    <cellStyle name="Normal 81 2 4 2 2 2 2 2" xfId="56507"/>
    <cellStyle name="Normal 81 2 4 2 2 2 3" xfId="48566"/>
    <cellStyle name="Normal 81 2 4 2 2 3" xfId="12924"/>
    <cellStyle name="Normal 81 2 4 2 2 3 2" xfId="41982"/>
    <cellStyle name="Normal 81 2 4 2 2 4" xfId="35398"/>
    <cellStyle name="Normal 81 2 4 2 3" xfId="16442"/>
    <cellStyle name="Normal 81 2 4 2 3 2" xfId="24396"/>
    <cellStyle name="Normal 81 2 4 2 3 2 2" xfId="53355"/>
    <cellStyle name="Normal 81 2 4 2 3 3" xfId="45414"/>
    <cellStyle name="Normal 81 2 4 2 4" xfId="9632"/>
    <cellStyle name="Normal 81 2 4 2 4 2" xfId="38690"/>
    <cellStyle name="Normal 81 2 4 2 5" xfId="32106"/>
    <cellStyle name="Normal 81 2 4 3" xfId="4152"/>
    <cellStyle name="Normal 81 2 4 3 2" xfId="17446"/>
    <cellStyle name="Normal 81 2 4 3 2 2" xfId="25400"/>
    <cellStyle name="Normal 81 2 4 3 2 2 2" xfId="54359"/>
    <cellStyle name="Normal 81 2 4 3 2 3" xfId="46418"/>
    <cellStyle name="Normal 81 2 4 3 3" xfId="10776"/>
    <cellStyle name="Normal 81 2 4 3 3 2" xfId="39834"/>
    <cellStyle name="Normal 81 2 4 3 4" xfId="33250"/>
    <cellStyle name="Normal 81 2 4 4" xfId="5308"/>
    <cellStyle name="Normal 81 2 4 4 2" xfId="18590"/>
    <cellStyle name="Normal 81 2 4 4 2 2" xfId="26544"/>
    <cellStyle name="Normal 81 2 4 4 2 2 2" xfId="55503"/>
    <cellStyle name="Normal 81 2 4 4 2 3" xfId="47562"/>
    <cellStyle name="Normal 81 2 4 4 3" xfId="11920"/>
    <cellStyle name="Normal 81 2 4 4 3 2" xfId="40978"/>
    <cellStyle name="Normal 81 2 4 4 4" xfId="34394"/>
    <cellStyle name="Normal 81 2 4 5" xfId="7477"/>
    <cellStyle name="Normal 81 2 4 5 2" xfId="20738"/>
    <cellStyle name="Normal 81 2 4 5 2 2" xfId="28692"/>
    <cellStyle name="Normal 81 2 4 5 2 2 2" xfId="57651"/>
    <cellStyle name="Normal 81 2 4 5 2 3" xfId="49710"/>
    <cellStyle name="Normal 81 2 4 5 3" xfId="14068"/>
    <cellStyle name="Normal 81 2 4 5 3 2" xfId="43126"/>
    <cellStyle name="Normal 81 2 4 5 4" xfId="36542"/>
    <cellStyle name="Normal 81 2 4 6" xfId="15347"/>
    <cellStyle name="Normal 81 2 4 6 2" xfId="23337"/>
    <cellStyle name="Normal 81 2 4 6 2 2" xfId="52296"/>
    <cellStyle name="Normal 81 2 4 6 3" xfId="44355"/>
    <cellStyle name="Normal 81 2 4 7" xfId="21888"/>
    <cellStyle name="Normal 81 2 4 7 2" xfId="29836"/>
    <cellStyle name="Normal 81 2 4 7 2 2" xfId="58795"/>
    <cellStyle name="Normal 81 2 4 7 3" xfId="50854"/>
    <cellStyle name="Normal 81 2 4 8" xfId="8628"/>
    <cellStyle name="Normal 81 2 4 8 2" xfId="37686"/>
    <cellStyle name="Normal 81 2 4 9" xfId="31102"/>
    <cellStyle name="Normal 81 2 5" xfId="2542"/>
    <cellStyle name="Normal 81 2 5 2" xfId="5900"/>
    <cellStyle name="Normal 81 2 5 2 2" xfId="19182"/>
    <cellStyle name="Normal 81 2 5 2 2 2" xfId="27136"/>
    <cellStyle name="Normal 81 2 5 2 2 2 2" xfId="56095"/>
    <cellStyle name="Normal 81 2 5 2 2 3" xfId="48154"/>
    <cellStyle name="Normal 81 2 5 2 3" xfId="12512"/>
    <cellStyle name="Normal 81 2 5 2 3 2" xfId="41570"/>
    <cellStyle name="Normal 81 2 5 2 4" xfId="34986"/>
    <cellStyle name="Normal 81 2 5 3" xfId="16030"/>
    <cellStyle name="Normal 81 2 5 3 2" xfId="23984"/>
    <cellStyle name="Normal 81 2 5 3 2 2" xfId="52943"/>
    <cellStyle name="Normal 81 2 5 3 3" xfId="45002"/>
    <cellStyle name="Normal 81 2 5 4" xfId="9220"/>
    <cellStyle name="Normal 81 2 5 4 2" xfId="38278"/>
    <cellStyle name="Normal 81 2 5 5" xfId="31694"/>
    <cellStyle name="Normal 81 2 6" xfId="3740"/>
    <cellStyle name="Normal 81 2 6 2" xfId="17034"/>
    <cellStyle name="Normal 81 2 6 2 2" xfId="24988"/>
    <cellStyle name="Normal 81 2 6 2 2 2" xfId="53947"/>
    <cellStyle name="Normal 81 2 6 2 3" xfId="46006"/>
    <cellStyle name="Normal 81 2 6 3" xfId="10364"/>
    <cellStyle name="Normal 81 2 6 3 2" xfId="39422"/>
    <cellStyle name="Normal 81 2 6 4" xfId="32838"/>
    <cellStyle name="Normal 81 2 7" xfId="4896"/>
    <cellStyle name="Normal 81 2 7 2" xfId="18178"/>
    <cellStyle name="Normal 81 2 7 2 2" xfId="26132"/>
    <cellStyle name="Normal 81 2 7 2 2 2" xfId="55091"/>
    <cellStyle name="Normal 81 2 7 2 3" xfId="47150"/>
    <cellStyle name="Normal 81 2 7 3" xfId="11508"/>
    <cellStyle name="Normal 81 2 7 3 2" xfId="40566"/>
    <cellStyle name="Normal 81 2 7 4" xfId="33982"/>
    <cellStyle name="Normal 81 2 8" xfId="7065"/>
    <cellStyle name="Normal 81 2 8 2" xfId="20326"/>
    <cellStyle name="Normal 81 2 8 2 2" xfId="28280"/>
    <cellStyle name="Normal 81 2 8 2 2 2" xfId="57239"/>
    <cellStyle name="Normal 81 2 8 2 3" xfId="49298"/>
    <cellStyle name="Normal 81 2 8 3" xfId="13656"/>
    <cellStyle name="Normal 81 2 8 3 2" xfId="42714"/>
    <cellStyle name="Normal 81 2 8 4" xfId="36130"/>
    <cellStyle name="Normal 81 2 9" xfId="14934"/>
    <cellStyle name="Normal 81 2 9 2" xfId="22924"/>
    <cellStyle name="Normal 81 2 9 2 2" xfId="51883"/>
    <cellStyle name="Normal 81 2 9 3" xfId="43942"/>
    <cellStyle name="Normal 81 3" xfId="1624"/>
    <cellStyle name="Normal 81 3 10" xfId="30813"/>
    <cellStyle name="Normal 81 3 2" xfId="2249"/>
    <cellStyle name="Normal 81 3 2 2" xfId="3257"/>
    <cellStyle name="Normal 81 3 2 2 2" xfId="6615"/>
    <cellStyle name="Normal 81 3 2 2 2 2" xfId="19897"/>
    <cellStyle name="Normal 81 3 2 2 2 2 2" xfId="27851"/>
    <cellStyle name="Normal 81 3 2 2 2 2 2 2" xfId="56810"/>
    <cellStyle name="Normal 81 3 2 2 2 2 3" xfId="48869"/>
    <cellStyle name="Normal 81 3 2 2 2 3" xfId="13227"/>
    <cellStyle name="Normal 81 3 2 2 2 3 2" xfId="42285"/>
    <cellStyle name="Normal 81 3 2 2 2 4" xfId="35701"/>
    <cellStyle name="Normal 81 3 2 2 3" xfId="16745"/>
    <cellStyle name="Normal 81 3 2 2 3 2" xfId="24699"/>
    <cellStyle name="Normal 81 3 2 2 3 2 2" xfId="53658"/>
    <cellStyle name="Normal 81 3 2 2 3 3" xfId="45717"/>
    <cellStyle name="Normal 81 3 2 2 4" xfId="9935"/>
    <cellStyle name="Normal 81 3 2 2 4 2" xfId="38993"/>
    <cellStyle name="Normal 81 3 2 2 5" xfId="32409"/>
    <cellStyle name="Normal 81 3 2 3" xfId="4455"/>
    <cellStyle name="Normal 81 3 2 3 2" xfId="17749"/>
    <cellStyle name="Normal 81 3 2 3 2 2" xfId="25703"/>
    <cellStyle name="Normal 81 3 2 3 2 2 2" xfId="54662"/>
    <cellStyle name="Normal 81 3 2 3 2 3" xfId="46721"/>
    <cellStyle name="Normal 81 3 2 3 3" xfId="11079"/>
    <cellStyle name="Normal 81 3 2 3 3 2" xfId="40137"/>
    <cellStyle name="Normal 81 3 2 3 4" xfId="33553"/>
    <cellStyle name="Normal 81 3 2 4" xfId="5611"/>
    <cellStyle name="Normal 81 3 2 4 2" xfId="18893"/>
    <cellStyle name="Normal 81 3 2 4 2 2" xfId="26847"/>
    <cellStyle name="Normal 81 3 2 4 2 2 2" xfId="55806"/>
    <cellStyle name="Normal 81 3 2 4 2 3" xfId="47865"/>
    <cellStyle name="Normal 81 3 2 4 3" xfId="12223"/>
    <cellStyle name="Normal 81 3 2 4 3 2" xfId="41281"/>
    <cellStyle name="Normal 81 3 2 4 4" xfId="34697"/>
    <cellStyle name="Normal 81 3 2 5" xfId="7780"/>
    <cellStyle name="Normal 81 3 2 5 2" xfId="21041"/>
    <cellStyle name="Normal 81 3 2 5 2 2" xfId="28995"/>
    <cellStyle name="Normal 81 3 2 5 2 2 2" xfId="57954"/>
    <cellStyle name="Normal 81 3 2 5 2 3" xfId="50013"/>
    <cellStyle name="Normal 81 3 2 5 3" xfId="14371"/>
    <cellStyle name="Normal 81 3 2 5 3 2" xfId="43429"/>
    <cellStyle name="Normal 81 3 2 5 4" xfId="36845"/>
    <cellStyle name="Normal 81 3 2 6" xfId="15650"/>
    <cellStyle name="Normal 81 3 2 6 2" xfId="23640"/>
    <cellStyle name="Normal 81 3 2 6 2 2" xfId="52599"/>
    <cellStyle name="Normal 81 3 2 6 3" xfId="44658"/>
    <cellStyle name="Normal 81 3 2 7" xfId="22191"/>
    <cellStyle name="Normal 81 3 2 7 2" xfId="30139"/>
    <cellStyle name="Normal 81 3 2 7 2 2" xfId="59098"/>
    <cellStyle name="Normal 81 3 2 7 3" xfId="51157"/>
    <cellStyle name="Normal 81 3 2 8" xfId="8931"/>
    <cellStyle name="Normal 81 3 2 8 2" xfId="37989"/>
    <cellStyle name="Normal 81 3 2 9" xfId="31405"/>
    <cellStyle name="Normal 81 3 3" xfId="2665"/>
    <cellStyle name="Normal 81 3 3 2" xfId="6023"/>
    <cellStyle name="Normal 81 3 3 2 2" xfId="19305"/>
    <cellStyle name="Normal 81 3 3 2 2 2" xfId="27259"/>
    <cellStyle name="Normal 81 3 3 2 2 2 2" xfId="56218"/>
    <cellStyle name="Normal 81 3 3 2 2 3" xfId="48277"/>
    <cellStyle name="Normal 81 3 3 2 3" xfId="12635"/>
    <cellStyle name="Normal 81 3 3 2 3 2" xfId="41693"/>
    <cellStyle name="Normal 81 3 3 2 4" xfId="35109"/>
    <cellStyle name="Normal 81 3 3 3" xfId="16153"/>
    <cellStyle name="Normal 81 3 3 3 2" xfId="24107"/>
    <cellStyle name="Normal 81 3 3 3 2 2" xfId="53066"/>
    <cellStyle name="Normal 81 3 3 3 3" xfId="45125"/>
    <cellStyle name="Normal 81 3 3 4" xfId="9343"/>
    <cellStyle name="Normal 81 3 3 4 2" xfId="38401"/>
    <cellStyle name="Normal 81 3 3 5" xfId="31817"/>
    <cellStyle name="Normal 81 3 4" xfId="3863"/>
    <cellStyle name="Normal 81 3 4 2" xfId="17157"/>
    <cellStyle name="Normal 81 3 4 2 2" xfId="25111"/>
    <cellStyle name="Normal 81 3 4 2 2 2" xfId="54070"/>
    <cellStyle name="Normal 81 3 4 2 3" xfId="46129"/>
    <cellStyle name="Normal 81 3 4 3" xfId="10487"/>
    <cellStyle name="Normal 81 3 4 3 2" xfId="39545"/>
    <cellStyle name="Normal 81 3 4 4" xfId="32961"/>
    <cellStyle name="Normal 81 3 5" xfId="5019"/>
    <cellStyle name="Normal 81 3 5 2" xfId="18301"/>
    <cellStyle name="Normal 81 3 5 2 2" xfId="26255"/>
    <cellStyle name="Normal 81 3 5 2 2 2" xfId="55214"/>
    <cellStyle name="Normal 81 3 5 2 3" xfId="47273"/>
    <cellStyle name="Normal 81 3 5 3" xfId="11631"/>
    <cellStyle name="Normal 81 3 5 3 2" xfId="40689"/>
    <cellStyle name="Normal 81 3 5 4" xfId="34105"/>
    <cellStyle name="Normal 81 3 6" xfId="7188"/>
    <cellStyle name="Normal 81 3 6 2" xfId="20449"/>
    <cellStyle name="Normal 81 3 6 2 2" xfId="28403"/>
    <cellStyle name="Normal 81 3 6 2 2 2" xfId="57362"/>
    <cellStyle name="Normal 81 3 6 2 3" xfId="49421"/>
    <cellStyle name="Normal 81 3 6 3" xfId="13779"/>
    <cellStyle name="Normal 81 3 6 3 2" xfId="42837"/>
    <cellStyle name="Normal 81 3 6 4" xfId="36253"/>
    <cellStyle name="Normal 81 3 7" xfId="15057"/>
    <cellStyle name="Normal 81 3 7 2" xfId="23047"/>
    <cellStyle name="Normal 81 3 7 2 2" xfId="52006"/>
    <cellStyle name="Normal 81 3 7 3" xfId="44065"/>
    <cellStyle name="Normal 81 3 8" xfId="21599"/>
    <cellStyle name="Normal 81 3 8 2" xfId="29547"/>
    <cellStyle name="Normal 81 3 8 2 2" xfId="58506"/>
    <cellStyle name="Normal 81 3 8 3" xfId="50565"/>
    <cellStyle name="Normal 81 3 9" xfId="8339"/>
    <cellStyle name="Normal 81 3 9 2" xfId="37397"/>
    <cellStyle name="Normal 81 4" xfId="2036"/>
    <cellStyle name="Normal 81 4 2" xfId="3044"/>
    <cellStyle name="Normal 81 4 2 2" xfId="6402"/>
    <cellStyle name="Normal 81 4 2 2 2" xfId="19684"/>
    <cellStyle name="Normal 81 4 2 2 2 2" xfId="27638"/>
    <cellStyle name="Normal 81 4 2 2 2 2 2" xfId="56597"/>
    <cellStyle name="Normal 81 4 2 2 2 3" xfId="48656"/>
    <cellStyle name="Normal 81 4 2 2 3" xfId="13014"/>
    <cellStyle name="Normal 81 4 2 2 3 2" xfId="42072"/>
    <cellStyle name="Normal 81 4 2 2 4" xfId="35488"/>
    <cellStyle name="Normal 81 4 2 3" xfId="16532"/>
    <cellStyle name="Normal 81 4 2 3 2" xfId="24486"/>
    <cellStyle name="Normal 81 4 2 3 2 2" xfId="53445"/>
    <cellStyle name="Normal 81 4 2 3 3" xfId="45504"/>
    <cellStyle name="Normal 81 4 2 4" xfId="9722"/>
    <cellStyle name="Normal 81 4 2 4 2" xfId="38780"/>
    <cellStyle name="Normal 81 4 2 5" xfId="32196"/>
    <cellStyle name="Normal 81 4 3" xfId="4242"/>
    <cellStyle name="Normal 81 4 3 2" xfId="17536"/>
    <cellStyle name="Normal 81 4 3 2 2" xfId="25490"/>
    <cellStyle name="Normal 81 4 3 2 2 2" xfId="54449"/>
    <cellStyle name="Normal 81 4 3 2 3" xfId="46508"/>
    <cellStyle name="Normal 81 4 3 3" xfId="10866"/>
    <cellStyle name="Normal 81 4 3 3 2" xfId="39924"/>
    <cellStyle name="Normal 81 4 3 4" xfId="33340"/>
    <cellStyle name="Normal 81 4 4" xfId="5398"/>
    <cellStyle name="Normal 81 4 4 2" xfId="18680"/>
    <cellStyle name="Normal 81 4 4 2 2" xfId="26634"/>
    <cellStyle name="Normal 81 4 4 2 2 2" xfId="55593"/>
    <cellStyle name="Normal 81 4 4 2 3" xfId="47652"/>
    <cellStyle name="Normal 81 4 4 3" xfId="12010"/>
    <cellStyle name="Normal 81 4 4 3 2" xfId="41068"/>
    <cellStyle name="Normal 81 4 4 4" xfId="34484"/>
    <cellStyle name="Normal 81 4 5" xfId="7567"/>
    <cellStyle name="Normal 81 4 5 2" xfId="20828"/>
    <cellStyle name="Normal 81 4 5 2 2" xfId="28782"/>
    <cellStyle name="Normal 81 4 5 2 2 2" xfId="57741"/>
    <cellStyle name="Normal 81 4 5 2 3" xfId="49800"/>
    <cellStyle name="Normal 81 4 5 3" xfId="14158"/>
    <cellStyle name="Normal 81 4 5 3 2" xfId="43216"/>
    <cellStyle name="Normal 81 4 5 4" xfId="36632"/>
    <cellStyle name="Normal 81 4 6" xfId="15437"/>
    <cellStyle name="Normal 81 4 6 2" xfId="23427"/>
    <cellStyle name="Normal 81 4 6 2 2" xfId="52386"/>
    <cellStyle name="Normal 81 4 6 3" xfId="44445"/>
    <cellStyle name="Normal 81 4 7" xfId="21978"/>
    <cellStyle name="Normal 81 4 7 2" xfId="29926"/>
    <cellStyle name="Normal 81 4 7 2 2" xfId="58885"/>
    <cellStyle name="Normal 81 4 7 3" xfId="50944"/>
    <cellStyle name="Normal 81 4 8" xfId="8718"/>
    <cellStyle name="Normal 81 4 8 2" xfId="37776"/>
    <cellStyle name="Normal 81 4 9" xfId="31192"/>
    <cellStyle name="Normal 81 5" xfId="1854"/>
    <cellStyle name="Normal 81 5 2" xfId="2864"/>
    <cellStyle name="Normal 81 5 2 2" xfId="6222"/>
    <cellStyle name="Normal 81 5 2 2 2" xfId="19504"/>
    <cellStyle name="Normal 81 5 2 2 2 2" xfId="27458"/>
    <cellStyle name="Normal 81 5 2 2 2 2 2" xfId="56417"/>
    <cellStyle name="Normal 81 5 2 2 2 3" xfId="48476"/>
    <cellStyle name="Normal 81 5 2 2 3" xfId="12834"/>
    <cellStyle name="Normal 81 5 2 2 3 2" xfId="41892"/>
    <cellStyle name="Normal 81 5 2 2 4" xfId="35308"/>
    <cellStyle name="Normal 81 5 2 3" xfId="16352"/>
    <cellStyle name="Normal 81 5 2 3 2" xfId="24306"/>
    <cellStyle name="Normal 81 5 2 3 2 2" xfId="53265"/>
    <cellStyle name="Normal 81 5 2 3 3" xfId="45324"/>
    <cellStyle name="Normal 81 5 2 4" xfId="9542"/>
    <cellStyle name="Normal 81 5 2 4 2" xfId="38600"/>
    <cellStyle name="Normal 81 5 2 5" xfId="32016"/>
    <cellStyle name="Normal 81 5 3" xfId="4062"/>
    <cellStyle name="Normal 81 5 3 2" xfId="17356"/>
    <cellStyle name="Normal 81 5 3 2 2" xfId="25310"/>
    <cellStyle name="Normal 81 5 3 2 2 2" xfId="54269"/>
    <cellStyle name="Normal 81 5 3 2 3" xfId="46328"/>
    <cellStyle name="Normal 81 5 3 3" xfId="10686"/>
    <cellStyle name="Normal 81 5 3 3 2" xfId="39744"/>
    <cellStyle name="Normal 81 5 3 4" xfId="33160"/>
    <cellStyle name="Normal 81 5 4" xfId="5218"/>
    <cellStyle name="Normal 81 5 4 2" xfId="18500"/>
    <cellStyle name="Normal 81 5 4 2 2" xfId="26454"/>
    <cellStyle name="Normal 81 5 4 2 2 2" xfId="55413"/>
    <cellStyle name="Normal 81 5 4 2 3" xfId="47472"/>
    <cellStyle name="Normal 81 5 4 3" xfId="11830"/>
    <cellStyle name="Normal 81 5 4 3 2" xfId="40888"/>
    <cellStyle name="Normal 81 5 4 4" xfId="34304"/>
    <cellStyle name="Normal 81 5 5" xfId="7387"/>
    <cellStyle name="Normal 81 5 5 2" xfId="20648"/>
    <cellStyle name="Normal 81 5 5 2 2" xfId="28602"/>
    <cellStyle name="Normal 81 5 5 2 2 2" xfId="57561"/>
    <cellStyle name="Normal 81 5 5 2 3" xfId="49620"/>
    <cellStyle name="Normal 81 5 5 3" xfId="13978"/>
    <cellStyle name="Normal 81 5 5 3 2" xfId="43036"/>
    <cellStyle name="Normal 81 5 5 4" xfId="36452"/>
    <cellStyle name="Normal 81 5 6" xfId="15257"/>
    <cellStyle name="Normal 81 5 6 2" xfId="23247"/>
    <cellStyle name="Normal 81 5 6 2 2" xfId="52206"/>
    <cellStyle name="Normal 81 5 6 3" xfId="44265"/>
    <cellStyle name="Normal 81 5 7" xfId="21798"/>
    <cellStyle name="Normal 81 5 7 2" xfId="29746"/>
    <cellStyle name="Normal 81 5 7 2 2" xfId="58705"/>
    <cellStyle name="Normal 81 5 7 3" xfId="50764"/>
    <cellStyle name="Normal 81 5 8" xfId="8538"/>
    <cellStyle name="Normal 81 5 8 2" xfId="37596"/>
    <cellStyle name="Normal 81 5 9" xfId="31012"/>
    <cellStyle name="Normal 81 6" xfId="2452"/>
    <cellStyle name="Normal 81 6 2" xfId="5810"/>
    <cellStyle name="Normal 81 6 2 2" xfId="19092"/>
    <cellStyle name="Normal 81 6 2 2 2" xfId="27046"/>
    <cellStyle name="Normal 81 6 2 2 2 2" xfId="56005"/>
    <cellStyle name="Normal 81 6 2 2 3" xfId="48064"/>
    <cellStyle name="Normal 81 6 2 3" xfId="12422"/>
    <cellStyle name="Normal 81 6 2 3 2" xfId="41480"/>
    <cellStyle name="Normal 81 6 2 4" xfId="34896"/>
    <cellStyle name="Normal 81 6 3" xfId="16012"/>
    <cellStyle name="Normal 81 6 3 2" xfId="23966"/>
    <cellStyle name="Normal 81 6 3 2 2" xfId="52925"/>
    <cellStyle name="Normal 81 6 3 3" xfId="44984"/>
    <cellStyle name="Normal 81 6 4" xfId="9130"/>
    <cellStyle name="Normal 81 6 4 2" xfId="38188"/>
    <cellStyle name="Normal 81 6 5" xfId="31604"/>
    <cellStyle name="Normal 81 7" xfId="3650"/>
    <cellStyle name="Normal 81 7 2" xfId="16944"/>
    <cellStyle name="Normal 81 7 2 2" xfId="24898"/>
    <cellStyle name="Normal 81 7 2 2 2" xfId="53857"/>
    <cellStyle name="Normal 81 7 2 3" xfId="45916"/>
    <cellStyle name="Normal 81 7 3" xfId="10274"/>
    <cellStyle name="Normal 81 7 3 2" xfId="39332"/>
    <cellStyle name="Normal 81 7 4" xfId="32748"/>
    <cellStyle name="Normal 81 8" xfId="4806"/>
    <cellStyle name="Normal 81 8 2" xfId="18088"/>
    <cellStyle name="Normal 81 8 2 2" xfId="26042"/>
    <cellStyle name="Normal 81 8 2 2 2" xfId="55001"/>
    <cellStyle name="Normal 81 8 2 3" xfId="47060"/>
    <cellStyle name="Normal 81 8 3" xfId="11418"/>
    <cellStyle name="Normal 81 8 3 2" xfId="40476"/>
    <cellStyle name="Normal 81 8 4" xfId="33892"/>
    <cellStyle name="Normal 81 9" xfId="6975"/>
    <cellStyle name="Normal 81 9 2" xfId="20236"/>
    <cellStyle name="Normal 81 9 2 2" xfId="28190"/>
    <cellStyle name="Normal 81 9 2 2 2" xfId="57149"/>
    <cellStyle name="Normal 81 9 2 3" xfId="49208"/>
    <cellStyle name="Normal 81 9 3" xfId="13566"/>
    <cellStyle name="Normal 81 9 3 2" xfId="42624"/>
    <cellStyle name="Normal 81 9 4" xfId="36040"/>
    <cellStyle name="Normal 82" xfId="1410"/>
    <cellStyle name="Normal 83" xfId="1517"/>
    <cellStyle name="Normal 84" xfId="1528"/>
    <cellStyle name="Normal 85" xfId="1744"/>
    <cellStyle name="Normal 86" xfId="1727"/>
    <cellStyle name="Normal 87" xfId="1741"/>
    <cellStyle name="Normal 88" xfId="1725"/>
    <cellStyle name="Normal 89" xfId="1738"/>
    <cellStyle name="Normal 9" xfId="11"/>
    <cellStyle name="Normal 9 10" xfId="2368"/>
    <cellStyle name="Normal 9 10 2" xfId="5728"/>
    <cellStyle name="Normal 9 10 2 2" xfId="19010"/>
    <cellStyle name="Normal 9 10 2 2 2" xfId="26964"/>
    <cellStyle name="Normal 9 10 2 2 2 2" xfId="55923"/>
    <cellStyle name="Normal 9 10 2 2 3" xfId="47982"/>
    <cellStyle name="Normal 9 10 2 3" xfId="12340"/>
    <cellStyle name="Normal 9 10 2 3 2" xfId="41398"/>
    <cellStyle name="Normal 9 10 2 4" xfId="34814"/>
    <cellStyle name="Normal 9 10 3" xfId="15842"/>
    <cellStyle name="Normal 9 10 3 2" xfId="23831"/>
    <cellStyle name="Normal 9 10 3 2 2" xfId="52790"/>
    <cellStyle name="Normal 9 10 3 3" xfId="44849"/>
    <cellStyle name="Normal 9 10 4" xfId="9048"/>
    <cellStyle name="Normal 9 10 4 2" xfId="38106"/>
    <cellStyle name="Normal 9 10 5" xfId="31522"/>
    <cellStyle name="Normal 9 11" xfId="3568"/>
    <cellStyle name="Normal 9 11 2" xfId="16862"/>
    <cellStyle name="Normal 9 11 2 2" xfId="24816"/>
    <cellStyle name="Normal 9 11 2 2 2" xfId="53775"/>
    <cellStyle name="Normal 9 11 2 3" xfId="45834"/>
    <cellStyle name="Normal 9 11 3" xfId="10192"/>
    <cellStyle name="Normal 9 11 3 2" xfId="39250"/>
    <cellStyle name="Normal 9 11 4" xfId="32666"/>
    <cellStyle name="Normal 9 12" xfId="4722"/>
    <cellStyle name="Normal 9 12 2" xfId="18006"/>
    <cellStyle name="Normal 9 12 2 2" xfId="25960"/>
    <cellStyle name="Normal 9 12 2 2 2" xfId="54919"/>
    <cellStyle name="Normal 9 12 2 3" xfId="46978"/>
    <cellStyle name="Normal 9 12 3" xfId="11336"/>
    <cellStyle name="Normal 9 12 3 2" xfId="40394"/>
    <cellStyle name="Normal 9 12 4" xfId="33810"/>
    <cellStyle name="Normal 9 13" xfId="6883"/>
    <cellStyle name="Normal 9 13 2" xfId="20154"/>
    <cellStyle name="Normal 9 13 2 2" xfId="28108"/>
    <cellStyle name="Normal 9 13 2 2 2" xfId="57067"/>
    <cellStyle name="Normal 9 13 2 3" xfId="49126"/>
    <cellStyle name="Normal 9 13 3" xfId="13484"/>
    <cellStyle name="Normal 9 13 3 2" xfId="42542"/>
    <cellStyle name="Normal 9 13 4" xfId="35958"/>
    <cellStyle name="Normal 9 14" xfId="14630"/>
    <cellStyle name="Normal 9 14 2" xfId="22668"/>
    <cellStyle name="Normal 9 14 2 2" xfId="51627"/>
    <cellStyle name="Normal 9 14 3" xfId="43686"/>
    <cellStyle name="Normal 9 15" xfId="21300"/>
    <cellStyle name="Normal 9 15 2" xfId="29252"/>
    <cellStyle name="Normal 9 15 2 2" xfId="58211"/>
    <cellStyle name="Normal 9 15 3" xfId="50270"/>
    <cellStyle name="Normal 9 16" xfId="22549"/>
    <cellStyle name="Normal 9 16 2" xfId="30490"/>
    <cellStyle name="Normal 9 16 2 2" xfId="59449"/>
    <cellStyle name="Normal 9 16 3" xfId="51511"/>
    <cellStyle name="Normal 9 17" xfId="22652"/>
    <cellStyle name="Normal 9 17 2" xfId="51614"/>
    <cellStyle name="Normal 9 18" xfId="8042"/>
    <cellStyle name="Normal 9 18 2" xfId="37102"/>
    <cellStyle name="Normal 9 19" xfId="30530"/>
    <cellStyle name="Normal 9 2" xfId="71"/>
    <cellStyle name="Normal 9 2 10" xfId="4743"/>
    <cellStyle name="Normal 9 2 10 2" xfId="18027"/>
    <cellStyle name="Normal 9 2 10 2 2" xfId="25981"/>
    <cellStyle name="Normal 9 2 10 2 2 2" xfId="54940"/>
    <cellStyle name="Normal 9 2 10 2 3" xfId="46999"/>
    <cellStyle name="Normal 9 2 10 3" xfId="11357"/>
    <cellStyle name="Normal 9 2 10 3 2" xfId="40415"/>
    <cellStyle name="Normal 9 2 10 4" xfId="33831"/>
    <cellStyle name="Normal 9 2 11" xfId="6904"/>
    <cellStyle name="Normal 9 2 11 2" xfId="20175"/>
    <cellStyle name="Normal 9 2 11 2 2" xfId="28129"/>
    <cellStyle name="Normal 9 2 11 2 2 2" xfId="57088"/>
    <cellStyle name="Normal 9 2 11 2 3" xfId="49147"/>
    <cellStyle name="Normal 9 2 11 3" xfId="13505"/>
    <cellStyle name="Normal 9 2 11 3 2" xfId="42563"/>
    <cellStyle name="Normal 9 2 11 4" xfId="35979"/>
    <cellStyle name="Normal 9 2 12" xfId="14657"/>
    <cellStyle name="Normal 9 2 12 2" xfId="22692"/>
    <cellStyle name="Normal 9 2 12 2 2" xfId="51651"/>
    <cellStyle name="Normal 9 2 12 3" xfId="43710"/>
    <cellStyle name="Normal 9 2 13" xfId="21321"/>
    <cellStyle name="Normal 9 2 13 2" xfId="29273"/>
    <cellStyle name="Normal 9 2 13 2 2" xfId="58232"/>
    <cellStyle name="Normal 9 2 13 3" xfId="50291"/>
    <cellStyle name="Normal 9 2 14" xfId="8063"/>
    <cellStyle name="Normal 9 2 14 2" xfId="37123"/>
    <cellStyle name="Normal 9 2 15" xfId="30539"/>
    <cellStyle name="Normal 9 2 2" xfId="111"/>
    <cellStyle name="Normal 9 2 2 10" xfId="14692"/>
    <cellStyle name="Normal 9 2 2 10 2" xfId="22727"/>
    <cellStyle name="Normal 9 2 2 10 2 2" xfId="51686"/>
    <cellStyle name="Normal 9 2 2 10 3" xfId="43745"/>
    <cellStyle name="Normal 9 2 2 11" xfId="21354"/>
    <cellStyle name="Normal 9 2 2 11 2" xfId="29306"/>
    <cellStyle name="Normal 9 2 2 11 2 2" xfId="58265"/>
    <cellStyle name="Normal 9 2 2 11 3" xfId="50324"/>
    <cellStyle name="Normal 9 2 2 12" xfId="8096"/>
    <cellStyle name="Normal 9 2 2 12 2" xfId="37156"/>
    <cellStyle name="Normal 9 2 2 13" xfId="30572"/>
    <cellStyle name="Normal 9 2 2 2" xfId="1466"/>
    <cellStyle name="Normal 9 2 2 2 10" xfId="21448"/>
    <cellStyle name="Normal 9 2 2 2 10 2" xfId="29396"/>
    <cellStyle name="Normal 9 2 2 2 10 2 2" xfId="58355"/>
    <cellStyle name="Normal 9 2 2 2 10 3" xfId="50414"/>
    <cellStyle name="Normal 9 2 2 2 11" xfId="8188"/>
    <cellStyle name="Normal 9 2 2 2 11 2" xfId="37246"/>
    <cellStyle name="Normal 9 2 2 2 12" xfId="30662"/>
    <cellStyle name="Normal 9 2 2 2 2" xfId="1686"/>
    <cellStyle name="Normal 9 2 2 2 2 10" xfId="30875"/>
    <cellStyle name="Normal 9 2 2 2 2 2" xfId="2311"/>
    <cellStyle name="Normal 9 2 2 2 2 2 2" xfId="3319"/>
    <cellStyle name="Normal 9 2 2 2 2 2 2 2" xfId="6677"/>
    <cellStyle name="Normal 9 2 2 2 2 2 2 2 2" xfId="19959"/>
    <cellStyle name="Normal 9 2 2 2 2 2 2 2 2 2" xfId="27913"/>
    <cellStyle name="Normal 9 2 2 2 2 2 2 2 2 2 2" xfId="56872"/>
    <cellStyle name="Normal 9 2 2 2 2 2 2 2 2 3" xfId="48931"/>
    <cellStyle name="Normal 9 2 2 2 2 2 2 2 3" xfId="13289"/>
    <cellStyle name="Normal 9 2 2 2 2 2 2 2 3 2" xfId="42347"/>
    <cellStyle name="Normal 9 2 2 2 2 2 2 2 4" xfId="35763"/>
    <cellStyle name="Normal 9 2 2 2 2 2 2 3" xfId="16807"/>
    <cellStyle name="Normal 9 2 2 2 2 2 2 3 2" xfId="24761"/>
    <cellStyle name="Normal 9 2 2 2 2 2 2 3 2 2" xfId="53720"/>
    <cellStyle name="Normal 9 2 2 2 2 2 2 3 3" xfId="45779"/>
    <cellStyle name="Normal 9 2 2 2 2 2 2 4" xfId="9997"/>
    <cellStyle name="Normal 9 2 2 2 2 2 2 4 2" xfId="39055"/>
    <cellStyle name="Normal 9 2 2 2 2 2 2 5" xfId="32471"/>
    <cellStyle name="Normal 9 2 2 2 2 2 3" xfId="4517"/>
    <cellStyle name="Normal 9 2 2 2 2 2 3 2" xfId="17811"/>
    <cellStyle name="Normal 9 2 2 2 2 2 3 2 2" xfId="25765"/>
    <cellStyle name="Normal 9 2 2 2 2 2 3 2 2 2" xfId="54724"/>
    <cellStyle name="Normal 9 2 2 2 2 2 3 2 3" xfId="46783"/>
    <cellStyle name="Normal 9 2 2 2 2 2 3 3" xfId="11141"/>
    <cellStyle name="Normal 9 2 2 2 2 2 3 3 2" xfId="40199"/>
    <cellStyle name="Normal 9 2 2 2 2 2 3 4" xfId="33615"/>
    <cellStyle name="Normal 9 2 2 2 2 2 4" xfId="5673"/>
    <cellStyle name="Normal 9 2 2 2 2 2 4 2" xfId="18955"/>
    <cellStyle name="Normal 9 2 2 2 2 2 4 2 2" xfId="26909"/>
    <cellStyle name="Normal 9 2 2 2 2 2 4 2 2 2" xfId="55868"/>
    <cellStyle name="Normal 9 2 2 2 2 2 4 2 3" xfId="47927"/>
    <cellStyle name="Normal 9 2 2 2 2 2 4 3" xfId="12285"/>
    <cellStyle name="Normal 9 2 2 2 2 2 4 3 2" xfId="41343"/>
    <cellStyle name="Normal 9 2 2 2 2 2 4 4" xfId="34759"/>
    <cellStyle name="Normal 9 2 2 2 2 2 5" xfId="7842"/>
    <cellStyle name="Normal 9 2 2 2 2 2 5 2" xfId="21103"/>
    <cellStyle name="Normal 9 2 2 2 2 2 5 2 2" xfId="29057"/>
    <cellStyle name="Normal 9 2 2 2 2 2 5 2 2 2" xfId="58016"/>
    <cellStyle name="Normal 9 2 2 2 2 2 5 2 3" xfId="50075"/>
    <cellStyle name="Normal 9 2 2 2 2 2 5 3" xfId="14433"/>
    <cellStyle name="Normal 9 2 2 2 2 2 5 3 2" xfId="43491"/>
    <cellStyle name="Normal 9 2 2 2 2 2 5 4" xfId="36907"/>
    <cellStyle name="Normal 9 2 2 2 2 2 6" xfId="15712"/>
    <cellStyle name="Normal 9 2 2 2 2 2 6 2" xfId="23702"/>
    <cellStyle name="Normal 9 2 2 2 2 2 6 2 2" xfId="52661"/>
    <cellStyle name="Normal 9 2 2 2 2 2 6 3" xfId="44720"/>
    <cellStyle name="Normal 9 2 2 2 2 2 7" xfId="22253"/>
    <cellStyle name="Normal 9 2 2 2 2 2 7 2" xfId="30201"/>
    <cellStyle name="Normal 9 2 2 2 2 2 7 2 2" xfId="59160"/>
    <cellStyle name="Normal 9 2 2 2 2 2 7 3" xfId="51219"/>
    <cellStyle name="Normal 9 2 2 2 2 2 8" xfId="8993"/>
    <cellStyle name="Normal 9 2 2 2 2 2 8 2" xfId="38051"/>
    <cellStyle name="Normal 9 2 2 2 2 2 9" xfId="31467"/>
    <cellStyle name="Normal 9 2 2 2 2 3" xfId="2727"/>
    <cellStyle name="Normal 9 2 2 2 2 3 2" xfId="6085"/>
    <cellStyle name="Normal 9 2 2 2 2 3 2 2" xfId="19367"/>
    <cellStyle name="Normal 9 2 2 2 2 3 2 2 2" xfId="27321"/>
    <cellStyle name="Normal 9 2 2 2 2 3 2 2 2 2" xfId="56280"/>
    <cellStyle name="Normal 9 2 2 2 2 3 2 2 3" xfId="48339"/>
    <cellStyle name="Normal 9 2 2 2 2 3 2 3" xfId="12697"/>
    <cellStyle name="Normal 9 2 2 2 2 3 2 3 2" xfId="41755"/>
    <cellStyle name="Normal 9 2 2 2 2 3 2 4" xfId="35171"/>
    <cellStyle name="Normal 9 2 2 2 2 3 3" xfId="16215"/>
    <cellStyle name="Normal 9 2 2 2 2 3 3 2" xfId="24169"/>
    <cellStyle name="Normal 9 2 2 2 2 3 3 2 2" xfId="53128"/>
    <cellStyle name="Normal 9 2 2 2 2 3 3 3" xfId="45187"/>
    <cellStyle name="Normal 9 2 2 2 2 3 4" xfId="9405"/>
    <cellStyle name="Normal 9 2 2 2 2 3 4 2" xfId="38463"/>
    <cellStyle name="Normal 9 2 2 2 2 3 5" xfId="31879"/>
    <cellStyle name="Normal 9 2 2 2 2 4" xfId="3925"/>
    <cellStyle name="Normal 9 2 2 2 2 4 2" xfId="17219"/>
    <cellStyle name="Normal 9 2 2 2 2 4 2 2" xfId="25173"/>
    <cellStyle name="Normal 9 2 2 2 2 4 2 2 2" xfId="54132"/>
    <cellStyle name="Normal 9 2 2 2 2 4 2 3" xfId="46191"/>
    <cellStyle name="Normal 9 2 2 2 2 4 3" xfId="10549"/>
    <cellStyle name="Normal 9 2 2 2 2 4 3 2" xfId="39607"/>
    <cellStyle name="Normal 9 2 2 2 2 4 4" xfId="33023"/>
    <cellStyle name="Normal 9 2 2 2 2 5" xfId="5081"/>
    <cellStyle name="Normal 9 2 2 2 2 5 2" xfId="18363"/>
    <cellStyle name="Normal 9 2 2 2 2 5 2 2" xfId="26317"/>
    <cellStyle name="Normal 9 2 2 2 2 5 2 2 2" xfId="55276"/>
    <cellStyle name="Normal 9 2 2 2 2 5 2 3" xfId="47335"/>
    <cellStyle name="Normal 9 2 2 2 2 5 3" xfId="11693"/>
    <cellStyle name="Normal 9 2 2 2 2 5 3 2" xfId="40751"/>
    <cellStyle name="Normal 9 2 2 2 2 5 4" xfId="34167"/>
    <cellStyle name="Normal 9 2 2 2 2 6" xfId="7250"/>
    <cellStyle name="Normal 9 2 2 2 2 6 2" xfId="20511"/>
    <cellStyle name="Normal 9 2 2 2 2 6 2 2" xfId="28465"/>
    <cellStyle name="Normal 9 2 2 2 2 6 2 2 2" xfId="57424"/>
    <cellStyle name="Normal 9 2 2 2 2 6 2 3" xfId="49483"/>
    <cellStyle name="Normal 9 2 2 2 2 6 3" xfId="13841"/>
    <cellStyle name="Normal 9 2 2 2 2 6 3 2" xfId="42899"/>
    <cellStyle name="Normal 9 2 2 2 2 6 4" xfId="36315"/>
    <cellStyle name="Normal 9 2 2 2 2 7" xfId="15119"/>
    <cellStyle name="Normal 9 2 2 2 2 7 2" xfId="23109"/>
    <cellStyle name="Normal 9 2 2 2 2 7 2 2" xfId="52068"/>
    <cellStyle name="Normal 9 2 2 2 2 7 3" xfId="44127"/>
    <cellStyle name="Normal 9 2 2 2 2 8" xfId="21661"/>
    <cellStyle name="Normal 9 2 2 2 2 8 2" xfId="29609"/>
    <cellStyle name="Normal 9 2 2 2 2 8 2 2" xfId="58568"/>
    <cellStyle name="Normal 9 2 2 2 2 8 3" xfId="50627"/>
    <cellStyle name="Normal 9 2 2 2 2 9" xfId="8401"/>
    <cellStyle name="Normal 9 2 2 2 2 9 2" xfId="37459"/>
    <cellStyle name="Normal 9 2 2 2 3" xfId="2098"/>
    <cellStyle name="Normal 9 2 2 2 3 2" xfId="3106"/>
    <cellStyle name="Normal 9 2 2 2 3 2 2" xfId="6464"/>
    <cellStyle name="Normal 9 2 2 2 3 2 2 2" xfId="19746"/>
    <cellStyle name="Normal 9 2 2 2 3 2 2 2 2" xfId="27700"/>
    <cellStyle name="Normal 9 2 2 2 3 2 2 2 2 2" xfId="56659"/>
    <cellStyle name="Normal 9 2 2 2 3 2 2 2 3" xfId="48718"/>
    <cellStyle name="Normal 9 2 2 2 3 2 2 3" xfId="13076"/>
    <cellStyle name="Normal 9 2 2 2 3 2 2 3 2" xfId="42134"/>
    <cellStyle name="Normal 9 2 2 2 3 2 2 4" xfId="35550"/>
    <cellStyle name="Normal 9 2 2 2 3 2 3" xfId="16594"/>
    <cellStyle name="Normal 9 2 2 2 3 2 3 2" xfId="24548"/>
    <cellStyle name="Normal 9 2 2 2 3 2 3 2 2" xfId="53507"/>
    <cellStyle name="Normal 9 2 2 2 3 2 3 3" xfId="45566"/>
    <cellStyle name="Normal 9 2 2 2 3 2 4" xfId="9784"/>
    <cellStyle name="Normal 9 2 2 2 3 2 4 2" xfId="38842"/>
    <cellStyle name="Normal 9 2 2 2 3 2 5" xfId="32258"/>
    <cellStyle name="Normal 9 2 2 2 3 3" xfId="4304"/>
    <cellStyle name="Normal 9 2 2 2 3 3 2" xfId="17598"/>
    <cellStyle name="Normal 9 2 2 2 3 3 2 2" xfId="25552"/>
    <cellStyle name="Normal 9 2 2 2 3 3 2 2 2" xfId="54511"/>
    <cellStyle name="Normal 9 2 2 2 3 3 2 3" xfId="46570"/>
    <cellStyle name="Normal 9 2 2 2 3 3 3" xfId="10928"/>
    <cellStyle name="Normal 9 2 2 2 3 3 3 2" xfId="39986"/>
    <cellStyle name="Normal 9 2 2 2 3 3 4" xfId="33402"/>
    <cellStyle name="Normal 9 2 2 2 3 4" xfId="5460"/>
    <cellStyle name="Normal 9 2 2 2 3 4 2" xfId="18742"/>
    <cellStyle name="Normal 9 2 2 2 3 4 2 2" xfId="26696"/>
    <cellStyle name="Normal 9 2 2 2 3 4 2 2 2" xfId="55655"/>
    <cellStyle name="Normal 9 2 2 2 3 4 2 3" xfId="47714"/>
    <cellStyle name="Normal 9 2 2 2 3 4 3" xfId="12072"/>
    <cellStyle name="Normal 9 2 2 2 3 4 3 2" xfId="41130"/>
    <cellStyle name="Normal 9 2 2 2 3 4 4" xfId="34546"/>
    <cellStyle name="Normal 9 2 2 2 3 5" xfId="7629"/>
    <cellStyle name="Normal 9 2 2 2 3 5 2" xfId="20890"/>
    <cellStyle name="Normal 9 2 2 2 3 5 2 2" xfId="28844"/>
    <cellStyle name="Normal 9 2 2 2 3 5 2 2 2" xfId="57803"/>
    <cellStyle name="Normal 9 2 2 2 3 5 2 3" xfId="49862"/>
    <cellStyle name="Normal 9 2 2 2 3 5 3" xfId="14220"/>
    <cellStyle name="Normal 9 2 2 2 3 5 3 2" xfId="43278"/>
    <cellStyle name="Normal 9 2 2 2 3 5 4" xfId="36694"/>
    <cellStyle name="Normal 9 2 2 2 3 6" xfId="15499"/>
    <cellStyle name="Normal 9 2 2 2 3 6 2" xfId="23489"/>
    <cellStyle name="Normal 9 2 2 2 3 6 2 2" xfId="52448"/>
    <cellStyle name="Normal 9 2 2 2 3 6 3" xfId="44507"/>
    <cellStyle name="Normal 9 2 2 2 3 7" xfId="22040"/>
    <cellStyle name="Normal 9 2 2 2 3 7 2" xfId="29988"/>
    <cellStyle name="Normal 9 2 2 2 3 7 2 2" xfId="58947"/>
    <cellStyle name="Normal 9 2 2 2 3 7 3" xfId="51006"/>
    <cellStyle name="Normal 9 2 2 2 3 8" xfId="8780"/>
    <cellStyle name="Normal 9 2 2 2 3 8 2" xfId="37838"/>
    <cellStyle name="Normal 9 2 2 2 3 9" xfId="31254"/>
    <cellStyle name="Normal 9 2 2 2 4" xfId="1916"/>
    <cellStyle name="Normal 9 2 2 2 4 2" xfId="2926"/>
    <cellStyle name="Normal 9 2 2 2 4 2 2" xfId="6284"/>
    <cellStyle name="Normal 9 2 2 2 4 2 2 2" xfId="19566"/>
    <cellStyle name="Normal 9 2 2 2 4 2 2 2 2" xfId="27520"/>
    <cellStyle name="Normal 9 2 2 2 4 2 2 2 2 2" xfId="56479"/>
    <cellStyle name="Normal 9 2 2 2 4 2 2 2 3" xfId="48538"/>
    <cellStyle name="Normal 9 2 2 2 4 2 2 3" xfId="12896"/>
    <cellStyle name="Normal 9 2 2 2 4 2 2 3 2" xfId="41954"/>
    <cellStyle name="Normal 9 2 2 2 4 2 2 4" xfId="35370"/>
    <cellStyle name="Normal 9 2 2 2 4 2 3" xfId="16414"/>
    <cellStyle name="Normal 9 2 2 2 4 2 3 2" xfId="24368"/>
    <cellStyle name="Normal 9 2 2 2 4 2 3 2 2" xfId="53327"/>
    <cellStyle name="Normal 9 2 2 2 4 2 3 3" xfId="45386"/>
    <cellStyle name="Normal 9 2 2 2 4 2 4" xfId="9604"/>
    <cellStyle name="Normal 9 2 2 2 4 2 4 2" xfId="38662"/>
    <cellStyle name="Normal 9 2 2 2 4 2 5" xfId="32078"/>
    <cellStyle name="Normal 9 2 2 2 4 3" xfId="4124"/>
    <cellStyle name="Normal 9 2 2 2 4 3 2" xfId="17418"/>
    <cellStyle name="Normal 9 2 2 2 4 3 2 2" xfId="25372"/>
    <cellStyle name="Normal 9 2 2 2 4 3 2 2 2" xfId="54331"/>
    <cellStyle name="Normal 9 2 2 2 4 3 2 3" xfId="46390"/>
    <cellStyle name="Normal 9 2 2 2 4 3 3" xfId="10748"/>
    <cellStyle name="Normal 9 2 2 2 4 3 3 2" xfId="39806"/>
    <cellStyle name="Normal 9 2 2 2 4 3 4" xfId="33222"/>
    <cellStyle name="Normal 9 2 2 2 4 4" xfId="5280"/>
    <cellStyle name="Normal 9 2 2 2 4 4 2" xfId="18562"/>
    <cellStyle name="Normal 9 2 2 2 4 4 2 2" xfId="26516"/>
    <cellStyle name="Normal 9 2 2 2 4 4 2 2 2" xfId="55475"/>
    <cellStyle name="Normal 9 2 2 2 4 4 2 3" xfId="47534"/>
    <cellStyle name="Normal 9 2 2 2 4 4 3" xfId="11892"/>
    <cellStyle name="Normal 9 2 2 2 4 4 3 2" xfId="40950"/>
    <cellStyle name="Normal 9 2 2 2 4 4 4" xfId="34366"/>
    <cellStyle name="Normal 9 2 2 2 4 5" xfId="7449"/>
    <cellStyle name="Normal 9 2 2 2 4 5 2" xfId="20710"/>
    <cellStyle name="Normal 9 2 2 2 4 5 2 2" xfId="28664"/>
    <cellStyle name="Normal 9 2 2 2 4 5 2 2 2" xfId="57623"/>
    <cellStyle name="Normal 9 2 2 2 4 5 2 3" xfId="49682"/>
    <cellStyle name="Normal 9 2 2 2 4 5 3" xfId="14040"/>
    <cellStyle name="Normal 9 2 2 2 4 5 3 2" xfId="43098"/>
    <cellStyle name="Normal 9 2 2 2 4 5 4" xfId="36514"/>
    <cellStyle name="Normal 9 2 2 2 4 6" xfId="15319"/>
    <cellStyle name="Normal 9 2 2 2 4 6 2" xfId="23309"/>
    <cellStyle name="Normal 9 2 2 2 4 6 2 2" xfId="52268"/>
    <cellStyle name="Normal 9 2 2 2 4 6 3" xfId="44327"/>
    <cellStyle name="Normal 9 2 2 2 4 7" xfId="21860"/>
    <cellStyle name="Normal 9 2 2 2 4 7 2" xfId="29808"/>
    <cellStyle name="Normal 9 2 2 2 4 7 2 2" xfId="58767"/>
    <cellStyle name="Normal 9 2 2 2 4 7 3" xfId="50826"/>
    <cellStyle name="Normal 9 2 2 2 4 8" xfId="8600"/>
    <cellStyle name="Normal 9 2 2 2 4 8 2" xfId="37658"/>
    <cellStyle name="Normal 9 2 2 2 4 9" xfId="31074"/>
    <cellStyle name="Normal 9 2 2 2 5" xfId="2514"/>
    <cellStyle name="Normal 9 2 2 2 5 2" xfId="5872"/>
    <cellStyle name="Normal 9 2 2 2 5 2 2" xfId="19154"/>
    <cellStyle name="Normal 9 2 2 2 5 2 2 2" xfId="27108"/>
    <cellStyle name="Normal 9 2 2 2 5 2 2 2 2" xfId="56067"/>
    <cellStyle name="Normal 9 2 2 2 5 2 2 3" xfId="48126"/>
    <cellStyle name="Normal 9 2 2 2 5 2 3" xfId="12484"/>
    <cellStyle name="Normal 9 2 2 2 5 2 3 2" xfId="41542"/>
    <cellStyle name="Normal 9 2 2 2 5 2 4" xfId="34958"/>
    <cellStyle name="Normal 9 2 2 2 5 3" xfId="15947"/>
    <cellStyle name="Normal 9 2 2 2 5 3 2" xfId="23925"/>
    <cellStyle name="Normal 9 2 2 2 5 3 2 2" xfId="52884"/>
    <cellStyle name="Normal 9 2 2 2 5 3 3" xfId="44943"/>
    <cellStyle name="Normal 9 2 2 2 5 4" xfId="9192"/>
    <cellStyle name="Normal 9 2 2 2 5 4 2" xfId="38250"/>
    <cellStyle name="Normal 9 2 2 2 5 5" xfId="31666"/>
    <cellStyle name="Normal 9 2 2 2 6" xfId="3712"/>
    <cellStyle name="Normal 9 2 2 2 6 2" xfId="17006"/>
    <cellStyle name="Normal 9 2 2 2 6 2 2" xfId="24960"/>
    <cellStyle name="Normal 9 2 2 2 6 2 2 2" xfId="53919"/>
    <cellStyle name="Normal 9 2 2 2 6 2 3" xfId="45978"/>
    <cellStyle name="Normal 9 2 2 2 6 3" xfId="10336"/>
    <cellStyle name="Normal 9 2 2 2 6 3 2" xfId="39394"/>
    <cellStyle name="Normal 9 2 2 2 6 4" xfId="32810"/>
    <cellStyle name="Normal 9 2 2 2 7" xfId="4868"/>
    <cellStyle name="Normal 9 2 2 2 7 2" xfId="18150"/>
    <cellStyle name="Normal 9 2 2 2 7 2 2" xfId="26104"/>
    <cellStyle name="Normal 9 2 2 2 7 2 2 2" xfId="55063"/>
    <cellStyle name="Normal 9 2 2 2 7 2 3" xfId="47122"/>
    <cellStyle name="Normal 9 2 2 2 7 3" xfId="11480"/>
    <cellStyle name="Normal 9 2 2 2 7 3 2" xfId="40538"/>
    <cellStyle name="Normal 9 2 2 2 7 4" xfId="33954"/>
    <cellStyle name="Normal 9 2 2 2 8" xfId="7037"/>
    <cellStyle name="Normal 9 2 2 2 8 2" xfId="20298"/>
    <cellStyle name="Normal 9 2 2 2 8 2 2" xfId="28252"/>
    <cellStyle name="Normal 9 2 2 2 8 2 2 2" xfId="57211"/>
    <cellStyle name="Normal 9 2 2 2 8 2 3" xfId="49270"/>
    <cellStyle name="Normal 9 2 2 2 8 3" xfId="13628"/>
    <cellStyle name="Normal 9 2 2 2 8 3 2" xfId="42686"/>
    <cellStyle name="Normal 9 2 2 2 8 4" xfId="36102"/>
    <cellStyle name="Normal 9 2 2 2 9" xfId="14906"/>
    <cellStyle name="Normal 9 2 2 2 9 2" xfId="22896"/>
    <cellStyle name="Normal 9 2 2 2 9 2 2" xfId="51855"/>
    <cellStyle name="Normal 9 2 2 2 9 3" xfId="43914"/>
    <cellStyle name="Normal 9 2 2 3" xfId="1566"/>
    <cellStyle name="Normal 9 2 2 3 10" xfId="30755"/>
    <cellStyle name="Normal 9 2 2 3 2" xfId="2191"/>
    <cellStyle name="Normal 9 2 2 3 2 2" xfId="3199"/>
    <cellStyle name="Normal 9 2 2 3 2 2 2" xfId="6557"/>
    <cellStyle name="Normal 9 2 2 3 2 2 2 2" xfId="19839"/>
    <cellStyle name="Normal 9 2 2 3 2 2 2 2 2" xfId="27793"/>
    <cellStyle name="Normal 9 2 2 3 2 2 2 2 2 2" xfId="56752"/>
    <cellStyle name="Normal 9 2 2 3 2 2 2 2 3" xfId="48811"/>
    <cellStyle name="Normal 9 2 2 3 2 2 2 3" xfId="13169"/>
    <cellStyle name="Normal 9 2 2 3 2 2 2 3 2" xfId="42227"/>
    <cellStyle name="Normal 9 2 2 3 2 2 2 4" xfId="35643"/>
    <cellStyle name="Normal 9 2 2 3 2 2 3" xfId="16687"/>
    <cellStyle name="Normal 9 2 2 3 2 2 3 2" xfId="24641"/>
    <cellStyle name="Normal 9 2 2 3 2 2 3 2 2" xfId="53600"/>
    <cellStyle name="Normal 9 2 2 3 2 2 3 3" xfId="45659"/>
    <cellStyle name="Normal 9 2 2 3 2 2 4" xfId="9877"/>
    <cellStyle name="Normal 9 2 2 3 2 2 4 2" xfId="38935"/>
    <cellStyle name="Normal 9 2 2 3 2 2 5" xfId="32351"/>
    <cellStyle name="Normal 9 2 2 3 2 3" xfId="4397"/>
    <cellStyle name="Normal 9 2 2 3 2 3 2" xfId="17691"/>
    <cellStyle name="Normal 9 2 2 3 2 3 2 2" xfId="25645"/>
    <cellStyle name="Normal 9 2 2 3 2 3 2 2 2" xfId="54604"/>
    <cellStyle name="Normal 9 2 2 3 2 3 2 3" xfId="46663"/>
    <cellStyle name="Normal 9 2 2 3 2 3 3" xfId="11021"/>
    <cellStyle name="Normal 9 2 2 3 2 3 3 2" xfId="40079"/>
    <cellStyle name="Normal 9 2 2 3 2 3 4" xfId="33495"/>
    <cellStyle name="Normal 9 2 2 3 2 4" xfId="5553"/>
    <cellStyle name="Normal 9 2 2 3 2 4 2" xfId="18835"/>
    <cellStyle name="Normal 9 2 2 3 2 4 2 2" xfId="26789"/>
    <cellStyle name="Normal 9 2 2 3 2 4 2 2 2" xfId="55748"/>
    <cellStyle name="Normal 9 2 2 3 2 4 2 3" xfId="47807"/>
    <cellStyle name="Normal 9 2 2 3 2 4 3" xfId="12165"/>
    <cellStyle name="Normal 9 2 2 3 2 4 3 2" xfId="41223"/>
    <cellStyle name="Normal 9 2 2 3 2 4 4" xfId="34639"/>
    <cellStyle name="Normal 9 2 2 3 2 5" xfId="7722"/>
    <cellStyle name="Normal 9 2 2 3 2 5 2" xfId="20983"/>
    <cellStyle name="Normal 9 2 2 3 2 5 2 2" xfId="28937"/>
    <cellStyle name="Normal 9 2 2 3 2 5 2 2 2" xfId="57896"/>
    <cellStyle name="Normal 9 2 2 3 2 5 2 3" xfId="49955"/>
    <cellStyle name="Normal 9 2 2 3 2 5 3" xfId="14313"/>
    <cellStyle name="Normal 9 2 2 3 2 5 3 2" xfId="43371"/>
    <cellStyle name="Normal 9 2 2 3 2 5 4" xfId="36787"/>
    <cellStyle name="Normal 9 2 2 3 2 6" xfId="15592"/>
    <cellStyle name="Normal 9 2 2 3 2 6 2" xfId="23582"/>
    <cellStyle name="Normal 9 2 2 3 2 6 2 2" xfId="52541"/>
    <cellStyle name="Normal 9 2 2 3 2 6 3" xfId="44600"/>
    <cellStyle name="Normal 9 2 2 3 2 7" xfId="22133"/>
    <cellStyle name="Normal 9 2 2 3 2 7 2" xfId="30081"/>
    <cellStyle name="Normal 9 2 2 3 2 7 2 2" xfId="59040"/>
    <cellStyle name="Normal 9 2 2 3 2 7 3" xfId="51099"/>
    <cellStyle name="Normal 9 2 2 3 2 8" xfId="8873"/>
    <cellStyle name="Normal 9 2 2 3 2 8 2" xfId="37931"/>
    <cellStyle name="Normal 9 2 2 3 2 9" xfId="31347"/>
    <cellStyle name="Normal 9 2 2 3 3" xfId="2607"/>
    <cellStyle name="Normal 9 2 2 3 3 2" xfId="5965"/>
    <cellStyle name="Normal 9 2 2 3 3 2 2" xfId="19247"/>
    <cellStyle name="Normal 9 2 2 3 3 2 2 2" xfId="27201"/>
    <cellStyle name="Normal 9 2 2 3 3 2 2 2 2" xfId="56160"/>
    <cellStyle name="Normal 9 2 2 3 3 2 2 3" xfId="48219"/>
    <cellStyle name="Normal 9 2 2 3 3 2 3" xfId="12577"/>
    <cellStyle name="Normal 9 2 2 3 3 2 3 2" xfId="41635"/>
    <cellStyle name="Normal 9 2 2 3 3 2 4" xfId="35051"/>
    <cellStyle name="Normal 9 2 2 3 3 3" xfId="16095"/>
    <cellStyle name="Normal 9 2 2 3 3 3 2" xfId="24049"/>
    <cellStyle name="Normal 9 2 2 3 3 3 2 2" xfId="53008"/>
    <cellStyle name="Normal 9 2 2 3 3 3 3" xfId="45067"/>
    <cellStyle name="Normal 9 2 2 3 3 4" xfId="9285"/>
    <cellStyle name="Normal 9 2 2 3 3 4 2" xfId="38343"/>
    <cellStyle name="Normal 9 2 2 3 3 5" xfId="31759"/>
    <cellStyle name="Normal 9 2 2 3 4" xfId="3805"/>
    <cellStyle name="Normal 9 2 2 3 4 2" xfId="17099"/>
    <cellStyle name="Normal 9 2 2 3 4 2 2" xfId="25053"/>
    <cellStyle name="Normal 9 2 2 3 4 2 2 2" xfId="54012"/>
    <cellStyle name="Normal 9 2 2 3 4 2 3" xfId="46071"/>
    <cellStyle name="Normal 9 2 2 3 4 3" xfId="10429"/>
    <cellStyle name="Normal 9 2 2 3 4 3 2" xfId="39487"/>
    <cellStyle name="Normal 9 2 2 3 4 4" xfId="32903"/>
    <cellStyle name="Normal 9 2 2 3 5" xfId="4961"/>
    <cellStyle name="Normal 9 2 2 3 5 2" xfId="18243"/>
    <cellStyle name="Normal 9 2 2 3 5 2 2" xfId="26197"/>
    <cellStyle name="Normal 9 2 2 3 5 2 2 2" xfId="55156"/>
    <cellStyle name="Normal 9 2 2 3 5 2 3" xfId="47215"/>
    <cellStyle name="Normal 9 2 2 3 5 3" xfId="11573"/>
    <cellStyle name="Normal 9 2 2 3 5 3 2" xfId="40631"/>
    <cellStyle name="Normal 9 2 2 3 5 4" xfId="34047"/>
    <cellStyle name="Normal 9 2 2 3 6" xfId="7130"/>
    <cellStyle name="Normal 9 2 2 3 6 2" xfId="20391"/>
    <cellStyle name="Normal 9 2 2 3 6 2 2" xfId="28345"/>
    <cellStyle name="Normal 9 2 2 3 6 2 2 2" xfId="57304"/>
    <cellStyle name="Normal 9 2 2 3 6 2 3" xfId="49363"/>
    <cellStyle name="Normal 9 2 2 3 6 3" xfId="13721"/>
    <cellStyle name="Normal 9 2 2 3 6 3 2" xfId="42779"/>
    <cellStyle name="Normal 9 2 2 3 6 4" xfId="36195"/>
    <cellStyle name="Normal 9 2 2 3 7" xfId="14999"/>
    <cellStyle name="Normal 9 2 2 3 7 2" xfId="22989"/>
    <cellStyle name="Normal 9 2 2 3 7 2 2" xfId="51948"/>
    <cellStyle name="Normal 9 2 2 3 7 3" xfId="44007"/>
    <cellStyle name="Normal 9 2 2 3 8" xfId="21541"/>
    <cellStyle name="Normal 9 2 2 3 8 2" xfId="29489"/>
    <cellStyle name="Normal 9 2 2 3 8 2 2" xfId="58448"/>
    <cellStyle name="Normal 9 2 2 3 8 3" xfId="50507"/>
    <cellStyle name="Normal 9 2 2 3 9" xfId="8281"/>
    <cellStyle name="Normal 9 2 2 3 9 2" xfId="37339"/>
    <cellStyle name="Normal 9 2 2 4" xfId="2008"/>
    <cellStyle name="Normal 9 2 2 4 2" xfId="3016"/>
    <cellStyle name="Normal 9 2 2 4 2 2" xfId="6374"/>
    <cellStyle name="Normal 9 2 2 4 2 2 2" xfId="19656"/>
    <cellStyle name="Normal 9 2 2 4 2 2 2 2" xfId="27610"/>
    <cellStyle name="Normal 9 2 2 4 2 2 2 2 2" xfId="56569"/>
    <cellStyle name="Normal 9 2 2 4 2 2 2 3" xfId="48628"/>
    <cellStyle name="Normal 9 2 2 4 2 2 3" xfId="12986"/>
    <cellStyle name="Normal 9 2 2 4 2 2 3 2" xfId="42044"/>
    <cellStyle name="Normal 9 2 2 4 2 2 4" xfId="35460"/>
    <cellStyle name="Normal 9 2 2 4 2 3" xfId="16504"/>
    <cellStyle name="Normal 9 2 2 4 2 3 2" xfId="24458"/>
    <cellStyle name="Normal 9 2 2 4 2 3 2 2" xfId="53417"/>
    <cellStyle name="Normal 9 2 2 4 2 3 3" xfId="45476"/>
    <cellStyle name="Normal 9 2 2 4 2 4" xfId="9694"/>
    <cellStyle name="Normal 9 2 2 4 2 4 2" xfId="38752"/>
    <cellStyle name="Normal 9 2 2 4 2 5" xfId="32168"/>
    <cellStyle name="Normal 9 2 2 4 3" xfId="4214"/>
    <cellStyle name="Normal 9 2 2 4 3 2" xfId="17508"/>
    <cellStyle name="Normal 9 2 2 4 3 2 2" xfId="25462"/>
    <cellStyle name="Normal 9 2 2 4 3 2 2 2" xfId="54421"/>
    <cellStyle name="Normal 9 2 2 4 3 2 3" xfId="46480"/>
    <cellStyle name="Normal 9 2 2 4 3 3" xfId="10838"/>
    <cellStyle name="Normal 9 2 2 4 3 3 2" xfId="39896"/>
    <cellStyle name="Normal 9 2 2 4 3 4" xfId="33312"/>
    <cellStyle name="Normal 9 2 2 4 4" xfId="5370"/>
    <cellStyle name="Normal 9 2 2 4 4 2" xfId="18652"/>
    <cellStyle name="Normal 9 2 2 4 4 2 2" xfId="26606"/>
    <cellStyle name="Normal 9 2 2 4 4 2 2 2" xfId="55565"/>
    <cellStyle name="Normal 9 2 2 4 4 2 3" xfId="47624"/>
    <cellStyle name="Normal 9 2 2 4 4 3" xfId="11982"/>
    <cellStyle name="Normal 9 2 2 4 4 3 2" xfId="41040"/>
    <cellStyle name="Normal 9 2 2 4 4 4" xfId="34456"/>
    <cellStyle name="Normal 9 2 2 4 5" xfId="7539"/>
    <cellStyle name="Normal 9 2 2 4 5 2" xfId="20800"/>
    <cellStyle name="Normal 9 2 2 4 5 2 2" xfId="28754"/>
    <cellStyle name="Normal 9 2 2 4 5 2 2 2" xfId="57713"/>
    <cellStyle name="Normal 9 2 2 4 5 2 3" xfId="49772"/>
    <cellStyle name="Normal 9 2 2 4 5 3" xfId="14130"/>
    <cellStyle name="Normal 9 2 2 4 5 3 2" xfId="43188"/>
    <cellStyle name="Normal 9 2 2 4 5 4" xfId="36604"/>
    <cellStyle name="Normal 9 2 2 4 6" xfId="15409"/>
    <cellStyle name="Normal 9 2 2 4 6 2" xfId="23399"/>
    <cellStyle name="Normal 9 2 2 4 6 2 2" xfId="52358"/>
    <cellStyle name="Normal 9 2 2 4 6 3" xfId="44417"/>
    <cellStyle name="Normal 9 2 2 4 7" xfId="21950"/>
    <cellStyle name="Normal 9 2 2 4 7 2" xfId="29898"/>
    <cellStyle name="Normal 9 2 2 4 7 2 2" xfId="58857"/>
    <cellStyle name="Normal 9 2 2 4 7 3" xfId="50916"/>
    <cellStyle name="Normal 9 2 2 4 8" xfId="8690"/>
    <cellStyle name="Normal 9 2 2 4 8 2" xfId="37748"/>
    <cellStyle name="Normal 9 2 2 4 9" xfId="31164"/>
    <cellStyle name="Normal 9 2 2 5" xfId="1824"/>
    <cellStyle name="Normal 9 2 2 5 2" xfId="2836"/>
    <cellStyle name="Normal 9 2 2 5 2 2" xfId="6194"/>
    <cellStyle name="Normal 9 2 2 5 2 2 2" xfId="19476"/>
    <cellStyle name="Normal 9 2 2 5 2 2 2 2" xfId="27430"/>
    <cellStyle name="Normal 9 2 2 5 2 2 2 2 2" xfId="56389"/>
    <cellStyle name="Normal 9 2 2 5 2 2 2 3" xfId="48448"/>
    <cellStyle name="Normal 9 2 2 5 2 2 3" xfId="12806"/>
    <cellStyle name="Normal 9 2 2 5 2 2 3 2" xfId="41864"/>
    <cellStyle name="Normal 9 2 2 5 2 2 4" xfId="35280"/>
    <cellStyle name="Normal 9 2 2 5 2 3" xfId="16324"/>
    <cellStyle name="Normal 9 2 2 5 2 3 2" xfId="24278"/>
    <cellStyle name="Normal 9 2 2 5 2 3 2 2" xfId="53237"/>
    <cellStyle name="Normal 9 2 2 5 2 3 3" xfId="45296"/>
    <cellStyle name="Normal 9 2 2 5 2 4" xfId="9514"/>
    <cellStyle name="Normal 9 2 2 5 2 4 2" xfId="38572"/>
    <cellStyle name="Normal 9 2 2 5 2 5" xfId="31988"/>
    <cellStyle name="Normal 9 2 2 5 3" xfId="4034"/>
    <cellStyle name="Normal 9 2 2 5 3 2" xfId="17328"/>
    <cellStyle name="Normal 9 2 2 5 3 2 2" xfId="25282"/>
    <cellStyle name="Normal 9 2 2 5 3 2 2 2" xfId="54241"/>
    <cellStyle name="Normal 9 2 2 5 3 2 3" xfId="46300"/>
    <cellStyle name="Normal 9 2 2 5 3 3" xfId="10658"/>
    <cellStyle name="Normal 9 2 2 5 3 3 2" xfId="39716"/>
    <cellStyle name="Normal 9 2 2 5 3 4" xfId="33132"/>
    <cellStyle name="Normal 9 2 2 5 4" xfId="5190"/>
    <cellStyle name="Normal 9 2 2 5 4 2" xfId="18472"/>
    <cellStyle name="Normal 9 2 2 5 4 2 2" xfId="26426"/>
    <cellStyle name="Normal 9 2 2 5 4 2 2 2" xfId="55385"/>
    <cellStyle name="Normal 9 2 2 5 4 2 3" xfId="47444"/>
    <cellStyle name="Normal 9 2 2 5 4 3" xfId="11802"/>
    <cellStyle name="Normal 9 2 2 5 4 3 2" xfId="40860"/>
    <cellStyle name="Normal 9 2 2 5 4 4" xfId="34276"/>
    <cellStyle name="Normal 9 2 2 5 5" xfId="7359"/>
    <cellStyle name="Normal 9 2 2 5 5 2" xfId="20620"/>
    <cellStyle name="Normal 9 2 2 5 5 2 2" xfId="28574"/>
    <cellStyle name="Normal 9 2 2 5 5 2 2 2" xfId="57533"/>
    <cellStyle name="Normal 9 2 2 5 5 2 3" xfId="49592"/>
    <cellStyle name="Normal 9 2 2 5 5 3" xfId="13950"/>
    <cellStyle name="Normal 9 2 2 5 5 3 2" xfId="43008"/>
    <cellStyle name="Normal 9 2 2 5 5 4" xfId="36424"/>
    <cellStyle name="Normal 9 2 2 5 6" xfId="15229"/>
    <cellStyle name="Normal 9 2 2 5 6 2" xfId="23219"/>
    <cellStyle name="Normal 9 2 2 5 6 2 2" xfId="52178"/>
    <cellStyle name="Normal 9 2 2 5 6 3" xfId="44237"/>
    <cellStyle name="Normal 9 2 2 5 7" xfId="21770"/>
    <cellStyle name="Normal 9 2 2 5 7 2" xfId="29718"/>
    <cellStyle name="Normal 9 2 2 5 7 2 2" xfId="58677"/>
    <cellStyle name="Normal 9 2 2 5 7 3" xfId="50736"/>
    <cellStyle name="Normal 9 2 2 5 8" xfId="8510"/>
    <cellStyle name="Normal 9 2 2 5 8 2" xfId="37568"/>
    <cellStyle name="Normal 9 2 2 5 9" xfId="30984"/>
    <cellStyle name="Normal 9 2 2 6" xfId="2423"/>
    <cellStyle name="Normal 9 2 2 6 2" xfId="5782"/>
    <cellStyle name="Normal 9 2 2 6 2 2" xfId="19064"/>
    <cellStyle name="Normal 9 2 2 6 2 2 2" xfId="27018"/>
    <cellStyle name="Normal 9 2 2 6 2 2 2 2" xfId="55977"/>
    <cellStyle name="Normal 9 2 2 6 2 2 3" xfId="48036"/>
    <cellStyle name="Normal 9 2 2 6 2 3" xfId="12394"/>
    <cellStyle name="Normal 9 2 2 6 2 3 2" xfId="41452"/>
    <cellStyle name="Normal 9 2 2 6 2 4" xfId="34868"/>
    <cellStyle name="Normal 9 2 2 6 3" xfId="15985"/>
    <cellStyle name="Normal 9 2 2 6 3 2" xfId="23949"/>
    <cellStyle name="Normal 9 2 2 6 3 2 2" xfId="52908"/>
    <cellStyle name="Normal 9 2 2 6 3 3" xfId="44967"/>
    <cellStyle name="Normal 9 2 2 6 4" xfId="9102"/>
    <cellStyle name="Normal 9 2 2 6 4 2" xfId="38160"/>
    <cellStyle name="Normal 9 2 2 6 5" xfId="31576"/>
    <cellStyle name="Normal 9 2 2 7" xfId="3622"/>
    <cellStyle name="Normal 9 2 2 7 2" xfId="16916"/>
    <cellStyle name="Normal 9 2 2 7 2 2" xfId="24870"/>
    <cellStyle name="Normal 9 2 2 7 2 2 2" xfId="53829"/>
    <cellStyle name="Normal 9 2 2 7 2 3" xfId="45888"/>
    <cellStyle name="Normal 9 2 2 7 3" xfId="10246"/>
    <cellStyle name="Normal 9 2 2 7 3 2" xfId="39304"/>
    <cellStyle name="Normal 9 2 2 7 4" xfId="32720"/>
    <cellStyle name="Normal 9 2 2 8" xfId="4776"/>
    <cellStyle name="Normal 9 2 2 8 2" xfId="18060"/>
    <cellStyle name="Normal 9 2 2 8 2 2" xfId="26014"/>
    <cellStyle name="Normal 9 2 2 8 2 2 2" xfId="54973"/>
    <cellStyle name="Normal 9 2 2 8 2 3" xfId="47032"/>
    <cellStyle name="Normal 9 2 2 8 3" xfId="11390"/>
    <cellStyle name="Normal 9 2 2 8 3 2" xfId="40448"/>
    <cellStyle name="Normal 9 2 2 8 4" xfId="33864"/>
    <cellStyle name="Normal 9 2 2 9" xfId="6937"/>
    <cellStyle name="Normal 9 2 2 9 2" xfId="20208"/>
    <cellStyle name="Normal 9 2 2 9 2 2" xfId="28162"/>
    <cellStyle name="Normal 9 2 2 9 2 2 2" xfId="57121"/>
    <cellStyle name="Normal 9 2 2 9 2 3" xfId="49180"/>
    <cellStyle name="Normal 9 2 2 9 3" xfId="13538"/>
    <cellStyle name="Normal 9 2 2 9 3 2" xfId="42596"/>
    <cellStyle name="Normal 9 2 2 9 4" xfId="36012"/>
    <cellStyle name="Normal 9 2 3" xfId="1433"/>
    <cellStyle name="Normal 9 2 3 10" xfId="21415"/>
    <cellStyle name="Normal 9 2 3 10 2" xfId="29363"/>
    <cellStyle name="Normal 9 2 3 10 2 2" xfId="58322"/>
    <cellStyle name="Normal 9 2 3 10 3" xfId="50381"/>
    <cellStyle name="Normal 9 2 3 11" xfId="8155"/>
    <cellStyle name="Normal 9 2 3 11 2" xfId="37213"/>
    <cellStyle name="Normal 9 2 3 12" xfId="30629"/>
    <cellStyle name="Normal 9 2 3 2" xfId="1653"/>
    <cellStyle name="Normal 9 2 3 2 10" xfId="30842"/>
    <cellStyle name="Normal 9 2 3 2 2" xfId="2278"/>
    <cellStyle name="Normal 9 2 3 2 2 2" xfId="3286"/>
    <cellStyle name="Normal 9 2 3 2 2 2 2" xfId="6644"/>
    <cellStyle name="Normal 9 2 3 2 2 2 2 2" xfId="19926"/>
    <cellStyle name="Normal 9 2 3 2 2 2 2 2 2" xfId="27880"/>
    <cellStyle name="Normal 9 2 3 2 2 2 2 2 2 2" xfId="56839"/>
    <cellStyle name="Normal 9 2 3 2 2 2 2 2 3" xfId="48898"/>
    <cellStyle name="Normal 9 2 3 2 2 2 2 3" xfId="13256"/>
    <cellStyle name="Normal 9 2 3 2 2 2 2 3 2" xfId="42314"/>
    <cellStyle name="Normal 9 2 3 2 2 2 2 4" xfId="35730"/>
    <cellStyle name="Normal 9 2 3 2 2 2 3" xfId="16774"/>
    <cellStyle name="Normal 9 2 3 2 2 2 3 2" xfId="24728"/>
    <cellStyle name="Normal 9 2 3 2 2 2 3 2 2" xfId="53687"/>
    <cellStyle name="Normal 9 2 3 2 2 2 3 3" xfId="45746"/>
    <cellStyle name="Normal 9 2 3 2 2 2 4" xfId="9964"/>
    <cellStyle name="Normal 9 2 3 2 2 2 4 2" xfId="39022"/>
    <cellStyle name="Normal 9 2 3 2 2 2 5" xfId="32438"/>
    <cellStyle name="Normal 9 2 3 2 2 3" xfId="4484"/>
    <cellStyle name="Normal 9 2 3 2 2 3 2" xfId="17778"/>
    <cellStyle name="Normal 9 2 3 2 2 3 2 2" xfId="25732"/>
    <cellStyle name="Normal 9 2 3 2 2 3 2 2 2" xfId="54691"/>
    <cellStyle name="Normal 9 2 3 2 2 3 2 3" xfId="46750"/>
    <cellStyle name="Normal 9 2 3 2 2 3 3" xfId="11108"/>
    <cellStyle name="Normal 9 2 3 2 2 3 3 2" xfId="40166"/>
    <cellStyle name="Normal 9 2 3 2 2 3 4" xfId="33582"/>
    <cellStyle name="Normal 9 2 3 2 2 4" xfId="5640"/>
    <cellStyle name="Normal 9 2 3 2 2 4 2" xfId="18922"/>
    <cellStyle name="Normal 9 2 3 2 2 4 2 2" xfId="26876"/>
    <cellStyle name="Normal 9 2 3 2 2 4 2 2 2" xfId="55835"/>
    <cellStyle name="Normal 9 2 3 2 2 4 2 3" xfId="47894"/>
    <cellStyle name="Normal 9 2 3 2 2 4 3" xfId="12252"/>
    <cellStyle name="Normal 9 2 3 2 2 4 3 2" xfId="41310"/>
    <cellStyle name="Normal 9 2 3 2 2 4 4" xfId="34726"/>
    <cellStyle name="Normal 9 2 3 2 2 5" xfId="7809"/>
    <cellStyle name="Normal 9 2 3 2 2 5 2" xfId="21070"/>
    <cellStyle name="Normal 9 2 3 2 2 5 2 2" xfId="29024"/>
    <cellStyle name="Normal 9 2 3 2 2 5 2 2 2" xfId="57983"/>
    <cellStyle name="Normal 9 2 3 2 2 5 2 3" xfId="50042"/>
    <cellStyle name="Normal 9 2 3 2 2 5 3" xfId="14400"/>
    <cellStyle name="Normal 9 2 3 2 2 5 3 2" xfId="43458"/>
    <cellStyle name="Normal 9 2 3 2 2 5 4" xfId="36874"/>
    <cellStyle name="Normal 9 2 3 2 2 6" xfId="15679"/>
    <cellStyle name="Normal 9 2 3 2 2 6 2" xfId="23669"/>
    <cellStyle name="Normal 9 2 3 2 2 6 2 2" xfId="52628"/>
    <cellStyle name="Normal 9 2 3 2 2 6 3" xfId="44687"/>
    <cellStyle name="Normal 9 2 3 2 2 7" xfId="22220"/>
    <cellStyle name="Normal 9 2 3 2 2 7 2" xfId="30168"/>
    <cellStyle name="Normal 9 2 3 2 2 7 2 2" xfId="59127"/>
    <cellStyle name="Normal 9 2 3 2 2 7 3" xfId="51186"/>
    <cellStyle name="Normal 9 2 3 2 2 8" xfId="8960"/>
    <cellStyle name="Normal 9 2 3 2 2 8 2" xfId="38018"/>
    <cellStyle name="Normal 9 2 3 2 2 9" xfId="31434"/>
    <cellStyle name="Normal 9 2 3 2 3" xfId="2694"/>
    <cellStyle name="Normal 9 2 3 2 3 2" xfId="6052"/>
    <cellStyle name="Normal 9 2 3 2 3 2 2" xfId="19334"/>
    <cellStyle name="Normal 9 2 3 2 3 2 2 2" xfId="27288"/>
    <cellStyle name="Normal 9 2 3 2 3 2 2 2 2" xfId="56247"/>
    <cellStyle name="Normal 9 2 3 2 3 2 2 3" xfId="48306"/>
    <cellStyle name="Normal 9 2 3 2 3 2 3" xfId="12664"/>
    <cellStyle name="Normal 9 2 3 2 3 2 3 2" xfId="41722"/>
    <cellStyle name="Normal 9 2 3 2 3 2 4" xfId="35138"/>
    <cellStyle name="Normal 9 2 3 2 3 3" xfId="16182"/>
    <cellStyle name="Normal 9 2 3 2 3 3 2" xfId="24136"/>
    <cellStyle name="Normal 9 2 3 2 3 3 2 2" xfId="53095"/>
    <cellStyle name="Normal 9 2 3 2 3 3 3" xfId="45154"/>
    <cellStyle name="Normal 9 2 3 2 3 4" xfId="9372"/>
    <cellStyle name="Normal 9 2 3 2 3 4 2" xfId="38430"/>
    <cellStyle name="Normal 9 2 3 2 3 5" xfId="31846"/>
    <cellStyle name="Normal 9 2 3 2 4" xfId="3892"/>
    <cellStyle name="Normal 9 2 3 2 4 2" xfId="17186"/>
    <cellStyle name="Normal 9 2 3 2 4 2 2" xfId="25140"/>
    <cellStyle name="Normal 9 2 3 2 4 2 2 2" xfId="54099"/>
    <cellStyle name="Normal 9 2 3 2 4 2 3" xfId="46158"/>
    <cellStyle name="Normal 9 2 3 2 4 3" xfId="10516"/>
    <cellStyle name="Normal 9 2 3 2 4 3 2" xfId="39574"/>
    <cellStyle name="Normal 9 2 3 2 4 4" xfId="32990"/>
    <cellStyle name="Normal 9 2 3 2 5" xfId="5048"/>
    <cellStyle name="Normal 9 2 3 2 5 2" xfId="18330"/>
    <cellStyle name="Normal 9 2 3 2 5 2 2" xfId="26284"/>
    <cellStyle name="Normal 9 2 3 2 5 2 2 2" xfId="55243"/>
    <cellStyle name="Normal 9 2 3 2 5 2 3" xfId="47302"/>
    <cellStyle name="Normal 9 2 3 2 5 3" xfId="11660"/>
    <cellStyle name="Normal 9 2 3 2 5 3 2" xfId="40718"/>
    <cellStyle name="Normal 9 2 3 2 5 4" xfId="34134"/>
    <cellStyle name="Normal 9 2 3 2 6" xfId="7217"/>
    <cellStyle name="Normal 9 2 3 2 6 2" xfId="20478"/>
    <cellStyle name="Normal 9 2 3 2 6 2 2" xfId="28432"/>
    <cellStyle name="Normal 9 2 3 2 6 2 2 2" xfId="57391"/>
    <cellStyle name="Normal 9 2 3 2 6 2 3" xfId="49450"/>
    <cellStyle name="Normal 9 2 3 2 6 3" xfId="13808"/>
    <cellStyle name="Normal 9 2 3 2 6 3 2" xfId="42866"/>
    <cellStyle name="Normal 9 2 3 2 6 4" xfId="36282"/>
    <cellStyle name="Normal 9 2 3 2 7" xfId="15086"/>
    <cellStyle name="Normal 9 2 3 2 7 2" xfId="23076"/>
    <cellStyle name="Normal 9 2 3 2 7 2 2" xfId="52035"/>
    <cellStyle name="Normal 9 2 3 2 7 3" xfId="44094"/>
    <cellStyle name="Normal 9 2 3 2 8" xfId="21628"/>
    <cellStyle name="Normal 9 2 3 2 8 2" xfId="29576"/>
    <cellStyle name="Normal 9 2 3 2 8 2 2" xfId="58535"/>
    <cellStyle name="Normal 9 2 3 2 8 3" xfId="50594"/>
    <cellStyle name="Normal 9 2 3 2 9" xfId="8368"/>
    <cellStyle name="Normal 9 2 3 2 9 2" xfId="37426"/>
    <cellStyle name="Normal 9 2 3 3" xfId="2065"/>
    <cellStyle name="Normal 9 2 3 3 2" xfId="3073"/>
    <cellStyle name="Normal 9 2 3 3 2 2" xfId="6431"/>
    <cellStyle name="Normal 9 2 3 3 2 2 2" xfId="19713"/>
    <cellStyle name="Normal 9 2 3 3 2 2 2 2" xfId="27667"/>
    <cellStyle name="Normal 9 2 3 3 2 2 2 2 2" xfId="56626"/>
    <cellStyle name="Normal 9 2 3 3 2 2 2 3" xfId="48685"/>
    <cellStyle name="Normal 9 2 3 3 2 2 3" xfId="13043"/>
    <cellStyle name="Normal 9 2 3 3 2 2 3 2" xfId="42101"/>
    <cellStyle name="Normal 9 2 3 3 2 2 4" xfId="35517"/>
    <cellStyle name="Normal 9 2 3 3 2 3" xfId="16561"/>
    <cellStyle name="Normal 9 2 3 3 2 3 2" xfId="24515"/>
    <cellStyle name="Normal 9 2 3 3 2 3 2 2" xfId="53474"/>
    <cellStyle name="Normal 9 2 3 3 2 3 3" xfId="45533"/>
    <cellStyle name="Normal 9 2 3 3 2 4" xfId="9751"/>
    <cellStyle name="Normal 9 2 3 3 2 4 2" xfId="38809"/>
    <cellStyle name="Normal 9 2 3 3 2 5" xfId="32225"/>
    <cellStyle name="Normal 9 2 3 3 3" xfId="4271"/>
    <cellStyle name="Normal 9 2 3 3 3 2" xfId="17565"/>
    <cellStyle name="Normal 9 2 3 3 3 2 2" xfId="25519"/>
    <cellStyle name="Normal 9 2 3 3 3 2 2 2" xfId="54478"/>
    <cellStyle name="Normal 9 2 3 3 3 2 3" xfId="46537"/>
    <cellStyle name="Normal 9 2 3 3 3 3" xfId="10895"/>
    <cellStyle name="Normal 9 2 3 3 3 3 2" xfId="39953"/>
    <cellStyle name="Normal 9 2 3 3 3 4" xfId="33369"/>
    <cellStyle name="Normal 9 2 3 3 4" xfId="5427"/>
    <cellStyle name="Normal 9 2 3 3 4 2" xfId="18709"/>
    <cellStyle name="Normal 9 2 3 3 4 2 2" xfId="26663"/>
    <cellStyle name="Normal 9 2 3 3 4 2 2 2" xfId="55622"/>
    <cellStyle name="Normal 9 2 3 3 4 2 3" xfId="47681"/>
    <cellStyle name="Normal 9 2 3 3 4 3" xfId="12039"/>
    <cellStyle name="Normal 9 2 3 3 4 3 2" xfId="41097"/>
    <cellStyle name="Normal 9 2 3 3 4 4" xfId="34513"/>
    <cellStyle name="Normal 9 2 3 3 5" xfId="7596"/>
    <cellStyle name="Normal 9 2 3 3 5 2" xfId="20857"/>
    <cellStyle name="Normal 9 2 3 3 5 2 2" xfId="28811"/>
    <cellStyle name="Normal 9 2 3 3 5 2 2 2" xfId="57770"/>
    <cellStyle name="Normal 9 2 3 3 5 2 3" xfId="49829"/>
    <cellStyle name="Normal 9 2 3 3 5 3" xfId="14187"/>
    <cellStyle name="Normal 9 2 3 3 5 3 2" xfId="43245"/>
    <cellStyle name="Normal 9 2 3 3 5 4" xfId="36661"/>
    <cellStyle name="Normal 9 2 3 3 6" xfId="15466"/>
    <cellStyle name="Normal 9 2 3 3 6 2" xfId="23456"/>
    <cellStyle name="Normal 9 2 3 3 6 2 2" xfId="52415"/>
    <cellStyle name="Normal 9 2 3 3 6 3" xfId="44474"/>
    <cellStyle name="Normal 9 2 3 3 7" xfId="22007"/>
    <cellStyle name="Normal 9 2 3 3 7 2" xfId="29955"/>
    <cellStyle name="Normal 9 2 3 3 7 2 2" xfId="58914"/>
    <cellStyle name="Normal 9 2 3 3 7 3" xfId="50973"/>
    <cellStyle name="Normal 9 2 3 3 8" xfId="8747"/>
    <cellStyle name="Normal 9 2 3 3 8 2" xfId="37805"/>
    <cellStyle name="Normal 9 2 3 3 9" xfId="31221"/>
    <cellStyle name="Normal 9 2 3 4" xfId="1883"/>
    <cellStyle name="Normal 9 2 3 4 2" xfId="2893"/>
    <cellStyle name="Normal 9 2 3 4 2 2" xfId="6251"/>
    <cellStyle name="Normal 9 2 3 4 2 2 2" xfId="19533"/>
    <cellStyle name="Normal 9 2 3 4 2 2 2 2" xfId="27487"/>
    <cellStyle name="Normal 9 2 3 4 2 2 2 2 2" xfId="56446"/>
    <cellStyle name="Normal 9 2 3 4 2 2 2 3" xfId="48505"/>
    <cellStyle name="Normal 9 2 3 4 2 2 3" xfId="12863"/>
    <cellStyle name="Normal 9 2 3 4 2 2 3 2" xfId="41921"/>
    <cellStyle name="Normal 9 2 3 4 2 2 4" xfId="35337"/>
    <cellStyle name="Normal 9 2 3 4 2 3" xfId="16381"/>
    <cellStyle name="Normal 9 2 3 4 2 3 2" xfId="24335"/>
    <cellStyle name="Normal 9 2 3 4 2 3 2 2" xfId="53294"/>
    <cellStyle name="Normal 9 2 3 4 2 3 3" xfId="45353"/>
    <cellStyle name="Normal 9 2 3 4 2 4" xfId="9571"/>
    <cellStyle name="Normal 9 2 3 4 2 4 2" xfId="38629"/>
    <cellStyle name="Normal 9 2 3 4 2 5" xfId="32045"/>
    <cellStyle name="Normal 9 2 3 4 3" xfId="4091"/>
    <cellStyle name="Normal 9 2 3 4 3 2" xfId="17385"/>
    <cellStyle name="Normal 9 2 3 4 3 2 2" xfId="25339"/>
    <cellStyle name="Normal 9 2 3 4 3 2 2 2" xfId="54298"/>
    <cellStyle name="Normal 9 2 3 4 3 2 3" xfId="46357"/>
    <cellStyle name="Normal 9 2 3 4 3 3" xfId="10715"/>
    <cellStyle name="Normal 9 2 3 4 3 3 2" xfId="39773"/>
    <cellStyle name="Normal 9 2 3 4 3 4" xfId="33189"/>
    <cellStyle name="Normal 9 2 3 4 4" xfId="5247"/>
    <cellStyle name="Normal 9 2 3 4 4 2" xfId="18529"/>
    <cellStyle name="Normal 9 2 3 4 4 2 2" xfId="26483"/>
    <cellStyle name="Normal 9 2 3 4 4 2 2 2" xfId="55442"/>
    <cellStyle name="Normal 9 2 3 4 4 2 3" xfId="47501"/>
    <cellStyle name="Normal 9 2 3 4 4 3" xfId="11859"/>
    <cellStyle name="Normal 9 2 3 4 4 3 2" xfId="40917"/>
    <cellStyle name="Normal 9 2 3 4 4 4" xfId="34333"/>
    <cellStyle name="Normal 9 2 3 4 5" xfId="7416"/>
    <cellStyle name="Normal 9 2 3 4 5 2" xfId="20677"/>
    <cellStyle name="Normal 9 2 3 4 5 2 2" xfId="28631"/>
    <cellStyle name="Normal 9 2 3 4 5 2 2 2" xfId="57590"/>
    <cellStyle name="Normal 9 2 3 4 5 2 3" xfId="49649"/>
    <cellStyle name="Normal 9 2 3 4 5 3" xfId="14007"/>
    <cellStyle name="Normal 9 2 3 4 5 3 2" xfId="43065"/>
    <cellStyle name="Normal 9 2 3 4 5 4" xfId="36481"/>
    <cellStyle name="Normal 9 2 3 4 6" xfId="15286"/>
    <cellStyle name="Normal 9 2 3 4 6 2" xfId="23276"/>
    <cellStyle name="Normal 9 2 3 4 6 2 2" xfId="52235"/>
    <cellStyle name="Normal 9 2 3 4 6 3" xfId="44294"/>
    <cellStyle name="Normal 9 2 3 4 7" xfId="21827"/>
    <cellStyle name="Normal 9 2 3 4 7 2" xfId="29775"/>
    <cellStyle name="Normal 9 2 3 4 7 2 2" xfId="58734"/>
    <cellStyle name="Normal 9 2 3 4 7 3" xfId="50793"/>
    <cellStyle name="Normal 9 2 3 4 8" xfId="8567"/>
    <cellStyle name="Normal 9 2 3 4 8 2" xfId="37625"/>
    <cellStyle name="Normal 9 2 3 4 9" xfId="31041"/>
    <cellStyle name="Normal 9 2 3 5" xfId="2481"/>
    <cellStyle name="Normal 9 2 3 5 2" xfId="5839"/>
    <cellStyle name="Normal 9 2 3 5 2 2" xfId="19121"/>
    <cellStyle name="Normal 9 2 3 5 2 2 2" xfId="27075"/>
    <cellStyle name="Normal 9 2 3 5 2 2 2 2" xfId="56034"/>
    <cellStyle name="Normal 9 2 3 5 2 2 3" xfId="48093"/>
    <cellStyle name="Normal 9 2 3 5 2 3" xfId="12451"/>
    <cellStyle name="Normal 9 2 3 5 2 3 2" xfId="41509"/>
    <cellStyle name="Normal 9 2 3 5 2 4" xfId="34925"/>
    <cellStyle name="Normal 9 2 3 5 3" xfId="14725"/>
    <cellStyle name="Normal 9 2 3 5 3 2" xfId="22751"/>
    <cellStyle name="Normal 9 2 3 5 3 2 2" xfId="51710"/>
    <cellStyle name="Normal 9 2 3 5 3 3" xfId="43769"/>
    <cellStyle name="Normal 9 2 3 5 4" xfId="9159"/>
    <cellStyle name="Normal 9 2 3 5 4 2" xfId="38217"/>
    <cellStyle name="Normal 9 2 3 5 5" xfId="31633"/>
    <cellStyle name="Normal 9 2 3 6" xfId="3679"/>
    <cellStyle name="Normal 9 2 3 6 2" xfId="16973"/>
    <cellStyle name="Normal 9 2 3 6 2 2" xfId="24927"/>
    <cellStyle name="Normal 9 2 3 6 2 2 2" xfId="53886"/>
    <cellStyle name="Normal 9 2 3 6 2 3" xfId="45945"/>
    <cellStyle name="Normal 9 2 3 6 3" xfId="10303"/>
    <cellStyle name="Normal 9 2 3 6 3 2" xfId="39361"/>
    <cellStyle name="Normal 9 2 3 6 4" xfId="32777"/>
    <cellStyle name="Normal 9 2 3 7" xfId="4835"/>
    <cellStyle name="Normal 9 2 3 7 2" xfId="18117"/>
    <cellStyle name="Normal 9 2 3 7 2 2" xfId="26071"/>
    <cellStyle name="Normal 9 2 3 7 2 2 2" xfId="55030"/>
    <cellStyle name="Normal 9 2 3 7 2 3" xfId="47089"/>
    <cellStyle name="Normal 9 2 3 7 3" xfId="11447"/>
    <cellStyle name="Normal 9 2 3 7 3 2" xfId="40505"/>
    <cellStyle name="Normal 9 2 3 7 4" xfId="33921"/>
    <cellStyle name="Normal 9 2 3 8" xfId="7004"/>
    <cellStyle name="Normal 9 2 3 8 2" xfId="20265"/>
    <cellStyle name="Normal 9 2 3 8 2 2" xfId="28219"/>
    <cellStyle name="Normal 9 2 3 8 2 2 2" xfId="57178"/>
    <cellStyle name="Normal 9 2 3 8 2 3" xfId="49237"/>
    <cellStyle name="Normal 9 2 3 8 3" xfId="13595"/>
    <cellStyle name="Normal 9 2 3 8 3 2" xfId="42653"/>
    <cellStyle name="Normal 9 2 3 8 4" xfId="36069"/>
    <cellStyle name="Normal 9 2 3 9" xfId="14873"/>
    <cellStyle name="Normal 9 2 3 9 2" xfId="22863"/>
    <cellStyle name="Normal 9 2 3 9 2 2" xfId="51822"/>
    <cellStyle name="Normal 9 2 3 9 3" xfId="43881"/>
    <cellStyle name="Normal 9 2 4" xfId="1533"/>
    <cellStyle name="Normal 9 2 4 10" xfId="30722"/>
    <cellStyle name="Normal 9 2 4 2" xfId="2158"/>
    <cellStyle name="Normal 9 2 4 2 2" xfId="3166"/>
    <cellStyle name="Normal 9 2 4 2 2 2" xfId="6524"/>
    <cellStyle name="Normal 9 2 4 2 2 2 2" xfId="19806"/>
    <cellStyle name="Normal 9 2 4 2 2 2 2 2" xfId="27760"/>
    <cellStyle name="Normal 9 2 4 2 2 2 2 2 2" xfId="56719"/>
    <cellStyle name="Normal 9 2 4 2 2 2 2 3" xfId="48778"/>
    <cellStyle name="Normal 9 2 4 2 2 2 3" xfId="13136"/>
    <cellStyle name="Normal 9 2 4 2 2 2 3 2" xfId="42194"/>
    <cellStyle name="Normal 9 2 4 2 2 2 4" xfId="35610"/>
    <cellStyle name="Normal 9 2 4 2 2 3" xfId="16654"/>
    <cellStyle name="Normal 9 2 4 2 2 3 2" xfId="24608"/>
    <cellStyle name="Normal 9 2 4 2 2 3 2 2" xfId="53567"/>
    <cellStyle name="Normal 9 2 4 2 2 3 3" xfId="45626"/>
    <cellStyle name="Normal 9 2 4 2 2 4" xfId="9844"/>
    <cellStyle name="Normal 9 2 4 2 2 4 2" xfId="38902"/>
    <cellStyle name="Normal 9 2 4 2 2 5" xfId="32318"/>
    <cellStyle name="Normal 9 2 4 2 3" xfId="4364"/>
    <cellStyle name="Normal 9 2 4 2 3 2" xfId="17658"/>
    <cellStyle name="Normal 9 2 4 2 3 2 2" xfId="25612"/>
    <cellStyle name="Normal 9 2 4 2 3 2 2 2" xfId="54571"/>
    <cellStyle name="Normal 9 2 4 2 3 2 3" xfId="46630"/>
    <cellStyle name="Normal 9 2 4 2 3 3" xfId="10988"/>
    <cellStyle name="Normal 9 2 4 2 3 3 2" xfId="40046"/>
    <cellStyle name="Normal 9 2 4 2 3 4" xfId="33462"/>
    <cellStyle name="Normal 9 2 4 2 4" xfId="5520"/>
    <cellStyle name="Normal 9 2 4 2 4 2" xfId="18802"/>
    <cellStyle name="Normal 9 2 4 2 4 2 2" xfId="26756"/>
    <cellStyle name="Normal 9 2 4 2 4 2 2 2" xfId="55715"/>
    <cellStyle name="Normal 9 2 4 2 4 2 3" xfId="47774"/>
    <cellStyle name="Normal 9 2 4 2 4 3" xfId="12132"/>
    <cellStyle name="Normal 9 2 4 2 4 3 2" xfId="41190"/>
    <cellStyle name="Normal 9 2 4 2 4 4" xfId="34606"/>
    <cellStyle name="Normal 9 2 4 2 5" xfId="7689"/>
    <cellStyle name="Normal 9 2 4 2 5 2" xfId="20950"/>
    <cellStyle name="Normal 9 2 4 2 5 2 2" xfId="28904"/>
    <cellStyle name="Normal 9 2 4 2 5 2 2 2" xfId="57863"/>
    <cellStyle name="Normal 9 2 4 2 5 2 3" xfId="49922"/>
    <cellStyle name="Normal 9 2 4 2 5 3" xfId="14280"/>
    <cellStyle name="Normal 9 2 4 2 5 3 2" xfId="43338"/>
    <cellStyle name="Normal 9 2 4 2 5 4" xfId="36754"/>
    <cellStyle name="Normal 9 2 4 2 6" xfId="15559"/>
    <cellStyle name="Normal 9 2 4 2 6 2" xfId="23549"/>
    <cellStyle name="Normal 9 2 4 2 6 2 2" xfId="52508"/>
    <cellStyle name="Normal 9 2 4 2 6 3" xfId="44567"/>
    <cellStyle name="Normal 9 2 4 2 7" xfId="22100"/>
    <cellStyle name="Normal 9 2 4 2 7 2" xfId="30048"/>
    <cellStyle name="Normal 9 2 4 2 7 2 2" xfId="59007"/>
    <cellStyle name="Normal 9 2 4 2 7 3" xfId="51066"/>
    <cellStyle name="Normal 9 2 4 2 8" xfId="8840"/>
    <cellStyle name="Normal 9 2 4 2 8 2" xfId="37898"/>
    <cellStyle name="Normal 9 2 4 2 9" xfId="31314"/>
    <cellStyle name="Normal 9 2 4 3" xfId="2574"/>
    <cellStyle name="Normal 9 2 4 3 2" xfId="5932"/>
    <cellStyle name="Normal 9 2 4 3 2 2" xfId="19214"/>
    <cellStyle name="Normal 9 2 4 3 2 2 2" xfId="27168"/>
    <cellStyle name="Normal 9 2 4 3 2 2 2 2" xfId="56127"/>
    <cellStyle name="Normal 9 2 4 3 2 2 3" xfId="48186"/>
    <cellStyle name="Normal 9 2 4 3 2 3" xfId="12544"/>
    <cellStyle name="Normal 9 2 4 3 2 3 2" xfId="41602"/>
    <cellStyle name="Normal 9 2 4 3 2 4" xfId="35018"/>
    <cellStyle name="Normal 9 2 4 3 3" xfId="16062"/>
    <cellStyle name="Normal 9 2 4 3 3 2" xfId="24016"/>
    <cellStyle name="Normal 9 2 4 3 3 2 2" xfId="52975"/>
    <cellStyle name="Normal 9 2 4 3 3 3" xfId="45034"/>
    <cellStyle name="Normal 9 2 4 3 4" xfId="9252"/>
    <cellStyle name="Normal 9 2 4 3 4 2" xfId="38310"/>
    <cellStyle name="Normal 9 2 4 3 5" xfId="31726"/>
    <cellStyle name="Normal 9 2 4 4" xfId="3772"/>
    <cellStyle name="Normal 9 2 4 4 2" xfId="17066"/>
    <cellStyle name="Normal 9 2 4 4 2 2" xfId="25020"/>
    <cellStyle name="Normal 9 2 4 4 2 2 2" xfId="53979"/>
    <cellStyle name="Normal 9 2 4 4 2 3" xfId="46038"/>
    <cellStyle name="Normal 9 2 4 4 3" xfId="10396"/>
    <cellStyle name="Normal 9 2 4 4 3 2" xfId="39454"/>
    <cellStyle name="Normal 9 2 4 4 4" xfId="32870"/>
    <cellStyle name="Normal 9 2 4 5" xfId="4928"/>
    <cellStyle name="Normal 9 2 4 5 2" xfId="18210"/>
    <cellStyle name="Normal 9 2 4 5 2 2" xfId="26164"/>
    <cellStyle name="Normal 9 2 4 5 2 2 2" xfId="55123"/>
    <cellStyle name="Normal 9 2 4 5 2 3" xfId="47182"/>
    <cellStyle name="Normal 9 2 4 5 3" xfId="11540"/>
    <cellStyle name="Normal 9 2 4 5 3 2" xfId="40598"/>
    <cellStyle name="Normal 9 2 4 5 4" xfId="34014"/>
    <cellStyle name="Normal 9 2 4 6" xfId="7097"/>
    <cellStyle name="Normal 9 2 4 6 2" xfId="20358"/>
    <cellStyle name="Normal 9 2 4 6 2 2" xfId="28312"/>
    <cellStyle name="Normal 9 2 4 6 2 2 2" xfId="57271"/>
    <cellStyle name="Normal 9 2 4 6 2 3" xfId="49330"/>
    <cellStyle name="Normal 9 2 4 6 3" xfId="13688"/>
    <cellStyle name="Normal 9 2 4 6 3 2" xfId="42746"/>
    <cellStyle name="Normal 9 2 4 6 4" xfId="36162"/>
    <cellStyle name="Normal 9 2 4 7" xfId="14966"/>
    <cellStyle name="Normal 9 2 4 7 2" xfId="22956"/>
    <cellStyle name="Normal 9 2 4 7 2 2" xfId="51915"/>
    <cellStyle name="Normal 9 2 4 7 3" xfId="43974"/>
    <cellStyle name="Normal 9 2 4 8" xfId="21508"/>
    <cellStyle name="Normal 9 2 4 8 2" xfId="29456"/>
    <cellStyle name="Normal 9 2 4 8 2 2" xfId="58415"/>
    <cellStyle name="Normal 9 2 4 8 3" xfId="50474"/>
    <cellStyle name="Normal 9 2 4 9" xfId="8248"/>
    <cellStyle name="Normal 9 2 4 9 2" xfId="37306"/>
    <cellStyle name="Normal 9 2 5" xfId="1975"/>
    <cellStyle name="Normal 9 2 5 2" xfId="2983"/>
    <cellStyle name="Normal 9 2 5 2 2" xfId="6341"/>
    <cellStyle name="Normal 9 2 5 2 2 2" xfId="19623"/>
    <cellStyle name="Normal 9 2 5 2 2 2 2" xfId="27577"/>
    <cellStyle name="Normal 9 2 5 2 2 2 2 2" xfId="56536"/>
    <cellStyle name="Normal 9 2 5 2 2 2 3" xfId="48595"/>
    <cellStyle name="Normal 9 2 5 2 2 3" xfId="12953"/>
    <cellStyle name="Normal 9 2 5 2 2 3 2" xfId="42011"/>
    <cellStyle name="Normal 9 2 5 2 2 4" xfId="35427"/>
    <cellStyle name="Normal 9 2 5 2 3" xfId="16471"/>
    <cellStyle name="Normal 9 2 5 2 3 2" xfId="24425"/>
    <cellStyle name="Normal 9 2 5 2 3 2 2" xfId="53384"/>
    <cellStyle name="Normal 9 2 5 2 3 3" xfId="45443"/>
    <cellStyle name="Normal 9 2 5 2 4" xfId="9661"/>
    <cellStyle name="Normal 9 2 5 2 4 2" xfId="38719"/>
    <cellStyle name="Normal 9 2 5 2 5" xfId="32135"/>
    <cellStyle name="Normal 9 2 5 3" xfId="4181"/>
    <cellStyle name="Normal 9 2 5 3 2" xfId="17475"/>
    <cellStyle name="Normal 9 2 5 3 2 2" xfId="25429"/>
    <cellStyle name="Normal 9 2 5 3 2 2 2" xfId="54388"/>
    <cellStyle name="Normal 9 2 5 3 2 3" xfId="46447"/>
    <cellStyle name="Normal 9 2 5 3 3" xfId="10805"/>
    <cellStyle name="Normal 9 2 5 3 3 2" xfId="39863"/>
    <cellStyle name="Normal 9 2 5 3 4" xfId="33279"/>
    <cellStyle name="Normal 9 2 5 4" xfId="5337"/>
    <cellStyle name="Normal 9 2 5 4 2" xfId="18619"/>
    <cellStyle name="Normal 9 2 5 4 2 2" xfId="26573"/>
    <cellStyle name="Normal 9 2 5 4 2 2 2" xfId="55532"/>
    <cellStyle name="Normal 9 2 5 4 2 3" xfId="47591"/>
    <cellStyle name="Normal 9 2 5 4 3" xfId="11949"/>
    <cellStyle name="Normal 9 2 5 4 3 2" xfId="41007"/>
    <cellStyle name="Normal 9 2 5 4 4" xfId="34423"/>
    <cellStyle name="Normal 9 2 5 5" xfId="7506"/>
    <cellStyle name="Normal 9 2 5 5 2" xfId="20767"/>
    <cellStyle name="Normal 9 2 5 5 2 2" xfId="28721"/>
    <cellStyle name="Normal 9 2 5 5 2 2 2" xfId="57680"/>
    <cellStyle name="Normal 9 2 5 5 2 3" xfId="49739"/>
    <cellStyle name="Normal 9 2 5 5 3" xfId="14097"/>
    <cellStyle name="Normal 9 2 5 5 3 2" xfId="43155"/>
    <cellStyle name="Normal 9 2 5 5 4" xfId="36571"/>
    <cellStyle name="Normal 9 2 5 6" xfId="15376"/>
    <cellStyle name="Normal 9 2 5 6 2" xfId="23366"/>
    <cellStyle name="Normal 9 2 5 6 2 2" xfId="52325"/>
    <cellStyle name="Normal 9 2 5 6 3" xfId="44384"/>
    <cellStyle name="Normal 9 2 5 7" xfId="21917"/>
    <cellStyle name="Normal 9 2 5 7 2" xfId="29865"/>
    <cellStyle name="Normal 9 2 5 7 2 2" xfId="58824"/>
    <cellStyle name="Normal 9 2 5 7 3" xfId="50883"/>
    <cellStyle name="Normal 9 2 5 8" xfId="8657"/>
    <cellStyle name="Normal 9 2 5 8 2" xfId="37715"/>
    <cellStyle name="Normal 9 2 5 9" xfId="31131"/>
    <cellStyle name="Normal 9 2 6" xfId="1791"/>
    <cellStyle name="Normal 9 2 6 2" xfId="2803"/>
    <cellStyle name="Normal 9 2 6 2 2" xfId="6161"/>
    <cellStyle name="Normal 9 2 6 2 2 2" xfId="19443"/>
    <cellStyle name="Normal 9 2 6 2 2 2 2" xfId="27397"/>
    <cellStyle name="Normal 9 2 6 2 2 2 2 2" xfId="56356"/>
    <cellStyle name="Normal 9 2 6 2 2 2 3" xfId="48415"/>
    <cellStyle name="Normal 9 2 6 2 2 3" xfId="12773"/>
    <cellStyle name="Normal 9 2 6 2 2 3 2" xfId="41831"/>
    <cellStyle name="Normal 9 2 6 2 2 4" xfId="35247"/>
    <cellStyle name="Normal 9 2 6 2 3" xfId="16291"/>
    <cellStyle name="Normal 9 2 6 2 3 2" xfId="24245"/>
    <cellStyle name="Normal 9 2 6 2 3 2 2" xfId="53204"/>
    <cellStyle name="Normal 9 2 6 2 3 3" xfId="45263"/>
    <cellStyle name="Normal 9 2 6 2 4" xfId="9481"/>
    <cellStyle name="Normal 9 2 6 2 4 2" xfId="38539"/>
    <cellStyle name="Normal 9 2 6 2 5" xfId="31955"/>
    <cellStyle name="Normal 9 2 6 3" xfId="4001"/>
    <cellStyle name="Normal 9 2 6 3 2" xfId="17295"/>
    <cellStyle name="Normal 9 2 6 3 2 2" xfId="25249"/>
    <cellStyle name="Normal 9 2 6 3 2 2 2" xfId="54208"/>
    <cellStyle name="Normal 9 2 6 3 2 3" xfId="46267"/>
    <cellStyle name="Normal 9 2 6 3 3" xfId="10625"/>
    <cellStyle name="Normal 9 2 6 3 3 2" xfId="39683"/>
    <cellStyle name="Normal 9 2 6 3 4" xfId="33099"/>
    <cellStyle name="Normal 9 2 6 4" xfId="5157"/>
    <cellStyle name="Normal 9 2 6 4 2" xfId="18439"/>
    <cellStyle name="Normal 9 2 6 4 2 2" xfId="26393"/>
    <cellStyle name="Normal 9 2 6 4 2 2 2" xfId="55352"/>
    <cellStyle name="Normal 9 2 6 4 2 3" xfId="47411"/>
    <cellStyle name="Normal 9 2 6 4 3" xfId="11769"/>
    <cellStyle name="Normal 9 2 6 4 3 2" xfId="40827"/>
    <cellStyle name="Normal 9 2 6 4 4" xfId="34243"/>
    <cellStyle name="Normal 9 2 6 5" xfId="7326"/>
    <cellStyle name="Normal 9 2 6 5 2" xfId="20587"/>
    <cellStyle name="Normal 9 2 6 5 2 2" xfId="28541"/>
    <cellStyle name="Normal 9 2 6 5 2 2 2" xfId="57500"/>
    <cellStyle name="Normal 9 2 6 5 2 3" xfId="49559"/>
    <cellStyle name="Normal 9 2 6 5 3" xfId="13917"/>
    <cellStyle name="Normal 9 2 6 5 3 2" xfId="42975"/>
    <cellStyle name="Normal 9 2 6 5 4" xfId="36391"/>
    <cellStyle name="Normal 9 2 6 6" xfId="15196"/>
    <cellStyle name="Normal 9 2 6 6 2" xfId="23186"/>
    <cellStyle name="Normal 9 2 6 6 2 2" xfId="52145"/>
    <cellStyle name="Normal 9 2 6 6 3" xfId="44204"/>
    <cellStyle name="Normal 9 2 6 7" xfId="21737"/>
    <cellStyle name="Normal 9 2 6 7 2" xfId="29685"/>
    <cellStyle name="Normal 9 2 6 7 2 2" xfId="58644"/>
    <cellStyle name="Normal 9 2 6 7 3" xfId="50703"/>
    <cellStyle name="Normal 9 2 6 8" xfId="8477"/>
    <cellStyle name="Normal 9 2 6 8 2" xfId="37535"/>
    <cellStyle name="Normal 9 2 6 9" xfId="30951"/>
    <cellStyle name="Normal 9 2 7" xfId="3513"/>
    <cellStyle name="Normal 9 2 8" xfId="2390"/>
    <cellStyle name="Normal 9 2 8 2" xfId="5749"/>
    <cellStyle name="Normal 9 2 8 2 2" xfId="19031"/>
    <cellStyle name="Normal 9 2 8 2 2 2" xfId="26985"/>
    <cellStyle name="Normal 9 2 8 2 2 2 2" xfId="55944"/>
    <cellStyle name="Normal 9 2 8 2 2 3" xfId="48003"/>
    <cellStyle name="Normal 9 2 8 2 3" xfId="12361"/>
    <cellStyle name="Normal 9 2 8 2 3 2" xfId="41419"/>
    <cellStyle name="Normal 9 2 8 2 4" xfId="34835"/>
    <cellStyle name="Normal 9 2 8 3" xfId="16011"/>
    <cellStyle name="Normal 9 2 8 3 2" xfId="23965"/>
    <cellStyle name="Normal 9 2 8 3 2 2" xfId="52924"/>
    <cellStyle name="Normal 9 2 8 3 3" xfId="44983"/>
    <cellStyle name="Normal 9 2 8 4" xfId="9069"/>
    <cellStyle name="Normal 9 2 8 4 2" xfId="38127"/>
    <cellStyle name="Normal 9 2 8 5" xfId="31543"/>
    <cellStyle name="Normal 9 2 9" xfId="3589"/>
    <cellStyle name="Normal 9 2 9 2" xfId="16883"/>
    <cellStyle name="Normal 9 2 9 2 2" xfId="24837"/>
    <cellStyle name="Normal 9 2 9 2 2 2" xfId="53796"/>
    <cellStyle name="Normal 9 2 9 2 3" xfId="45855"/>
    <cellStyle name="Normal 9 2 9 3" xfId="10213"/>
    <cellStyle name="Normal 9 2 9 3 2" xfId="39271"/>
    <cellStyle name="Normal 9 2 9 4" xfId="32687"/>
    <cellStyle name="Normal 9 3" xfId="1190"/>
    <cellStyle name="Normal 9 4" xfId="102"/>
    <cellStyle name="Normal 9 4 10" xfId="14683"/>
    <cellStyle name="Normal 9 4 10 2" xfId="22718"/>
    <cellStyle name="Normal 9 4 10 2 2" xfId="51677"/>
    <cellStyle name="Normal 9 4 10 3" xfId="43736"/>
    <cellStyle name="Normal 9 4 11" xfId="21345"/>
    <cellStyle name="Normal 9 4 11 2" xfId="29297"/>
    <cellStyle name="Normal 9 4 11 2 2" xfId="58256"/>
    <cellStyle name="Normal 9 4 11 3" xfId="50315"/>
    <cellStyle name="Normal 9 4 12" xfId="8087"/>
    <cellStyle name="Normal 9 4 12 2" xfId="37147"/>
    <cellStyle name="Normal 9 4 13" xfId="30563"/>
    <cellStyle name="Normal 9 4 2" xfId="1457"/>
    <cellStyle name="Normal 9 4 2 10" xfId="21439"/>
    <cellStyle name="Normal 9 4 2 10 2" xfId="29387"/>
    <cellStyle name="Normal 9 4 2 10 2 2" xfId="58346"/>
    <cellStyle name="Normal 9 4 2 10 3" xfId="50405"/>
    <cellStyle name="Normal 9 4 2 11" xfId="8179"/>
    <cellStyle name="Normal 9 4 2 11 2" xfId="37237"/>
    <cellStyle name="Normal 9 4 2 12" xfId="30653"/>
    <cellStyle name="Normal 9 4 2 2" xfId="1677"/>
    <cellStyle name="Normal 9 4 2 2 10" xfId="30866"/>
    <cellStyle name="Normal 9 4 2 2 2" xfId="2302"/>
    <cellStyle name="Normal 9 4 2 2 2 2" xfId="3310"/>
    <cellStyle name="Normal 9 4 2 2 2 2 2" xfId="6668"/>
    <cellStyle name="Normal 9 4 2 2 2 2 2 2" xfId="19950"/>
    <cellStyle name="Normal 9 4 2 2 2 2 2 2 2" xfId="27904"/>
    <cellStyle name="Normal 9 4 2 2 2 2 2 2 2 2" xfId="56863"/>
    <cellStyle name="Normal 9 4 2 2 2 2 2 2 3" xfId="48922"/>
    <cellStyle name="Normal 9 4 2 2 2 2 2 3" xfId="13280"/>
    <cellStyle name="Normal 9 4 2 2 2 2 2 3 2" xfId="42338"/>
    <cellStyle name="Normal 9 4 2 2 2 2 2 4" xfId="35754"/>
    <cellStyle name="Normal 9 4 2 2 2 2 3" xfId="16798"/>
    <cellStyle name="Normal 9 4 2 2 2 2 3 2" xfId="24752"/>
    <cellStyle name="Normal 9 4 2 2 2 2 3 2 2" xfId="53711"/>
    <cellStyle name="Normal 9 4 2 2 2 2 3 3" xfId="45770"/>
    <cellStyle name="Normal 9 4 2 2 2 2 4" xfId="9988"/>
    <cellStyle name="Normal 9 4 2 2 2 2 4 2" xfId="39046"/>
    <cellStyle name="Normal 9 4 2 2 2 2 5" xfId="32462"/>
    <cellStyle name="Normal 9 4 2 2 2 3" xfId="4508"/>
    <cellStyle name="Normal 9 4 2 2 2 3 2" xfId="17802"/>
    <cellStyle name="Normal 9 4 2 2 2 3 2 2" xfId="25756"/>
    <cellStyle name="Normal 9 4 2 2 2 3 2 2 2" xfId="54715"/>
    <cellStyle name="Normal 9 4 2 2 2 3 2 3" xfId="46774"/>
    <cellStyle name="Normal 9 4 2 2 2 3 3" xfId="11132"/>
    <cellStyle name="Normal 9 4 2 2 2 3 3 2" xfId="40190"/>
    <cellStyle name="Normal 9 4 2 2 2 3 4" xfId="33606"/>
    <cellStyle name="Normal 9 4 2 2 2 4" xfId="5664"/>
    <cellStyle name="Normal 9 4 2 2 2 4 2" xfId="18946"/>
    <cellStyle name="Normal 9 4 2 2 2 4 2 2" xfId="26900"/>
    <cellStyle name="Normal 9 4 2 2 2 4 2 2 2" xfId="55859"/>
    <cellStyle name="Normal 9 4 2 2 2 4 2 3" xfId="47918"/>
    <cellStyle name="Normal 9 4 2 2 2 4 3" xfId="12276"/>
    <cellStyle name="Normal 9 4 2 2 2 4 3 2" xfId="41334"/>
    <cellStyle name="Normal 9 4 2 2 2 4 4" xfId="34750"/>
    <cellStyle name="Normal 9 4 2 2 2 5" xfId="7833"/>
    <cellStyle name="Normal 9 4 2 2 2 5 2" xfId="21094"/>
    <cellStyle name="Normal 9 4 2 2 2 5 2 2" xfId="29048"/>
    <cellStyle name="Normal 9 4 2 2 2 5 2 2 2" xfId="58007"/>
    <cellStyle name="Normal 9 4 2 2 2 5 2 3" xfId="50066"/>
    <cellStyle name="Normal 9 4 2 2 2 5 3" xfId="14424"/>
    <cellStyle name="Normal 9 4 2 2 2 5 3 2" xfId="43482"/>
    <cellStyle name="Normal 9 4 2 2 2 5 4" xfId="36898"/>
    <cellStyle name="Normal 9 4 2 2 2 6" xfId="15703"/>
    <cellStyle name="Normal 9 4 2 2 2 6 2" xfId="23693"/>
    <cellStyle name="Normal 9 4 2 2 2 6 2 2" xfId="52652"/>
    <cellStyle name="Normal 9 4 2 2 2 6 3" xfId="44711"/>
    <cellStyle name="Normal 9 4 2 2 2 7" xfId="22244"/>
    <cellStyle name="Normal 9 4 2 2 2 7 2" xfId="30192"/>
    <cellStyle name="Normal 9 4 2 2 2 7 2 2" xfId="59151"/>
    <cellStyle name="Normal 9 4 2 2 2 7 3" xfId="51210"/>
    <cellStyle name="Normal 9 4 2 2 2 8" xfId="8984"/>
    <cellStyle name="Normal 9 4 2 2 2 8 2" xfId="38042"/>
    <cellStyle name="Normal 9 4 2 2 2 9" xfId="31458"/>
    <cellStyle name="Normal 9 4 2 2 3" xfId="2718"/>
    <cellStyle name="Normal 9 4 2 2 3 2" xfId="6076"/>
    <cellStyle name="Normal 9 4 2 2 3 2 2" xfId="19358"/>
    <cellStyle name="Normal 9 4 2 2 3 2 2 2" xfId="27312"/>
    <cellStyle name="Normal 9 4 2 2 3 2 2 2 2" xfId="56271"/>
    <cellStyle name="Normal 9 4 2 2 3 2 2 3" xfId="48330"/>
    <cellStyle name="Normal 9 4 2 2 3 2 3" xfId="12688"/>
    <cellStyle name="Normal 9 4 2 2 3 2 3 2" xfId="41746"/>
    <cellStyle name="Normal 9 4 2 2 3 2 4" xfId="35162"/>
    <cellStyle name="Normal 9 4 2 2 3 3" xfId="16206"/>
    <cellStyle name="Normal 9 4 2 2 3 3 2" xfId="24160"/>
    <cellStyle name="Normal 9 4 2 2 3 3 2 2" xfId="53119"/>
    <cellStyle name="Normal 9 4 2 2 3 3 3" xfId="45178"/>
    <cellStyle name="Normal 9 4 2 2 3 4" xfId="9396"/>
    <cellStyle name="Normal 9 4 2 2 3 4 2" xfId="38454"/>
    <cellStyle name="Normal 9 4 2 2 3 5" xfId="31870"/>
    <cellStyle name="Normal 9 4 2 2 4" xfId="3916"/>
    <cellStyle name="Normal 9 4 2 2 4 2" xfId="17210"/>
    <cellStyle name="Normal 9 4 2 2 4 2 2" xfId="25164"/>
    <cellStyle name="Normal 9 4 2 2 4 2 2 2" xfId="54123"/>
    <cellStyle name="Normal 9 4 2 2 4 2 3" xfId="46182"/>
    <cellStyle name="Normal 9 4 2 2 4 3" xfId="10540"/>
    <cellStyle name="Normal 9 4 2 2 4 3 2" xfId="39598"/>
    <cellStyle name="Normal 9 4 2 2 4 4" xfId="33014"/>
    <cellStyle name="Normal 9 4 2 2 5" xfId="5072"/>
    <cellStyle name="Normal 9 4 2 2 5 2" xfId="18354"/>
    <cellStyle name="Normal 9 4 2 2 5 2 2" xfId="26308"/>
    <cellStyle name="Normal 9 4 2 2 5 2 2 2" xfId="55267"/>
    <cellStyle name="Normal 9 4 2 2 5 2 3" xfId="47326"/>
    <cellStyle name="Normal 9 4 2 2 5 3" xfId="11684"/>
    <cellStyle name="Normal 9 4 2 2 5 3 2" xfId="40742"/>
    <cellStyle name="Normal 9 4 2 2 5 4" xfId="34158"/>
    <cellStyle name="Normal 9 4 2 2 6" xfId="7241"/>
    <cellStyle name="Normal 9 4 2 2 6 2" xfId="20502"/>
    <cellStyle name="Normal 9 4 2 2 6 2 2" xfId="28456"/>
    <cellStyle name="Normal 9 4 2 2 6 2 2 2" xfId="57415"/>
    <cellStyle name="Normal 9 4 2 2 6 2 3" xfId="49474"/>
    <cellStyle name="Normal 9 4 2 2 6 3" xfId="13832"/>
    <cellStyle name="Normal 9 4 2 2 6 3 2" xfId="42890"/>
    <cellStyle name="Normal 9 4 2 2 6 4" xfId="36306"/>
    <cellStyle name="Normal 9 4 2 2 7" xfId="15110"/>
    <cellStyle name="Normal 9 4 2 2 7 2" xfId="23100"/>
    <cellStyle name="Normal 9 4 2 2 7 2 2" xfId="52059"/>
    <cellStyle name="Normal 9 4 2 2 7 3" xfId="44118"/>
    <cellStyle name="Normal 9 4 2 2 8" xfId="21652"/>
    <cellStyle name="Normal 9 4 2 2 8 2" xfId="29600"/>
    <cellStyle name="Normal 9 4 2 2 8 2 2" xfId="58559"/>
    <cellStyle name="Normal 9 4 2 2 8 3" xfId="50618"/>
    <cellStyle name="Normal 9 4 2 2 9" xfId="8392"/>
    <cellStyle name="Normal 9 4 2 2 9 2" xfId="37450"/>
    <cellStyle name="Normal 9 4 2 3" xfId="2089"/>
    <cellStyle name="Normal 9 4 2 3 2" xfId="3097"/>
    <cellStyle name="Normal 9 4 2 3 2 2" xfId="6455"/>
    <cellStyle name="Normal 9 4 2 3 2 2 2" xfId="19737"/>
    <cellStyle name="Normal 9 4 2 3 2 2 2 2" xfId="27691"/>
    <cellStyle name="Normal 9 4 2 3 2 2 2 2 2" xfId="56650"/>
    <cellStyle name="Normal 9 4 2 3 2 2 2 3" xfId="48709"/>
    <cellStyle name="Normal 9 4 2 3 2 2 3" xfId="13067"/>
    <cellStyle name="Normal 9 4 2 3 2 2 3 2" xfId="42125"/>
    <cellStyle name="Normal 9 4 2 3 2 2 4" xfId="35541"/>
    <cellStyle name="Normal 9 4 2 3 2 3" xfId="16585"/>
    <cellStyle name="Normal 9 4 2 3 2 3 2" xfId="24539"/>
    <cellStyle name="Normal 9 4 2 3 2 3 2 2" xfId="53498"/>
    <cellStyle name="Normal 9 4 2 3 2 3 3" xfId="45557"/>
    <cellStyle name="Normal 9 4 2 3 2 4" xfId="9775"/>
    <cellStyle name="Normal 9 4 2 3 2 4 2" xfId="38833"/>
    <cellStyle name="Normal 9 4 2 3 2 5" xfId="32249"/>
    <cellStyle name="Normal 9 4 2 3 3" xfId="4295"/>
    <cellStyle name="Normal 9 4 2 3 3 2" xfId="17589"/>
    <cellStyle name="Normal 9 4 2 3 3 2 2" xfId="25543"/>
    <cellStyle name="Normal 9 4 2 3 3 2 2 2" xfId="54502"/>
    <cellStyle name="Normal 9 4 2 3 3 2 3" xfId="46561"/>
    <cellStyle name="Normal 9 4 2 3 3 3" xfId="10919"/>
    <cellStyle name="Normal 9 4 2 3 3 3 2" xfId="39977"/>
    <cellStyle name="Normal 9 4 2 3 3 4" xfId="33393"/>
    <cellStyle name="Normal 9 4 2 3 4" xfId="5451"/>
    <cellStyle name="Normal 9 4 2 3 4 2" xfId="18733"/>
    <cellStyle name="Normal 9 4 2 3 4 2 2" xfId="26687"/>
    <cellStyle name="Normal 9 4 2 3 4 2 2 2" xfId="55646"/>
    <cellStyle name="Normal 9 4 2 3 4 2 3" xfId="47705"/>
    <cellStyle name="Normal 9 4 2 3 4 3" xfId="12063"/>
    <cellStyle name="Normal 9 4 2 3 4 3 2" xfId="41121"/>
    <cellStyle name="Normal 9 4 2 3 4 4" xfId="34537"/>
    <cellStyle name="Normal 9 4 2 3 5" xfId="7620"/>
    <cellStyle name="Normal 9 4 2 3 5 2" xfId="20881"/>
    <cellStyle name="Normal 9 4 2 3 5 2 2" xfId="28835"/>
    <cellStyle name="Normal 9 4 2 3 5 2 2 2" xfId="57794"/>
    <cellStyle name="Normal 9 4 2 3 5 2 3" xfId="49853"/>
    <cellStyle name="Normal 9 4 2 3 5 3" xfId="14211"/>
    <cellStyle name="Normal 9 4 2 3 5 3 2" xfId="43269"/>
    <cellStyle name="Normal 9 4 2 3 5 4" xfId="36685"/>
    <cellStyle name="Normal 9 4 2 3 6" xfId="15490"/>
    <cellStyle name="Normal 9 4 2 3 6 2" xfId="23480"/>
    <cellStyle name="Normal 9 4 2 3 6 2 2" xfId="52439"/>
    <cellStyle name="Normal 9 4 2 3 6 3" xfId="44498"/>
    <cellStyle name="Normal 9 4 2 3 7" xfId="22031"/>
    <cellStyle name="Normal 9 4 2 3 7 2" xfId="29979"/>
    <cellStyle name="Normal 9 4 2 3 7 2 2" xfId="58938"/>
    <cellStyle name="Normal 9 4 2 3 7 3" xfId="50997"/>
    <cellStyle name="Normal 9 4 2 3 8" xfId="8771"/>
    <cellStyle name="Normal 9 4 2 3 8 2" xfId="37829"/>
    <cellStyle name="Normal 9 4 2 3 9" xfId="31245"/>
    <cellStyle name="Normal 9 4 2 4" xfId="1907"/>
    <cellStyle name="Normal 9 4 2 4 2" xfId="2917"/>
    <cellStyle name="Normal 9 4 2 4 2 2" xfId="6275"/>
    <cellStyle name="Normal 9 4 2 4 2 2 2" xfId="19557"/>
    <cellStyle name="Normal 9 4 2 4 2 2 2 2" xfId="27511"/>
    <cellStyle name="Normal 9 4 2 4 2 2 2 2 2" xfId="56470"/>
    <cellStyle name="Normal 9 4 2 4 2 2 2 3" xfId="48529"/>
    <cellStyle name="Normal 9 4 2 4 2 2 3" xfId="12887"/>
    <cellStyle name="Normal 9 4 2 4 2 2 3 2" xfId="41945"/>
    <cellStyle name="Normal 9 4 2 4 2 2 4" xfId="35361"/>
    <cellStyle name="Normal 9 4 2 4 2 3" xfId="16405"/>
    <cellStyle name="Normal 9 4 2 4 2 3 2" xfId="24359"/>
    <cellStyle name="Normal 9 4 2 4 2 3 2 2" xfId="53318"/>
    <cellStyle name="Normal 9 4 2 4 2 3 3" xfId="45377"/>
    <cellStyle name="Normal 9 4 2 4 2 4" xfId="9595"/>
    <cellStyle name="Normal 9 4 2 4 2 4 2" xfId="38653"/>
    <cellStyle name="Normal 9 4 2 4 2 5" xfId="32069"/>
    <cellStyle name="Normal 9 4 2 4 3" xfId="4115"/>
    <cellStyle name="Normal 9 4 2 4 3 2" xfId="17409"/>
    <cellStyle name="Normal 9 4 2 4 3 2 2" xfId="25363"/>
    <cellStyle name="Normal 9 4 2 4 3 2 2 2" xfId="54322"/>
    <cellStyle name="Normal 9 4 2 4 3 2 3" xfId="46381"/>
    <cellStyle name="Normal 9 4 2 4 3 3" xfId="10739"/>
    <cellStyle name="Normal 9 4 2 4 3 3 2" xfId="39797"/>
    <cellStyle name="Normal 9 4 2 4 3 4" xfId="33213"/>
    <cellStyle name="Normal 9 4 2 4 4" xfId="5271"/>
    <cellStyle name="Normal 9 4 2 4 4 2" xfId="18553"/>
    <cellStyle name="Normal 9 4 2 4 4 2 2" xfId="26507"/>
    <cellStyle name="Normal 9 4 2 4 4 2 2 2" xfId="55466"/>
    <cellStyle name="Normal 9 4 2 4 4 2 3" xfId="47525"/>
    <cellStyle name="Normal 9 4 2 4 4 3" xfId="11883"/>
    <cellStyle name="Normal 9 4 2 4 4 3 2" xfId="40941"/>
    <cellStyle name="Normal 9 4 2 4 4 4" xfId="34357"/>
    <cellStyle name="Normal 9 4 2 4 5" xfId="7440"/>
    <cellStyle name="Normal 9 4 2 4 5 2" xfId="20701"/>
    <cellStyle name="Normal 9 4 2 4 5 2 2" xfId="28655"/>
    <cellStyle name="Normal 9 4 2 4 5 2 2 2" xfId="57614"/>
    <cellStyle name="Normal 9 4 2 4 5 2 3" xfId="49673"/>
    <cellStyle name="Normal 9 4 2 4 5 3" xfId="14031"/>
    <cellStyle name="Normal 9 4 2 4 5 3 2" xfId="43089"/>
    <cellStyle name="Normal 9 4 2 4 5 4" xfId="36505"/>
    <cellStyle name="Normal 9 4 2 4 6" xfId="15310"/>
    <cellStyle name="Normal 9 4 2 4 6 2" xfId="23300"/>
    <cellStyle name="Normal 9 4 2 4 6 2 2" xfId="52259"/>
    <cellStyle name="Normal 9 4 2 4 6 3" xfId="44318"/>
    <cellStyle name="Normal 9 4 2 4 7" xfId="21851"/>
    <cellStyle name="Normal 9 4 2 4 7 2" xfId="29799"/>
    <cellStyle name="Normal 9 4 2 4 7 2 2" xfId="58758"/>
    <cellStyle name="Normal 9 4 2 4 7 3" xfId="50817"/>
    <cellStyle name="Normal 9 4 2 4 8" xfId="8591"/>
    <cellStyle name="Normal 9 4 2 4 8 2" xfId="37649"/>
    <cellStyle name="Normal 9 4 2 4 9" xfId="31065"/>
    <cellStyle name="Normal 9 4 2 5" xfId="2505"/>
    <cellStyle name="Normal 9 4 2 5 2" xfId="5863"/>
    <cellStyle name="Normal 9 4 2 5 2 2" xfId="19145"/>
    <cellStyle name="Normal 9 4 2 5 2 2 2" xfId="27099"/>
    <cellStyle name="Normal 9 4 2 5 2 2 2 2" xfId="56058"/>
    <cellStyle name="Normal 9 4 2 5 2 2 3" xfId="48117"/>
    <cellStyle name="Normal 9 4 2 5 2 3" xfId="12475"/>
    <cellStyle name="Normal 9 4 2 5 2 3 2" xfId="41533"/>
    <cellStyle name="Normal 9 4 2 5 2 4" xfId="34949"/>
    <cellStyle name="Normal 9 4 2 5 3" xfId="15960"/>
    <cellStyle name="Normal 9 4 2 5 3 2" xfId="23933"/>
    <cellStyle name="Normal 9 4 2 5 3 2 2" xfId="52892"/>
    <cellStyle name="Normal 9 4 2 5 3 3" xfId="44951"/>
    <cellStyle name="Normal 9 4 2 5 4" xfId="9183"/>
    <cellStyle name="Normal 9 4 2 5 4 2" xfId="38241"/>
    <cellStyle name="Normal 9 4 2 5 5" xfId="31657"/>
    <cellStyle name="Normal 9 4 2 6" xfId="3703"/>
    <cellStyle name="Normal 9 4 2 6 2" xfId="16997"/>
    <cellStyle name="Normal 9 4 2 6 2 2" xfId="24951"/>
    <cellStyle name="Normal 9 4 2 6 2 2 2" xfId="53910"/>
    <cellStyle name="Normal 9 4 2 6 2 3" xfId="45969"/>
    <cellStyle name="Normal 9 4 2 6 3" xfId="10327"/>
    <cellStyle name="Normal 9 4 2 6 3 2" xfId="39385"/>
    <cellStyle name="Normal 9 4 2 6 4" xfId="32801"/>
    <cellStyle name="Normal 9 4 2 7" xfId="4859"/>
    <cellStyle name="Normal 9 4 2 7 2" xfId="18141"/>
    <cellStyle name="Normal 9 4 2 7 2 2" xfId="26095"/>
    <cellStyle name="Normal 9 4 2 7 2 2 2" xfId="55054"/>
    <cellStyle name="Normal 9 4 2 7 2 3" xfId="47113"/>
    <cellStyle name="Normal 9 4 2 7 3" xfId="11471"/>
    <cellStyle name="Normal 9 4 2 7 3 2" xfId="40529"/>
    <cellStyle name="Normal 9 4 2 7 4" xfId="33945"/>
    <cellStyle name="Normal 9 4 2 8" xfId="7028"/>
    <cellStyle name="Normal 9 4 2 8 2" xfId="20289"/>
    <cellStyle name="Normal 9 4 2 8 2 2" xfId="28243"/>
    <cellStyle name="Normal 9 4 2 8 2 2 2" xfId="57202"/>
    <cellStyle name="Normal 9 4 2 8 2 3" xfId="49261"/>
    <cellStyle name="Normal 9 4 2 8 3" xfId="13619"/>
    <cellStyle name="Normal 9 4 2 8 3 2" xfId="42677"/>
    <cellStyle name="Normal 9 4 2 8 4" xfId="36093"/>
    <cellStyle name="Normal 9 4 2 9" xfId="14897"/>
    <cellStyle name="Normal 9 4 2 9 2" xfId="22887"/>
    <cellStyle name="Normal 9 4 2 9 2 2" xfId="51846"/>
    <cellStyle name="Normal 9 4 2 9 3" xfId="43905"/>
    <cellStyle name="Normal 9 4 3" xfId="1557"/>
    <cellStyle name="Normal 9 4 3 10" xfId="30746"/>
    <cellStyle name="Normal 9 4 3 2" xfId="2182"/>
    <cellStyle name="Normal 9 4 3 2 2" xfId="3190"/>
    <cellStyle name="Normal 9 4 3 2 2 2" xfId="6548"/>
    <cellStyle name="Normal 9 4 3 2 2 2 2" xfId="19830"/>
    <cellStyle name="Normal 9 4 3 2 2 2 2 2" xfId="27784"/>
    <cellStyle name="Normal 9 4 3 2 2 2 2 2 2" xfId="56743"/>
    <cellStyle name="Normal 9 4 3 2 2 2 2 3" xfId="48802"/>
    <cellStyle name="Normal 9 4 3 2 2 2 3" xfId="13160"/>
    <cellStyle name="Normal 9 4 3 2 2 2 3 2" xfId="42218"/>
    <cellStyle name="Normal 9 4 3 2 2 2 4" xfId="35634"/>
    <cellStyle name="Normal 9 4 3 2 2 3" xfId="16678"/>
    <cellStyle name="Normal 9 4 3 2 2 3 2" xfId="24632"/>
    <cellStyle name="Normal 9 4 3 2 2 3 2 2" xfId="53591"/>
    <cellStyle name="Normal 9 4 3 2 2 3 3" xfId="45650"/>
    <cellStyle name="Normal 9 4 3 2 2 4" xfId="9868"/>
    <cellStyle name="Normal 9 4 3 2 2 4 2" xfId="38926"/>
    <cellStyle name="Normal 9 4 3 2 2 5" xfId="32342"/>
    <cellStyle name="Normal 9 4 3 2 3" xfId="4388"/>
    <cellStyle name="Normal 9 4 3 2 3 2" xfId="17682"/>
    <cellStyle name="Normal 9 4 3 2 3 2 2" xfId="25636"/>
    <cellStyle name="Normal 9 4 3 2 3 2 2 2" xfId="54595"/>
    <cellStyle name="Normal 9 4 3 2 3 2 3" xfId="46654"/>
    <cellStyle name="Normal 9 4 3 2 3 3" xfId="11012"/>
    <cellStyle name="Normal 9 4 3 2 3 3 2" xfId="40070"/>
    <cellStyle name="Normal 9 4 3 2 3 4" xfId="33486"/>
    <cellStyle name="Normal 9 4 3 2 4" xfId="5544"/>
    <cellStyle name="Normal 9 4 3 2 4 2" xfId="18826"/>
    <cellStyle name="Normal 9 4 3 2 4 2 2" xfId="26780"/>
    <cellStyle name="Normal 9 4 3 2 4 2 2 2" xfId="55739"/>
    <cellStyle name="Normal 9 4 3 2 4 2 3" xfId="47798"/>
    <cellStyle name="Normal 9 4 3 2 4 3" xfId="12156"/>
    <cellStyle name="Normal 9 4 3 2 4 3 2" xfId="41214"/>
    <cellStyle name="Normal 9 4 3 2 4 4" xfId="34630"/>
    <cellStyle name="Normal 9 4 3 2 5" xfId="7713"/>
    <cellStyle name="Normal 9 4 3 2 5 2" xfId="20974"/>
    <cellStyle name="Normal 9 4 3 2 5 2 2" xfId="28928"/>
    <cellStyle name="Normal 9 4 3 2 5 2 2 2" xfId="57887"/>
    <cellStyle name="Normal 9 4 3 2 5 2 3" xfId="49946"/>
    <cellStyle name="Normal 9 4 3 2 5 3" xfId="14304"/>
    <cellStyle name="Normal 9 4 3 2 5 3 2" xfId="43362"/>
    <cellStyle name="Normal 9 4 3 2 5 4" xfId="36778"/>
    <cellStyle name="Normal 9 4 3 2 6" xfId="15583"/>
    <cellStyle name="Normal 9 4 3 2 6 2" xfId="23573"/>
    <cellStyle name="Normal 9 4 3 2 6 2 2" xfId="52532"/>
    <cellStyle name="Normal 9 4 3 2 6 3" xfId="44591"/>
    <cellStyle name="Normal 9 4 3 2 7" xfId="22124"/>
    <cellStyle name="Normal 9 4 3 2 7 2" xfId="30072"/>
    <cellStyle name="Normal 9 4 3 2 7 2 2" xfId="59031"/>
    <cellStyle name="Normal 9 4 3 2 7 3" xfId="51090"/>
    <cellStyle name="Normal 9 4 3 2 8" xfId="8864"/>
    <cellStyle name="Normal 9 4 3 2 8 2" xfId="37922"/>
    <cellStyle name="Normal 9 4 3 2 9" xfId="31338"/>
    <cellStyle name="Normal 9 4 3 3" xfId="2598"/>
    <cellStyle name="Normal 9 4 3 3 2" xfId="5956"/>
    <cellStyle name="Normal 9 4 3 3 2 2" xfId="19238"/>
    <cellStyle name="Normal 9 4 3 3 2 2 2" xfId="27192"/>
    <cellStyle name="Normal 9 4 3 3 2 2 2 2" xfId="56151"/>
    <cellStyle name="Normal 9 4 3 3 2 2 3" xfId="48210"/>
    <cellStyle name="Normal 9 4 3 3 2 3" xfId="12568"/>
    <cellStyle name="Normal 9 4 3 3 2 3 2" xfId="41626"/>
    <cellStyle name="Normal 9 4 3 3 2 4" xfId="35042"/>
    <cellStyle name="Normal 9 4 3 3 3" xfId="16086"/>
    <cellStyle name="Normal 9 4 3 3 3 2" xfId="24040"/>
    <cellStyle name="Normal 9 4 3 3 3 2 2" xfId="52999"/>
    <cellStyle name="Normal 9 4 3 3 3 3" xfId="45058"/>
    <cellStyle name="Normal 9 4 3 3 4" xfId="9276"/>
    <cellStyle name="Normal 9 4 3 3 4 2" xfId="38334"/>
    <cellStyle name="Normal 9 4 3 3 5" xfId="31750"/>
    <cellStyle name="Normal 9 4 3 4" xfId="3796"/>
    <cellStyle name="Normal 9 4 3 4 2" xfId="17090"/>
    <cellStyle name="Normal 9 4 3 4 2 2" xfId="25044"/>
    <cellStyle name="Normal 9 4 3 4 2 2 2" xfId="54003"/>
    <cellStyle name="Normal 9 4 3 4 2 3" xfId="46062"/>
    <cellStyle name="Normal 9 4 3 4 3" xfId="10420"/>
    <cellStyle name="Normal 9 4 3 4 3 2" xfId="39478"/>
    <cellStyle name="Normal 9 4 3 4 4" xfId="32894"/>
    <cellStyle name="Normal 9 4 3 5" xfId="4952"/>
    <cellStyle name="Normal 9 4 3 5 2" xfId="18234"/>
    <cellStyle name="Normal 9 4 3 5 2 2" xfId="26188"/>
    <cellStyle name="Normal 9 4 3 5 2 2 2" xfId="55147"/>
    <cellStyle name="Normal 9 4 3 5 2 3" xfId="47206"/>
    <cellStyle name="Normal 9 4 3 5 3" xfId="11564"/>
    <cellStyle name="Normal 9 4 3 5 3 2" xfId="40622"/>
    <cellStyle name="Normal 9 4 3 5 4" xfId="34038"/>
    <cellStyle name="Normal 9 4 3 6" xfId="7121"/>
    <cellStyle name="Normal 9 4 3 6 2" xfId="20382"/>
    <cellStyle name="Normal 9 4 3 6 2 2" xfId="28336"/>
    <cellStyle name="Normal 9 4 3 6 2 2 2" xfId="57295"/>
    <cellStyle name="Normal 9 4 3 6 2 3" xfId="49354"/>
    <cellStyle name="Normal 9 4 3 6 3" xfId="13712"/>
    <cellStyle name="Normal 9 4 3 6 3 2" xfId="42770"/>
    <cellStyle name="Normal 9 4 3 6 4" xfId="36186"/>
    <cellStyle name="Normal 9 4 3 7" xfId="14990"/>
    <cellStyle name="Normal 9 4 3 7 2" xfId="22980"/>
    <cellStyle name="Normal 9 4 3 7 2 2" xfId="51939"/>
    <cellStyle name="Normal 9 4 3 7 3" xfId="43998"/>
    <cellStyle name="Normal 9 4 3 8" xfId="21532"/>
    <cellStyle name="Normal 9 4 3 8 2" xfId="29480"/>
    <cellStyle name="Normal 9 4 3 8 2 2" xfId="58439"/>
    <cellStyle name="Normal 9 4 3 8 3" xfId="50498"/>
    <cellStyle name="Normal 9 4 3 9" xfId="8272"/>
    <cellStyle name="Normal 9 4 3 9 2" xfId="37330"/>
    <cellStyle name="Normal 9 4 4" xfId="1999"/>
    <cellStyle name="Normal 9 4 4 2" xfId="3007"/>
    <cellStyle name="Normal 9 4 4 2 2" xfId="6365"/>
    <cellStyle name="Normal 9 4 4 2 2 2" xfId="19647"/>
    <cellStyle name="Normal 9 4 4 2 2 2 2" xfId="27601"/>
    <cellStyle name="Normal 9 4 4 2 2 2 2 2" xfId="56560"/>
    <cellStyle name="Normal 9 4 4 2 2 2 3" xfId="48619"/>
    <cellStyle name="Normal 9 4 4 2 2 3" xfId="12977"/>
    <cellStyle name="Normal 9 4 4 2 2 3 2" xfId="42035"/>
    <cellStyle name="Normal 9 4 4 2 2 4" xfId="35451"/>
    <cellStyle name="Normal 9 4 4 2 3" xfId="16495"/>
    <cellStyle name="Normal 9 4 4 2 3 2" xfId="24449"/>
    <cellStyle name="Normal 9 4 4 2 3 2 2" xfId="53408"/>
    <cellStyle name="Normal 9 4 4 2 3 3" xfId="45467"/>
    <cellStyle name="Normal 9 4 4 2 4" xfId="9685"/>
    <cellStyle name="Normal 9 4 4 2 4 2" xfId="38743"/>
    <cellStyle name="Normal 9 4 4 2 5" xfId="32159"/>
    <cellStyle name="Normal 9 4 4 3" xfId="4205"/>
    <cellStyle name="Normal 9 4 4 3 2" xfId="17499"/>
    <cellStyle name="Normal 9 4 4 3 2 2" xfId="25453"/>
    <cellStyle name="Normal 9 4 4 3 2 2 2" xfId="54412"/>
    <cellStyle name="Normal 9 4 4 3 2 3" xfId="46471"/>
    <cellStyle name="Normal 9 4 4 3 3" xfId="10829"/>
    <cellStyle name="Normal 9 4 4 3 3 2" xfId="39887"/>
    <cellStyle name="Normal 9 4 4 3 4" xfId="33303"/>
    <cellStyle name="Normal 9 4 4 4" xfId="5361"/>
    <cellStyle name="Normal 9 4 4 4 2" xfId="18643"/>
    <cellStyle name="Normal 9 4 4 4 2 2" xfId="26597"/>
    <cellStyle name="Normal 9 4 4 4 2 2 2" xfId="55556"/>
    <cellStyle name="Normal 9 4 4 4 2 3" xfId="47615"/>
    <cellStyle name="Normal 9 4 4 4 3" xfId="11973"/>
    <cellStyle name="Normal 9 4 4 4 3 2" xfId="41031"/>
    <cellStyle name="Normal 9 4 4 4 4" xfId="34447"/>
    <cellStyle name="Normal 9 4 4 5" xfId="7530"/>
    <cellStyle name="Normal 9 4 4 5 2" xfId="20791"/>
    <cellStyle name="Normal 9 4 4 5 2 2" xfId="28745"/>
    <cellStyle name="Normal 9 4 4 5 2 2 2" xfId="57704"/>
    <cellStyle name="Normal 9 4 4 5 2 3" xfId="49763"/>
    <cellStyle name="Normal 9 4 4 5 3" xfId="14121"/>
    <cellStyle name="Normal 9 4 4 5 3 2" xfId="43179"/>
    <cellStyle name="Normal 9 4 4 5 4" xfId="36595"/>
    <cellStyle name="Normal 9 4 4 6" xfId="15400"/>
    <cellStyle name="Normal 9 4 4 6 2" xfId="23390"/>
    <cellStyle name="Normal 9 4 4 6 2 2" xfId="52349"/>
    <cellStyle name="Normal 9 4 4 6 3" xfId="44408"/>
    <cellStyle name="Normal 9 4 4 7" xfId="21941"/>
    <cellStyle name="Normal 9 4 4 7 2" xfId="29889"/>
    <cellStyle name="Normal 9 4 4 7 2 2" xfId="58848"/>
    <cellStyle name="Normal 9 4 4 7 3" xfId="50907"/>
    <cellStyle name="Normal 9 4 4 8" xfId="8681"/>
    <cellStyle name="Normal 9 4 4 8 2" xfId="37739"/>
    <cellStyle name="Normal 9 4 4 9" xfId="31155"/>
    <cellStyle name="Normal 9 4 5" xfId="1815"/>
    <cellStyle name="Normal 9 4 5 2" xfId="2827"/>
    <cellStyle name="Normal 9 4 5 2 2" xfId="6185"/>
    <cellStyle name="Normal 9 4 5 2 2 2" xfId="19467"/>
    <cellStyle name="Normal 9 4 5 2 2 2 2" xfId="27421"/>
    <cellStyle name="Normal 9 4 5 2 2 2 2 2" xfId="56380"/>
    <cellStyle name="Normal 9 4 5 2 2 2 3" xfId="48439"/>
    <cellStyle name="Normal 9 4 5 2 2 3" xfId="12797"/>
    <cellStyle name="Normal 9 4 5 2 2 3 2" xfId="41855"/>
    <cellStyle name="Normal 9 4 5 2 2 4" xfId="35271"/>
    <cellStyle name="Normal 9 4 5 2 3" xfId="16315"/>
    <cellStyle name="Normal 9 4 5 2 3 2" xfId="24269"/>
    <cellStyle name="Normal 9 4 5 2 3 2 2" xfId="53228"/>
    <cellStyle name="Normal 9 4 5 2 3 3" xfId="45287"/>
    <cellStyle name="Normal 9 4 5 2 4" xfId="9505"/>
    <cellStyle name="Normal 9 4 5 2 4 2" xfId="38563"/>
    <cellStyle name="Normal 9 4 5 2 5" xfId="31979"/>
    <cellStyle name="Normal 9 4 5 3" xfId="4025"/>
    <cellStyle name="Normal 9 4 5 3 2" xfId="17319"/>
    <cellStyle name="Normal 9 4 5 3 2 2" xfId="25273"/>
    <cellStyle name="Normal 9 4 5 3 2 2 2" xfId="54232"/>
    <cellStyle name="Normal 9 4 5 3 2 3" xfId="46291"/>
    <cellStyle name="Normal 9 4 5 3 3" xfId="10649"/>
    <cellStyle name="Normal 9 4 5 3 3 2" xfId="39707"/>
    <cellStyle name="Normal 9 4 5 3 4" xfId="33123"/>
    <cellStyle name="Normal 9 4 5 4" xfId="5181"/>
    <cellStyle name="Normal 9 4 5 4 2" xfId="18463"/>
    <cellStyle name="Normal 9 4 5 4 2 2" xfId="26417"/>
    <cellStyle name="Normal 9 4 5 4 2 2 2" xfId="55376"/>
    <cellStyle name="Normal 9 4 5 4 2 3" xfId="47435"/>
    <cellStyle name="Normal 9 4 5 4 3" xfId="11793"/>
    <cellStyle name="Normal 9 4 5 4 3 2" xfId="40851"/>
    <cellStyle name="Normal 9 4 5 4 4" xfId="34267"/>
    <cellStyle name="Normal 9 4 5 5" xfId="7350"/>
    <cellStyle name="Normal 9 4 5 5 2" xfId="20611"/>
    <cellStyle name="Normal 9 4 5 5 2 2" xfId="28565"/>
    <cellStyle name="Normal 9 4 5 5 2 2 2" xfId="57524"/>
    <cellStyle name="Normal 9 4 5 5 2 3" xfId="49583"/>
    <cellStyle name="Normal 9 4 5 5 3" xfId="13941"/>
    <cellStyle name="Normal 9 4 5 5 3 2" xfId="42999"/>
    <cellStyle name="Normal 9 4 5 5 4" xfId="36415"/>
    <cellStyle name="Normal 9 4 5 6" xfId="15220"/>
    <cellStyle name="Normal 9 4 5 6 2" xfId="23210"/>
    <cellStyle name="Normal 9 4 5 6 2 2" xfId="52169"/>
    <cellStyle name="Normal 9 4 5 6 3" xfId="44228"/>
    <cellStyle name="Normal 9 4 5 7" xfId="21761"/>
    <cellStyle name="Normal 9 4 5 7 2" xfId="29709"/>
    <cellStyle name="Normal 9 4 5 7 2 2" xfId="58668"/>
    <cellStyle name="Normal 9 4 5 7 3" xfId="50727"/>
    <cellStyle name="Normal 9 4 5 8" xfId="8501"/>
    <cellStyle name="Normal 9 4 5 8 2" xfId="37559"/>
    <cellStyle name="Normal 9 4 5 9" xfId="30975"/>
    <cellStyle name="Normal 9 4 6" xfId="2414"/>
    <cellStyle name="Normal 9 4 6 2" xfId="5773"/>
    <cellStyle name="Normal 9 4 6 2 2" xfId="19055"/>
    <cellStyle name="Normal 9 4 6 2 2 2" xfId="27009"/>
    <cellStyle name="Normal 9 4 6 2 2 2 2" xfId="55968"/>
    <cellStyle name="Normal 9 4 6 2 2 3" xfId="48027"/>
    <cellStyle name="Normal 9 4 6 2 3" xfId="12385"/>
    <cellStyle name="Normal 9 4 6 2 3 2" xfId="41443"/>
    <cellStyle name="Normal 9 4 6 2 4" xfId="34859"/>
    <cellStyle name="Normal 9 4 6 3" xfId="15971"/>
    <cellStyle name="Normal 9 4 6 3 2" xfId="23940"/>
    <cellStyle name="Normal 9 4 6 3 2 2" xfId="52899"/>
    <cellStyle name="Normal 9 4 6 3 3" xfId="44958"/>
    <cellStyle name="Normal 9 4 6 4" xfId="9093"/>
    <cellStyle name="Normal 9 4 6 4 2" xfId="38151"/>
    <cellStyle name="Normal 9 4 6 5" xfId="31567"/>
    <cellStyle name="Normal 9 4 7" xfId="3613"/>
    <cellStyle name="Normal 9 4 7 2" xfId="16907"/>
    <cellStyle name="Normal 9 4 7 2 2" xfId="24861"/>
    <cellStyle name="Normal 9 4 7 2 2 2" xfId="53820"/>
    <cellStyle name="Normal 9 4 7 2 3" xfId="45879"/>
    <cellStyle name="Normal 9 4 7 3" xfId="10237"/>
    <cellStyle name="Normal 9 4 7 3 2" xfId="39295"/>
    <cellStyle name="Normal 9 4 7 4" xfId="32711"/>
    <cellStyle name="Normal 9 4 8" xfId="4767"/>
    <cellStyle name="Normal 9 4 8 2" xfId="18051"/>
    <cellStyle name="Normal 9 4 8 2 2" xfId="26005"/>
    <cellStyle name="Normal 9 4 8 2 2 2" xfId="54964"/>
    <cellStyle name="Normal 9 4 8 2 3" xfId="47023"/>
    <cellStyle name="Normal 9 4 8 3" xfId="11381"/>
    <cellStyle name="Normal 9 4 8 3 2" xfId="40439"/>
    <cellStyle name="Normal 9 4 8 4" xfId="33855"/>
    <cellStyle name="Normal 9 4 9" xfId="6928"/>
    <cellStyle name="Normal 9 4 9 2" xfId="20199"/>
    <cellStyle name="Normal 9 4 9 2 2" xfId="28153"/>
    <cellStyle name="Normal 9 4 9 2 2 2" xfId="57112"/>
    <cellStyle name="Normal 9 4 9 2 3" xfId="49171"/>
    <cellStyle name="Normal 9 4 9 3" xfId="13529"/>
    <cellStyle name="Normal 9 4 9 3 2" xfId="42587"/>
    <cellStyle name="Normal 9 4 9 4" xfId="36003"/>
    <cellStyle name="Normal 9 5" xfId="1412"/>
    <cellStyle name="Normal 9 5 10" xfId="21394"/>
    <cellStyle name="Normal 9 5 10 2" xfId="29342"/>
    <cellStyle name="Normal 9 5 10 2 2" xfId="58301"/>
    <cellStyle name="Normal 9 5 10 3" xfId="50360"/>
    <cellStyle name="Normal 9 5 11" xfId="8134"/>
    <cellStyle name="Normal 9 5 11 2" xfId="37192"/>
    <cellStyle name="Normal 9 5 12" xfId="30608"/>
    <cellStyle name="Normal 9 5 2" xfId="1632"/>
    <cellStyle name="Normal 9 5 2 10" xfId="30821"/>
    <cellStyle name="Normal 9 5 2 2" xfId="2257"/>
    <cellStyle name="Normal 9 5 2 2 2" xfId="3265"/>
    <cellStyle name="Normal 9 5 2 2 2 2" xfId="6623"/>
    <cellStyle name="Normal 9 5 2 2 2 2 2" xfId="19905"/>
    <cellStyle name="Normal 9 5 2 2 2 2 2 2" xfId="27859"/>
    <cellStyle name="Normal 9 5 2 2 2 2 2 2 2" xfId="56818"/>
    <cellStyle name="Normal 9 5 2 2 2 2 2 3" xfId="48877"/>
    <cellStyle name="Normal 9 5 2 2 2 2 3" xfId="13235"/>
    <cellStyle name="Normal 9 5 2 2 2 2 3 2" xfId="42293"/>
    <cellStyle name="Normal 9 5 2 2 2 2 4" xfId="35709"/>
    <cellStyle name="Normal 9 5 2 2 2 3" xfId="16753"/>
    <cellStyle name="Normal 9 5 2 2 2 3 2" xfId="24707"/>
    <cellStyle name="Normal 9 5 2 2 2 3 2 2" xfId="53666"/>
    <cellStyle name="Normal 9 5 2 2 2 3 3" xfId="45725"/>
    <cellStyle name="Normal 9 5 2 2 2 4" xfId="9943"/>
    <cellStyle name="Normal 9 5 2 2 2 4 2" xfId="39001"/>
    <cellStyle name="Normal 9 5 2 2 2 5" xfId="32417"/>
    <cellStyle name="Normal 9 5 2 2 3" xfId="4463"/>
    <cellStyle name="Normal 9 5 2 2 3 2" xfId="17757"/>
    <cellStyle name="Normal 9 5 2 2 3 2 2" xfId="25711"/>
    <cellStyle name="Normal 9 5 2 2 3 2 2 2" xfId="54670"/>
    <cellStyle name="Normal 9 5 2 2 3 2 3" xfId="46729"/>
    <cellStyle name="Normal 9 5 2 2 3 3" xfId="11087"/>
    <cellStyle name="Normal 9 5 2 2 3 3 2" xfId="40145"/>
    <cellStyle name="Normal 9 5 2 2 3 4" xfId="33561"/>
    <cellStyle name="Normal 9 5 2 2 4" xfId="5619"/>
    <cellStyle name="Normal 9 5 2 2 4 2" xfId="18901"/>
    <cellStyle name="Normal 9 5 2 2 4 2 2" xfId="26855"/>
    <cellStyle name="Normal 9 5 2 2 4 2 2 2" xfId="55814"/>
    <cellStyle name="Normal 9 5 2 2 4 2 3" xfId="47873"/>
    <cellStyle name="Normal 9 5 2 2 4 3" xfId="12231"/>
    <cellStyle name="Normal 9 5 2 2 4 3 2" xfId="41289"/>
    <cellStyle name="Normal 9 5 2 2 4 4" xfId="34705"/>
    <cellStyle name="Normal 9 5 2 2 5" xfId="7788"/>
    <cellStyle name="Normal 9 5 2 2 5 2" xfId="21049"/>
    <cellStyle name="Normal 9 5 2 2 5 2 2" xfId="29003"/>
    <cellStyle name="Normal 9 5 2 2 5 2 2 2" xfId="57962"/>
    <cellStyle name="Normal 9 5 2 2 5 2 3" xfId="50021"/>
    <cellStyle name="Normal 9 5 2 2 5 3" xfId="14379"/>
    <cellStyle name="Normal 9 5 2 2 5 3 2" xfId="43437"/>
    <cellStyle name="Normal 9 5 2 2 5 4" xfId="36853"/>
    <cellStyle name="Normal 9 5 2 2 6" xfId="15658"/>
    <cellStyle name="Normal 9 5 2 2 6 2" xfId="23648"/>
    <cellStyle name="Normal 9 5 2 2 6 2 2" xfId="52607"/>
    <cellStyle name="Normal 9 5 2 2 6 3" xfId="44666"/>
    <cellStyle name="Normal 9 5 2 2 7" xfId="22199"/>
    <cellStyle name="Normal 9 5 2 2 7 2" xfId="30147"/>
    <cellStyle name="Normal 9 5 2 2 7 2 2" xfId="59106"/>
    <cellStyle name="Normal 9 5 2 2 7 3" xfId="51165"/>
    <cellStyle name="Normal 9 5 2 2 8" xfId="8939"/>
    <cellStyle name="Normal 9 5 2 2 8 2" xfId="37997"/>
    <cellStyle name="Normal 9 5 2 2 9" xfId="31413"/>
    <cellStyle name="Normal 9 5 2 3" xfId="2673"/>
    <cellStyle name="Normal 9 5 2 3 2" xfId="6031"/>
    <cellStyle name="Normal 9 5 2 3 2 2" xfId="19313"/>
    <cellStyle name="Normal 9 5 2 3 2 2 2" xfId="27267"/>
    <cellStyle name="Normal 9 5 2 3 2 2 2 2" xfId="56226"/>
    <cellStyle name="Normal 9 5 2 3 2 2 3" xfId="48285"/>
    <cellStyle name="Normal 9 5 2 3 2 3" xfId="12643"/>
    <cellStyle name="Normal 9 5 2 3 2 3 2" xfId="41701"/>
    <cellStyle name="Normal 9 5 2 3 2 4" xfId="35117"/>
    <cellStyle name="Normal 9 5 2 3 3" xfId="16161"/>
    <cellStyle name="Normal 9 5 2 3 3 2" xfId="24115"/>
    <cellStyle name="Normal 9 5 2 3 3 2 2" xfId="53074"/>
    <cellStyle name="Normal 9 5 2 3 3 3" xfId="45133"/>
    <cellStyle name="Normal 9 5 2 3 4" xfId="9351"/>
    <cellStyle name="Normal 9 5 2 3 4 2" xfId="38409"/>
    <cellStyle name="Normal 9 5 2 3 5" xfId="31825"/>
    <cellStyle name="Normal 9 5 2 4" xfId="3871"/>
    <cellStyle name="Normal 9 5 2 4 2" xfId="17165"/>
    <cellStyle name="Normal 9 5 2 4 2 2" xfId="25119"/>
    <cellStyle name="Normal 9 5 2 4 2 2 2" xfId="54078"/>
    <cellStyle name="Normal 9 5 2 4 2 3" xfId="46137"/>
    <cellStyle name="Normal 9 5 2 4 3" xfId="10495"/>
    <cellStyle name="Normal 9 5 2 4 3 2" xfId="39553"/>
    <cellStyle name="Normal 9 5 2 4 4" xfId="32969"/>
    <cellStyle name="Normal 9 5 2 5" xfId="5027"/>
    <cellStyle name="Normal 9 5 2 5 2" xfId="18309"/>
    <cellStyle name="Normal 9 5 2 5 2 2" xfId="26263"/>
    <cellStyle name="Normal 9 5 2 5 2 2 2" xfId="55222"/>
    <cellStyle name="Normal 9 5 2 5 2 3" xfId="47281"/>
    <cellStyle name="Normal 9 5 2 5 3" xfId="11639"/>
    <cellStyle name="Normal 9 5 2 5 3 2" xfId="40697"/>
    <cellStyle name="Normal 9 5 2 5 4" xfId="34113"/>
    <cellStyle name="Normal 9 5 2 6" xfId="7196"/>
    <cellStyle name="Normal 9 5 2 6 2" xfId="20457"/>
    <cellStyle name="Normal 9 5 2 6 2 2" xfId="28411"/>
    <cellStyle name="Normal 9 5 2 6 2 2 2" xfId="57370"/>
    <cellStyle name="Normal 9 5 2 6 2 3" xfId="49429"/>
    <cellStyle name="Normal 9 5 2 6 3" xfId="13787"/>
    <cellStyle name="Normal 9 5 2 6 3 2" xfId="42845"/>
    <cellStyle name="Normal 9 5 2 6 4" xfId="36261"/>
    <cellStyle name="Normal 9 5 2 7" xfId="15065"/>
    <cellStyle name="Normal 9 5 2 7 2" xfId="23055"/>
    <cellStyle name="Normal 9 5 2 7 2 2" xfId="52014"/>
    <cellStyle name="Normal 9 5 2 7 3" xfId="44073"/>
    <cellStyle name="Normal 9 5 2 8" xfId="21607"/>
    <cellStyle name="Normal 9 5 2 8 2" xfId="29555"/>
    <cellStyle name="Normal 9 5 2 8 2 2" xfId="58514"/>
    <cellStyle name="Normal 9 5 2 8 3" xfId="50573"/>
    <cellStyle name="Normal 9 5 2 9" xfId="8347"/>
    <cellStyle name="Normal 9 5 2 9 2" xfId="37405"/>
    <cellStyle name="Normal 9 5 3" xfId="2044"/>
    <cellStyle name="Normal 9 5 3 2" xfId="3052"/>
    <cellStyle name="Normal 9 5 3 2 2" xfId="6410"/>
    <cellStyle name="Normal 9 5 3 2 2 2" xfId="19692"/>
    <cellStyle name="Normal 9 5 3 2 2 2 2" xfId="27646"/>
    <cellStyle name="Normal 9 5 3 2 2 2 2 2" xfId="56605"/>
    <cellStyle name="Normal 9 5 3 2 2 2 3" xfId="48664"/>
    <cellStyle name="Normal 9 5 3 2 2 3" xfId="13022"/>
    <cellStyle name="Normal 9 5 3 2 2 3 2" xfId="42080"/>
    <cellStyle name="Normal 9 5 3 2 2 4" xfId="35496"/>
    <cellStyle name="Normal 9 5 3 2 3" xfId="16540"/>
    <cellStyle name="Normal 9 5 3 2 3 2" xfId="24494"/>
    <cellStyle name="Normal 9 5 3 2 3 2 2" xfId="53453"/>
    <cellStyle name="Normal 9 5 3 2 3 3" xfId="45512"/>
    <cellStyle name="Normal 9 5 3 2 4" xfId="9730"/>
    <cellStyle name="Normal 9 5 3 2 4 2" xfId="38788"/>
    <cellStyle name="Normal 9 5 3 2 5" xfId="32204"/>
    <cellStyle name="Normal 9 5 3 3" xfId="4250"/>
    <cellStyle name="Normal 9 5 3 3 2" xfId="17544"/>
    <cellStyle name="Normal 9 5 3 3 2 2" xfId="25498"/>
    <cellStyle name="Normal 9 5 3 3 2 2 2" xfId="54457"/>
    <cellStyle name="Normal 9 5 3 3 2 3" xfId="46516"/>
    <cellStyle name="Normal 9 5 3 3 3" xfId="10874"/>
    <cellStyle name="Normal 9 5 3 3 3 2" xfId="39932"/>
    <cellStyle name="Normal 9 5 3 3 4" xfId="33348"/>
    <cellStyle name="Normal 9 5 3 4" xfId="5406"/>
    <cellStyle name="Normal 9 5 3 4 2" xfId="18688"/>
    <cellStyle name="Normal 9 5 3 4 2 2" xfId="26642"/>
    <cellStyle name="Normal 9 5 3 4 2 2 2" xfId="55601"/>
    <cellStyle name="Normal 9 5 3 4 2 3" xfId="47660"/>
    <cellStyle name="Normal 9 5 3 4 3" xfId="12018"/>
    <cellStyle name="Normal 9 5 3 4 3 2" xfId="41076"/>
    <cellStyle name="Normal 9 5 3 4 4" xfId="34492"/>
    <cellStyle name="Normal 9 5 3 5" xfId="7575"/>
    <cellStyle name="Normal 9 5 3 5 2" xfId="20836"/>
    <cellStyle name="Normal 9 5 3 5 2 2" xfId="28790"/>
    <cellStyle name="Normal 9 5 3 5 2 2 2" xfId="57749"/>
    <cellStyle name="Normal 9 5 3 5 2 3" xfId="49808"/>
    <cellStyle name="Normal 9 5 3 5 3" xfId="14166"/>
    <cellStyle name="Normal 9 5 3 5 3 2" xfId="43224"/>
    <cellStyle name="Normal 9 5 3 5 4" xfId="36640"/>
    <cellStyle name="Normal 9 5 3 6" xfId="15445"/>
    <cellStyle name="Normal 9 5 3 6 2" xfId="23435"/>
    <cellStyle name="Normal 9 5 3 6 2 2" xfId="52394"/>
    <cellStyle name="Normal 9 5 3 6 3" xfId="44453"/>
    <cellStyle name="Normal 9 5 3 7" xfId="21986"/>
    <cellStyle name="Normal 9 5 3 7 2" xfId="29934"/>
    <cellStyle name="Normal 9 5 3 7 2 2" xfId="58893"/>
    <cellStyle name="Normal 9 5 3 7 3" xfId="50952"/>
    <cellStyle name="Normal 9 5 3 8" xfId="8726"/>
    <cellStyle name="Normal 9 5 3 8 2" xfId="37784"/>
    <cellStyle name="Normal 9 5 3 9" xfId="31200"/>
    <cellStyle name="Normal 9 5 4" xfId="1862"/>
    <cellStyle name="Normal 9 5 4 2" xfId="2872"/>
    <cellStyle name="Normal 9 5 4 2 2" xfId="6230"/>
    <cellStyle name="Normal 9 5 4 2 2 2" xfId="19512"/>
    <cellStyle name="Normal 9 5 4 2 2 2 2" xfId="27466"/>
    <cellStyle name="Normal 9 5 4 2 2 2 2 2" xfId="56425"/>
    <cellStyle name="Normal 9 5 4 2 2 2 3" xfId="48484"/>
    <cellStyle name="Normal 9 5 4 2 2 3" xfId="12842"/>
    <cellStyle name="Normal 9 5 4 2 2 3 2" xfId="41900"/>
    <cellStyle name="Normal 9 5 4 2 2 4" xfId="35316"/>
    <cellStyle name="Normal 9 5 4 2 3" xfId="16360"/>
    <cellStyle name="Normal 9 5 4 2 3 2" xfId="24314"/>
    <cellStyle name="Normal 9 5 4 2 3 2 2" xfId="53273"/>
    <cellStyle name="Normal 9 5 4 2 3 3" xfId="45332"/>
    <cellStyle name="Normal 9 5 4 2 4" xfId="9550"/>
    <cellStyle name="Normal 9 5 4 2 4 2" xfId="38608"/>
    <cellStyle name="Normal 9 5 4 2 5" xfId="32024"/>
    <cellStyle name="Normal 9 5 4 3" xfId="4070"/>
    <cellStyle name="Normal 9 5 4 3 2" xfId="17364"/>
    <cellStyle name="Normal 9 5 4 3 2 2" xfId="25318"/>
    <cellStyle name="Normal 9 5 4 3 2 2 2" xfId="54277"/>
    <cellStyle name="Normal 9 5 4 3 2 3" xfId="46336"/>
    <cellStyle name="Normal 9 5 4 3 3" xfId="10694"/>
    <cellStyle name="Normal 9 5 4 3 3 2" xfId="39752"/>
    <cellStyle name="Normal 9 5 4 3 4" xfId="33168"/>
    <cellStyle name="Normal 9 5 4 4" xfId="5226"/>
    <cellStyle name="Normal 9 5 4 4 2" xfId="18508"/>
    <cellStyle name="Normal 9 5 4 4 2 2" xfId="26462"/>
    <cellStyle name="Normal 9 5 4 4 2 2 2" xfId="55421"/>
    <cellStyle name="Normal 9 5 4 4 2 3" xfId="47480"/>
    <cellStyle name="Normal 9 5 4 4 3" xfId="11838"/>
    <cellStyle name="Normal 9 5 4 4 3 2" xfId="40896"/>
    <cellStyle name="Normal 9 5 4 4 4" xfId="34312"/>
    <cellStyle name="Normal 9 5 4 5" xfId="7395"/>
    <cellStyle name="Normal 9 5 4 5 2" xfId="20656"/>
    <cellStyle name="Normal 9 5 4 5 2 2" xfId="28610"/>
    <cellStyle name="Normal 9 5 4 5 2 2 2" xfId="57569"/>
    <cellStyle name="Normal 9 5 4 5 2 3" xfId="49628"/>
    <cellStyle name="Normal 9 5 4 5 3" xfId="13986"/>
    <cellStyle name="Normal 9 5 4 5 3 2" xfId="43044"/>
    <cellStyle name="Normal 9 5 4 5 4" xfId="36460"/>
    <cellStyle name="Normal 9 5 4 6" xfId="15265"/>
    <cellStyle name="Normal 9 5 4 6 2" xfId="23255"/>
    <cellStyle name="Normal 9 5 4 6 2 2" xfId="52214"/>
    <cellStyle name="Normal 9 5 4 6 3" xfId="44273"/>
    <cellStyle name="Normal 9 5 4 7" xfId="21806"/>
    <cellStyle name="Normal 9 5 4 7 2" xfId="29754"/>
    <cellStyle name="Normal 9 5 4 7 2 2" xfId="58713"/>
    <cellStyle name="Normal 9 5 4 7 3" xfId="50772"/>
    <cellStyle name="Normal 9 5 4 8" xfId="8546"/>
    <cellStyle name="Normal 9 5 4 8 2" xfId="37604"/>
    <cellStyle name="Normal 9 5 4 9" xfId="31020"/>
    <cellStyle name="Normal 9 5 5" xfId="2460"/>
    <cellStyle name="Normal 9 5 5 2" xfId="5818"/>
    <cellStyle name="Normal 9 5 5 2 2" xfId="19100"/>
    <cellStyle name="Normal 9 5 5 2 2 2" xfId="27054"/>
    <cellStyle name="Normal 9 5 5 2 2 2 2" xfId="56013"/>
    <cellStyle name="Normal 9 5 5 2 2 3" xfId="48072"/>
    <cellStyle name="Normal 9 5 5 2 3" xfId="12430"/>
    <cellStyle name="Normal 9 5 5 2 3 2" xfId="41488"/>
    <cellStyle name="Normal 9 5 5 2 4" xfId="34904"/>
    <cellStyle name="Normal 9 5 5 3" xfId="14782"/>
    <cellStyle name="Normal 9 5 5 3 2" xfId="22787"/>
    <cellStyle name="Normal 9 5 5 3 2 2" xfId="51746"/>
    <cellStyle name="Normal 9 5 5 3 3" xfId="43805"/>
    <cellStyle name="Normal 9 5 5 4" xfId="9138"/>
    <cellStyle name="Normal 9 5 5 4 2" xfId="38196"/>
    <cellStyle name="Normal 9 5 5 5" xfId="31612"/>
    <cellStyle name="Normal 9 5 6" xfId="3658"/>
    <cellStyle name="Normal 9 5 6 2" xfId="16952"/>
    <cellStyle name="Normal 9 5 6 2 2" xfId="24906"/>
    <cellStyle name="Normal 9 5 6 2 2 2" xfId="53865"/>
    <cellStyle name="Normal 9 5 6 2 3" xfId="45924"/>
    <cellStyle name="Normal 9 5 6 3" xfId="10282"/>
    <cellStyle name="Normal 9 5 6 3 2" xfId="39340"/>
    <cellStyle name="Normal 9 5 6 4" xfId="32756"/>
    <cellStyle name="Normal 9 5 7" xfId="4814"/>
    <cellStyle name="Normal 9 5 7 2" xfId="18096"/>
    <cellStyle name="Normal 9 5 7 2 2" xfId="26050"/>
    <cellStyle name="Normal 9 5 7 2 2 2" xfId="55009"/>
    <cellStyle name="Normal 9 5 7 2 3" xfId="47068"/>
    <cellStyle name="Normal 9 5 7 3" xfId="11426"/>
    <cellStyle name="Normal 9 5 7 3 2" xfId="40484"/>
    <cellStyle name="Normal 9 5 7 4" xfId="33900"/>
    <cellStyle name="Normal 9 5 8" xfId="6983"/>
    <cellStyle name="Normal 9 5 8 2" xfId="20244"/>
    <cellStyle name="Normal 9 5 8 2 2" xfId="28198"/>
    <cellStyle name="Normal 9 5 8 2 2 2" xfId="57157"/>
    <cellStyle name="Normal 9 5 8 2 3" xfId="49216"/>
    <cellStyle name="Normal 9 5 8 3" xfId="13574"/>
    <cellStyle name="Normal 9 5 8 3 2" xfId="42632"/>
    <cellStyle name="Normal 9 5 8 4" xfId="36048"/>
    <cellStyle name="Normal 9 5 9" xfId="14852"/>
    <cellStyle name="Normal 9 5 9 2" xfId="22842"/>
    <cellStyle name="Normal 9 5 9 2 2" xfId="51801"/>
    <cellStyle name="Normal 9 5 9 3" xfId="43860"/>
    <cellStyle name="Normal 9 6" xfId="1520"/>
    <cellStyle name="Normal 9 6 10" xfId="30713"/>
    <cellStyle name="Normal 9 6 2" xfId="2149"/>
    <cellStyle name="Normal 9 6 2 2" xfId="3157"/>
    <cellStyle name="Normal 9 6 2 2 2" xfId="6515"/>
    <cellStyle name="Normal 9 6 2 2 2 2" xfId="19797"/>
    <cellStyle name="Normal 9 6 2 2 2 2 2" xfId="27751"/>
    <cellStyle name="Normal 9 6 2 2 2 2 2 2" xfId="56710"/>
    <cellStyle name="Normal 9 6 2 2 2 2 3" xfId="48769"/>
    <cellStyle name="Normal 9 6 2 2 2 3" xfId="13127"/>
    <cellStyle name="Normal 9 6 2 2 2 3 2" xfId="42185"/>
    <cellStyle name="Normal 9 6 2 2 2 4" xfId="35601"/>
    <cellStyle name="Normal 9 6 2 2 3" xfId="16645"/>
    <cellStyle name="Normal 9 6 2 2 3 2" xfId="24599"/>
    <cellStyle name="Normal 9 6 2 2 3 2 2" xfId="53558"/>
    <cellStyle name="Normal 9 6 2 2 3 3" xfId="45617"/>
    <cellStyle name="Normal 9 6 2 2 4" xfId="9835"/>
    <cellStyle name="Normal 9 6 2 2 4 2" xfId="38893"/>
    <cellStyle name="Normal 9 6 2 2 5" xfId="32309"/>
    <cellStyle name="Normal 9 6 2 3" xfId="4355"/>
    <cellStyle name="Normal 9 6 2 3 2" xfId="17649"/>
    <cellStyle name="Normal 9 6 2 3 2 2" xfId="25603"/>
    <cellStyle name="Normal 9 6 2 3 2 2 2" xfId="54562"/>
    <cellStyle name="Normal 9 6 2 3 2 3" xfId="46621"/>
    <cellStyle name="Normal 9 6 2 3 3" xfId="10979"/>
    <cellStyle name="Normal 9 6 2 3 3 2" xfId="40037"/>
    <cellStyle name="Normal 9 6 2 3 4" xfId="33453"/>
    <cellStyle name="Normal 9 6 2 4" xfId="5511"/>
    <cellStyle name="Normal 9 6 2 4 2" xfId="18793"/>
    <cellStyle name="Normal 9 6 2 4 2 2" xfId="26747"/>
    <cellStyle name="Normal 9 6 2 4 2 2 2" xfId="55706"/>
    <cellStyle name="Normal 9 6 2 4 2 3" xfId="47765"/>
    <cellStyle name="Normal 9 6 2 4 3" xfId="12123"/>
    <cellStyle name="Normal 9 6 2 4 3 2" xfId="41181"/>
    <cellStyle name="Normal 9 6 2 4 4" xfId="34597"/>
    <cellStyle name="Normal 9 6 2 5" xfId="7680"/>
    <cellStyle name="Normal 9 6 2 5 2" xfId="20941"/>
    <cellStyle name="Normal 9 6 2 5 2 2" xfId="28895"/>
    <cellStyle name="Normal 9 6 2 5 2 2 2" xfId="57854"/>
    <cellStyle name="Normal 9 6 2 5 2 3" xfId="49913"/>
    <cellStyle name="Normal 9 6 2 5 3" xfId="14271"/>
    <cellStyle name="Normal 9 6 2 5 3 2" xfId="43329"/>
    <cellStyle name="Normal 9 6 2 5 4" xfId="36745"/>
    <cellStyle name="Normal 9 6 2 6" xfId="15550"/>
    <cellStyle name="Normal 9 6 2 6 2" xfId="23540"/>
    <cellStyle name="Normal 9 6 2 6 2 2" xfId="52499"/>
    <cellStyle name="Normal 9 6 2 6 3" xfId="44558"/>
    <cellStyle name="Normal 9 6 2 7" xfId="22091"/>
    <cellStyle name="Normal 9 6 2 7 2" xfId="30039"/>
    <cellStyle name="Normal 9 6 2 7 2 2" xfId="58998"/>
    <cellStyle name="Normal 9 6 2 7 3" xfId="51057"/>
    <cellStyle name="Normal 9 6 2 8" xfId="8831"/>
    <cellStyle name="Normal 9 6 2 8 2" xfId="37889"/>
    <cellStyle name="Normal 9 6 2 9" xfId="31305"/>
    <cellStyle name="Normal 9 6 3" xfId="2565"/>
    <cellStyle name="Normal 9 6 3 2" xfId="5923"/>
    <cellStyle name="Normal 9 6 3 2 2" xfId="19205"/>
    <cellStyle name="Normal 9 6 3 2 2 2" xfId="27159"/>
    <cellStyle name="Normal 9 6 3 2 2 2 2" xfId="56118"/>
    <cellStyle name="Normal 9 6 3 2 2 3" xfId="48177"/>
    <cellStyle name="Normal 9 6 3 2 3" xfId="12535"/>
    <cellStyle name="Normal 9 6 3 2 3 2" xfId="41593"/>
    <cellStyle name="Normal 9 6 3 2 4" xfId="35009"/>
    <cellStyle name="Normal 9 6 3 3" xfId="16053"/>
    <cellStyle name="Normal 9 6 3 3 2" xfId="24007"/>
    <cellStyle name="Normal 9 6 3 3 2 2" xfId="52966"/>
    <cellStyle name="Normal 9 6 3 3 3" xfId="45025"/>
    <cellStyle name="Normal 9 6 3 4" xfId="9243"/>
    <cellStyle name="Normal 9 6 3 4 2" xfId="38301"/>
    <cellStyle name="Normal 9 6 3 5" xfId="31717"/>
    <cellStyle name="Normal 9 6 4" xfId="3763"/>
    <cellStyle name="Normal 9 6 4 2" xfId="17057"/>
    <cellStyle name="Normal 9 6 4 2 2" xfId="25011"/>
    <cellStyle name="Normal 9 6 4 2 2 2" xfId="53970"/>
    <cellStyle name="Normal 9 6 4 2 3" xfId="46029"/>
    <cellStyle name="Normal 9 6 4 3" xfId="10387"/>
    <cellStyle name="Normal 9 6 4 3 2" xfId="39445"/>
    <cellStyle name="Normal 9 6 4 4" xfId="32861"/>
    <cellStyle name="Normal 9 6 5" xfId="4919"/>
    <cellStyle name="Normal 9 6 5 2" xfId="18201"/>
    <cellStyle name="Normal 9 6 5 2 2" xfId="26155"/>
    <cellStyle name="Normal 9 6 5 2 2 2" xfId="55114"/>
    <cellStyle name="Normal 9 6 5 2 3" xfId="47173"/>
    <cellStyle name="Normal 9 6 5 3" xfId="11531"/>
    <cellStyle name="Normal 9 6 5 3 2" xfId="40589"/>
    <cellStyle name="Normal 9 6 5 4" xfId="34005"/>
    <cellStyle name="Normal 9 6 6" xfId="7088"/>
    <cellStyle name="Normal 9 6 6 2" xfId="20349"/>
    <cellStyle name="Normal 9 6 6 2 2" xfId="28303"/>
    <cellStyle name="Normal 9 6 6 2 2 2" xfId="57262"/>
    <cellStyle name="Normal 9 6 6 2 3" xfId="49321"/>
    <cellStyle name="Normal 9 6 6 3" xfId="13679"/>
    <cellStyle name="Normal 9 6 6 3 2" xfId="42737"/>
    <cellStyle name="Normal 9 6 6 4" xfId="36153"/>
    <cellStyle name="Normal 9 6 7" xfId="14957"/>
    <cellStyle name="Normal 9 6 7 2" xfId="22947"/>
    <cellStyle name="Normal 9 6 7 2 2" xfId="51906"/>
    <cellStyle name="Normal 9 6 7 3" xfId="43965"/>
    <cellStyle name="Normal 9 6 8" xfId="21499"/>
    <cellStyle name="Normal 9 6 8 2" xfId="29447"/>
    <cellStyle name="Normal 9 6 8 2 2" xfId="58406"/>
    <cellStyle name="Normal 9 6 8 3" xfId="50465"/>
    <cellStyle name="Normal 9 6 9" xfId="8239"/>
    <cellStyle name="Normal 9 6 9 2" xfId="37297"/>
    <cellStyle name="Normal 9 7" xfId="1954"/>
    <cellStyle name="Normal 9 7 2" xfId="2962"/>
    <cellStyle name="Normal 9 7 2 2" xfId="6320"/>
    <cellStyle name="Normal 9 7 2 2 2" xfId="19602"/>
    <cellStyle name="Normal 9 7 2 2 2 2" xfId="27556"/>
    <cellStyle name="Normal 9 7 2 2 2 2 2" xfId="56515"/>
    <cellStyle name="Normal 9 7 2 2 2 3" xfId="48574"/>
    <cellStyle name="Normal 9 7 2 2 3" xfId="12932"/>
    <cellStyle name="Normal 9 7 2 2 3 2" xfId="41990"/>
    <cellStyle name="Normal 9 7 2 2 4" xfId="35406"/>
    <cellStyle name="Normal 9 7 2 3" xfId="16450"/>
    <cellStyle name="Normal 9 7 2 3 2" xfId="24404"/>
    <cellStyle name="Normal 9 7 2 3 2 2" xfId="53363"/>
    <cellStyle name="Normal 9 7 2 3 3" xfId="45422"/>
    <cellStyle name="Normal 9 7 2 4" xfId="9640"/>
    <cellStyle name="Normal 9 7 2 4 2" xfId="38698"/>
    <cellStyle name="Normal 9 7 2 5" xfId="32114"/>
    <cellStyle name="Normal 9 7 3" xfId="4160"/>
    <cellStyle name="Normal 9 7 3 2" xfId="17454"/>
    <cellStyle name="Normal 9 7 3 2 2" xfId="25408"/>
    <cellStyle name="Normal 9 7 3 2 2 2" xfId="54367"/>
    <cellStyle name="Normal 9 7 3 2 3" xfId="46426"/>
    <cellStyle name="Normal 9 7 3 3" xfId="10784"/>
    <cellStyle name="Normal 9 7 3 3 2" xfId="39842"/>
    <cellStyle name="Normal 9 7 3 4" xfId="33258"/>
    <cellStyle name="Normal 9 7 4" xfId="5316"/>
    <cellStyle name="Normal 9 7 4 2" xfId="18598"/>
    <cellStyle name="Normal 9 7 4 2 2" xfId="26552"/>
    <cellStyle name="Normal 9 7 4 2 2 2" xfId="55511"/>
    <cellStyle name="Normal 9 7 4 2 3" xfId="47570"/>
    <cellStyle name="Normal 9 7 4 3" xfId="11928"/>
    <cellStyle name="Normal 9 7 4 3 2" xfId="40986"/>
    <cellStyle name="Normal 9 7 4 4" xfId="34402"/>
    <cellStyle name="Normal 9 7 5" xfId="7485"/>
    <cellStyle name="Normal 9 7 5 2" xfId="20746"/>
    <cellStyle name="Normal 9 7 5 2 2" xfId="28700"/>
    <cellStyle name="Normal 9 7 5 2 2 2" xfId="57659"/>
    <cellStyle name="Normal 9 7 5 2 3" xfId="49718"/>
    <cellStyle name="Normal 9 7 5 3" xfId="14076"/>
    <cellStyle name="Normal 9 7 5 3 2" xfId="43134"/>
    <cellStyle name="Normal 9 7 5 4" xfId="36550"/>
    <cellStyle name="Normal 9 7 6" xfId="15355"/>
    <cellStyle name="Normal 9 7 6 2" xfId="23345"/>
    <cellStyle name="Normal 9 7 6 2 2" xfId="52304"/>
    <cellStyle name="Normal 9 7 6 3" xfId="44363"/>
    <cellStyle name="Normal 9 7 7" xfId="21896"/>
    <cellStyle name="Normal 9 7 7 2" xfId="29844"/>
    <cellStyle name="Normal 9 7 7 2 2" xfId="58803"/>
    <cellStyle name="Normal 9 7 7 3" xfId="50862"/>
    <cellStyle name="Normal 9 7 8" xfId="8636"/>
    <cellStyle name="Normal 9 7 8 2" xfId="37694"/>
    <cellStyle name="Normal 9 7 9" xfId="31110"/>
    <cellStyle name="Normal 9 8" xfId="1770"/>
    <cellStyle name="Normal 9 8 2" xfId="2782"/>
    <cellStyle name="Normal 9 8 2 2" xfId="6140"/>
    <cellStyle name="Normal 9 8 2 2 2" xfId="19422"/>
    <cellStyle name="Normal 9 8 2 2 2 2" xfId="27376"/>
    <cellStyle name="Normal 9 8 2 2 2 2 2" xfId="56335"/>
    <cellStyle name="Normal 9 8 2 2 2 3" xfId="48394"/>
    <cellStyle name="Normal 9 8 2 2 3" xfId="12752"/>
    <cellStyle name="Normal 9 8 2 2 3 2" xfId="41810"/>
    <cellStyle name="Normal 9 8 2 2 4" xfId="35226"/>
    <cellStyle name="Normal 9 8 2 3" xfId="16270"/>
    <cellStyle name="Normal 9 8 2 3 2" xfId="24224"/>
    <cellStyle name="Normal 9 8 2 3 2 2" xfId="53183"/>
    <cellStyle name="Normal 9 8 2 3 3" xfId="45242"/>
    <cellStyle name="Normal 9 8 2 4" xfId="9460"/>
    <cellStyle name="Normal 9 8 2 4 2" xfId="38518"/>
    <cellStyle name="Normal 9 8 2 5" xfId="31934"/>
    <cellStyle name="Normal 9 8 3" xfId="3980"/>
    <cellStyle name="Normal 9 8 3 2" xfId="17274"/>
    <cellStyle name="Normal 9 8 3 2 2" xfId="25228"/>
    <cellStyle name="Normal 9 8 3 2 2 2" xfId="54187"/>
    <cellStyle name="Normal 9 8 3 2 3" xfId="46246"/>
    <cellStyle name="Normal 9 8 3 3" xfId="10604"/>
    <cellStyle name="Normal 9 8 3 3 2" xfId="39662"/>
    <cellStyle name="Normal 9 8 3 4" xfId="33078"/>
    <cellStyle name="Normal 9 8 4" xfId="5136"/>
    <cellStyle name="Normal 9 8 4 2" xfId="18418"/>
    <cellStyle name="Normal 9 8 4 2 2" xfId="26372"/>
    <cellStyle name="Normal 9 8 4 2 2 2" xfId="55331"/>
    <cellStyle name="Normal 9 8 4 2 3" xfId="47390"/>
    <cellStyle name="Normal 9 8 4 3" xfId="11748"/>
    <cellStyle name="Normal 9 8 4 3 2" xfId="40806"/>
    <cellStyle name="Normal 9 8 4 4" xfId="34222"/>
    <cellStyle name="Normal 9 8 5" xfId="7305"/>
    <cellStyle name="Normal 9 8 5 2" xfId="20566"/>
    <cellStyle name="Normal 9 8 5 2 2" xfId="28520"/>
    <cellStyle name="Normal 9 8 5 2 2 2" xfId="57479"/>
    <cellStyle name="Normal 9 8 5 2 3" xfId="49538"/>
    <cellStyle name="Normal 9 8 5 3" xfId="13896"/>
    <cellStyle name="Normal 9 8 5 3 2" xfId="42954"/>
    <cellStyle name="Normal 9 8 5 4" xfId="36370"/>
    <cellStyle name="Normal 9 8 6" xfId="15175"/>
    <cellStyle name="Normal 9 8 6 2" xfId="23165"/>
    <cellStyle name="Normal 9 8 6 2 2" xfId="52124"/>
    <cellStyle name="Normal 9 8 6 3" xfId="44183"/>
    <cellStyle name="Normal 9 8 7" xfId="21716"/>
    <cellStyle name="Normal 9 8 7 2" xfId="29664"/>
    <cellStyle name="Normal 9 8 7 2 2" xfId="58623"/>
    <cellStyle name="Normal 9 8 7 3" xfId="50682"/>
    <cellStyle name="Normal 9 8 8" xfId="8456"/>
    <cellStyle name="Normal 9 8 8 2" xfId="37514"/>
    <cellStyle name="Normal 9 8 9" xfId="30930"/>
    <cellStyle name="Normal 9 9" xfId="3512"/>
    <cellStyle name="Normal 9 9 2" xfId="4666"/>
    <cellStyle name="Normal 9 9 2 2" xfId="17960"/>
    <cellStyle name="Normal 9 9 2 2 2" xfId="25914"/>
    <cellStyle name="Normal 9 9 2 2 2 2" xfId="54873"/>
    <cellStyle name="Normal 9 9 2 2 3" xfId="46932"/>
    <cellStyle name="Normal 9 9 2 3" xfId="11290"/>
    <cellStyle name="Normal 9 9 2 3 2" xfId="40348"/>
    <cellStyle name="Normal 9 9 2 4" xfId="33764"/>
    <cellStyle name="Normal 9 9 3" xfId="6826"/>
    <cellStyle name="Normal 9 9 3 2" xfId="20108"/>
    <cellStyle name="Normal 9 9 3 2 2" xfId="28062"/>
    <cellStyle name="Normal 9 9 3 2 2 2" xfId="57021"/>
    <cellStyle name="Normal 9 9 3 2 3" xfId="49080"/>
    <cellStyle name="Normal 9 9 3 3" xfId="13438"/>
    <cellStyle name="Normal 9 9 3 3 2" xfId="42496"/>
    <cellStyle name="Normal 9 9 3 4" xfId="35912"/>
    <cellStyle name="Normal 9 9 4" xfId="7991"/>
    <cellStyle name="Normal 9 9 4 2" xfId="21252"/>
    <cellStyle name="Normal 9 9 4 2 2" xfId="29206"/>
    <cellStyle name="Normal 9 9 4 2 2 2" xfId="58165"/>
    <cellStyle name="Normal 9 9 4 2 3" xfId="50224"/>
    <cellStyle name="Normal 9 9 4 3" xfId="14582"/>
    <cellStyle name="Normal 9 9 4 3 2" xfId="43640"/>
    <cellStyle name="Normal 9 9 4 4" xfId="37056"/>
    <cellStyle name="Normal 9 9 5" xfId="15864"/>
    <cellStyle name="Normal 9 9 5 2" xfId="23853"/>
    <cellStyle name="Normal 9 9 5 2 2" xfId="52812"/>
    <cellStyle name="Normal 9 9 5 3" xfId="44871"/>
    <cellStyle name="Normal 9 9 6" xfId="22402"/>
    <cellStyle name="Normal 9 9 6 2" xfId="30350"/>
    <cellStyle name="Normal 9 9 6 2 2" xfId="59309"/>
    <cellStyle name="Normal 9 9 6 3" xfId="51368"/>
    <cellStyle name="Normal 9 9 7" xfId="10146"/>
    <cellStyle name="Normal 9 9 7 2" xfId="39204"/>
    <cellStyle name="Normal 9 9 8" xfId="32620"/>
    <cellStyle name="Normal 90" xfId="1731"/>
    <cellStyle name="Normal 91" xfId="1735"/>
    <cellStyle name="Normal 92" xfId="1730"/>
    <cellStyle name="Normal 93" xfId="1502"/>
    <cellStyle name="Normal 93 10" xfId="30698"/>
    <cellStyle name="Normal 93 2" xfId="2134"/>
    <cellStyle name="Normal 93 2 2" xfId="3142"/>
    <cellStyle name="Normal 93 2 2 2" xfId="6500"/>
    <cellStyle name="Normal 93 2 2 2 2" xfId="19782"/>
    <cellStyle name="Normal 93 2 2 2 2 2" xfId="27736"/>
    <cellStyle name="Normal 93 2 2 2 2 2 2" xfId="56695"/>
    <cellStyle name="Normal 93 2 2 2 2 3" xfId="48754"/>
    <cellStyle name="Normal 93 2 2 2 3" xfId="13112"/>
    <cellStyle name="Normal 93 2 2 2 3 2" xfId="42170"/>
    <cellStyle name="Normal 93 2 2 2 4" xfId="35586"/>
    <cellStyle name="Normal 93 2 2 3" xfId="16630"/>
    <cellStyle name="Normal 93 2 2 3 2" xfId="24584"/>
    <cellStyle name="Normal 93 2 2 3 2 2" xfId="53543"/>
    <cellStyle name="Normal 93 2 2 3 3" xfId="45602"/>
    <cellStyle name="Normal 93 2 2 4" xfId="9820"/>
    <cellStyle name="Normal 93 2 2 4 2" xfId="38878"/>
    <cellStyle name="Normal 93 2 2 5" xfId="32294"/>
    <cellStyle name="Normal 93 2 3" xfId="4340"/>
    <cellStyle name="Normal 93 2 3 2" xfId="17634"/>
    <cellStyle name="Normal 93 2 3 2 2" xfId="25588"/>
    <cellStyle name="Normal 93 2 3 2 2 2" xfId="54547"/>
    <cellStyle name="Normal 93 2 3 2 3" xfId="46606"/>
    <cellStyle name="Normal 93 2 3 3" xfId="10964"/>
    <cellStyle name="Normal 93 2 3 3 2" xfId="40022"/>
    <cellStyle name="Normal 93 2 3 4" xfId="33438"/>
    <cellStyle name="Normal 93 2 4" xfId="5496"/>
    <cellStyle name="Normal 93 2 4 2" xfId="18778"/>
    <cellStyle name="Normal 93 2 4 2 2" xfId="26732"/>
    <cellStyle name="Normal 93 2 4 2 2 2" xfId="55691"/>
    <cellStyle name="Normal 93 2 4 2 3" xfId="47750"/>
    <cellStyle name="Normal 93 2 4 3" xfId="12108"/>
    <cellStyle name="Normal 93 2 4 3 2" xfId="41166"/>
    <cellStyle name="Normal 93 2 4 4" xfId="34582"/>
    <cellStyle name="Normal 93 2 5" xfId="7665"/>
    <cellStyle name="Normal 93 2 5 2" xfId="20926"/>
    <cellStyle name="Normal 93 2 5 2 2" xfId="28880"/>
    <cellStyle name="Normal 93 2 5 2 2 2" xfId="57839"/>
    <cellStyle name="Normal 93 2 5 2 3" xfId="49898"/>
    <cellStyle name="Normal 93 2 5 3" xfId="14256"/>
    <cellStyle name="Normal 93 2 5 3 2" xfId="43314"/>
    <cellStyle name="Normal 93 2 5 4" xfId="36730"/>
    <cellStyle name="Normal 93 2 6" xfId="15535"/>
    <cellStyle name="Normal 93 2 6 2" xfId="23525"/>
    <cellStyle name="Normal 93 2 6 2 2" xfId="52484"/>
    <cellStyle name="Normal 93 2 6 3" xfId="44543"/>
    <cellStyle name="Normal 93 2 7" xfId="22076"/>
    <cellStyle name="Normal 93 2 7 2" xfId="30024"/>
    <cellStyle name="Normal 93 2 7 2 2" xfId="58983"/>
    <cellStyle name="Normal 93 2 7 3" xfId="51042"/>
    <cellStyle name="Normal 93 2 8" xfId="8816"/>
    <cellStyle name="Normal 93 2 8 2" xfId="37874"/>
    <cellStyle name="Normal 93 2 9" xfId="31290"/>
    <cellStyle name="Normal 93 3" xfId="2550"/>
    <cellStyle name="Normal 93 3 2" xfId="5908"/>
    <cellStyle name="Normal 93 3 2 2" xfId="19190"/>
    <cellStyle name="Normal 93 3 2 2 2" xfId="27144"/>
    <cellStyle name="Normal 93 3 2 2 2 2" xfId="56103"/>
    <cellStyle name="Normal 93 3 2 2 3" xfId="48162"/>
    <cellStyle name="Normal 93 3 2 3" xfId="12520"/>
    <cellStyle name="Normal 93 3 2 3 2" xfId="41578"/>
    <cellStyle name="Normal 93 3 2 4" xfId="34994"/>
    <cellStyle name="Normal 93 3 3" xfId="16038"/>
    <cellStyle name="Normal 93 3 3 2" xfId="23992"/>
    <cellStyle name="Normal 93 3 3 2 2" xfId="52951"/>
    <cellStyle name="Normal 93 3 3 3" xfId="45010"/>
    <cellStyle name="Normal 93 3 4" xfId="9228"/>
    <cellStyle name="Normal 93 3 4 2" xfId="38286"/>
    <cellStyle name="Normal 93 3 5" xfId="31702"/>
    <cellStyle name="Normal 93 4" xfId="3748"/>
    <cellStyle name="Normal 93 4 2" xfId="17042"/>
    <cellStyle name="Normal 93 4 2 2" xfId="24996"/>
    <cellStyle name="Normal 93 4 2 2 2" xfId="53955"/>
    <cellStyle name="Normal 93 4 2 3" xfId="46014"/>
    <cellStyle name="Normal 93 4 3" xfId="10372"/>
    <cellStyle name="Normal 93 4 3 2" xfId="39430"/>
    <cellStyle name="Normal 93 4 4" xfId="32846"/>
    <cellStyle name="Normal 93 5" xfId="4904"/>
    <cellStyle name="Normal 93 5 2" xfId="18186"/>
    <cellStyle name="Normal 93 5 2 2" xfId="26140"/>
    <cellStyle name="Normal 93 5 2 2 2" xfId="55099"/>
    <cellStyle name="Normal 93 5 2 3" xfId="47158"/>
    <cellStyle name="Normal 93 5 3" xfId="11516"/>
    <cellStyle name="Normal 93 5 3 2" xfId="40574"/>
    <cellStyle name="Normal 93 5 4" xfId="33990"/>
    <cellStyle name="Normal 93 6" xfId="7073"/>
    <cellStyle name="Normal 93 6 2" xfId="20334"/>
    <cellStyle name="Normal 93 6 2 2" xfId="28288"/>
    <cellStyle name="Normal 93 6 2 2 2" xfId="57247"/>
    <cellStyle name="Normal 93 6 2 3" xfId="49306"/>
    <cellStyle name="Normal 93 6 3" xfId="13664"/>
    <cellStyle name="Normal 93 6 3 2" xfId="42722"/>
    <cellStyle name="Normal 93 6 4" xfId="36138"/>
    <cellStyle name="Normal 93 7" xfId="14942"/>
    <cellStyle name="Normal 93 7 2" xfId="22932"/>
    <cellStyle name="Normal 93 7 2 2" xfId="51891"/>
    <cellStyle name="Normal 93 7 3" xfId="43950"/>
    <cellStyle name="Normal 93 8" xfId="21484"/>
    <cellStyle name="Normal 93 8 2" xfId="29432"/>
    <cellStyle name="Normal 93 8 2 2" xfId="58391"/>
    <cellStyle name="Normal 93 8 3" xfId="50450"/>
    <cellStyle name="Normal 93 9" xfId="8224"/>
    <cellStyle name="Normal 93 9 2" xfId="37282"/>
    <cellStyle name="Normal 94" xfId="1605"/>
    <cellStyle name="Normal 94 10" xfId="30794"/>
    <cellStyle name="Normal 94 2" xfId="2230"/>
    <cellStyle name="Normal 94 2 2" xfId="3238"/>
    <cellStyle name="Normal 94 2 2 2" xfId="6596"/>
    <cellStyle name="Normal 94 2 2 2 2" xfId="19878"/>
    <cellStyle name="Normal 94 2 2 2 2 2" xfId="27832"/>
    <cellStyle name="Normal 94 2 2 2 2 2 2" xfId="56791"/>
    <cellStyle name="Normal 94 2 2 2 2 3" xfId="48850"/>
    <cellStyle name="Normal 94 2 2 2 3" xfId="13208"/>
    <cellStyle name="Normal 94 2 2 2 3 2" xfId="42266"/>
    <cellStyle name="Normal 94 2 2 2 4" xfId="35682"/>
    <cellStyle name="Normal 94 2 2 3" xfId="16726"/>
    <cellStyle name="Normal 94 2 2 3 2" xfId="24680"/>
    <cellStyle name="Normal 94 2 2 3 2 2" xfId="53639"/>
    <cellStyle name="Normal 94 2 2 3 3" xfId="45698"/>
    <cellStyle name="Normal 94 2 2 4" xfId="9916"/>
    <cellStyle name="Normal 94 2 2 4 2" xfId="38974"/>
    <cellStyle name="Normal 94 2 2 5" xfId="32390"/>
    <cellStyle name="Normal 94 2 3" xfId="4436"/>
    <cellStyle name="Normal 94 2 3 2" xfId="17730"/>
    <cellStyle name="Normal 94 2 3 2 2" xfId="25684"/>
    <cellStyle name="Normal 94 2 3 2 2 2" xfId="54643"/>
    <cellStyle name="Normal 94 2 3 2 3" xfId="46702"/>
    <cellStyle name="Normal 94 2 3 3" xfId="11060"/>
    <cellStyle name="Normal 94 2 3 3 2" xfId="40118"/>
    <cellStyle name="Normal 94 2 3 4" xfId="33534"/>
    <cellStyle name="Normal 94 2 4" xfId="5592"/>
    <cellStyle name="Normal 94 2 4 2" xfId="18874"/>
    <cellStyle name="Normal 94 2 4 2 2" xfId="26828"/>
    <cellStyle name="Normal 94 2 4 2 2 2" xfId="55787"/>
    <cellStyle name="Normal 94 2 4 2 3" xfId="47846"/>
    <cellStyle name="Normal 94 2 4 3" xfId="12204"/>
    <cellStyle name="Normal 94 2 4 3 2" xfId="41262"/>
    <cellStyle name="Normal 94 2 4 4" xfId="34678"/>
    <cellStyle name="Normal 94 2 5" xfId="7761"/>
    <cellStyle name="Normal 94 2 5 2" xfId="21022"/>
    <cellStyle name="Normal 94 2 5 2 2" xfId="28976"/>
    <cellStyle name="Normal 94 2 5 2 2 2" xfId="57935"/>
    <cellStyle name="Normal 94 2 5 2 3" xfId="49994"/>
    <cellStyle name="Normal 94 2 5 3" xfId="14352"/>
    <cellStyle name="Normal 94 2 5 3 2" xfId="43410"/>
    <cellStyle name="Normal 94 2 5 4" xfId="36826"/>
    <cellStyle name="Normal 94 2 6" xfId="15631"/>
    <cellStyle name="Normal 94 2 6 2" xfId="23621"/>
    <cellStyle name="Normal 94 2 6 2 2" xfId="52580"/>
    <cellStyle name="Normal 94 2 6 3" xfId="44639"/>
    <cellStyle name="Normal 94 2 7" xfId="22172"/>
    <cellStyle name="Normal 94 2 7 2" xfId="30120"/>
    <cellStyle name="Normal 94 2 7 2 2" xfId="59079"/>
    <cellStyle name="Normal 94 2 7 3" xfId="51138"/>
    <cellStyle name="Normal 94 2 8" xfId="8912"/>
    <cellStyle name="Normal 94 2 8 2" xfId="37970"/>
    <cellStyle name="Normal 94 2 9" xfId="31386"/>
    <cellStyle name="Normal 94 3" xfId="2646"/>
    <cellStyle name="Normal 94 3 2" xfId="6004"/>
    <cellStyle name="Normal 94 3 2 2" xfId="19286"/>
    <cellStyle name="Normal 94 3 2 2 2" xfId="27240"/>
    <cellStyle name="Normal 94 3 2 2 2 2" xfId="56199"/>
    <cellStyle name="Normal 94 3 2 2 3" xfId="48258"/>
    <cellStyle name="Normal 94 3 2 3" xfId="12616"/>
    <cellStyle name="Normal 94 3 2 3 2" xfId="41674"/>
    <cellStyle name="Normal 94 3 2 4" xfId="35090"/>
    <cellStyle name="Normal 94 3 3" xfId="16134"/>
    <cellStyle name="Normal 94 3 3 2" xfId="24088"/>
    <cellStyle name="Normal 94 3 3 2 2" xfId="53047"/>
    <cellStyle name="Normal 94 3 3 3" xfId="45106"/>
    <cellStyle name="Normal 94 3 4" xfId="9324"/>
    <cellStyle name="Normal 94 3 4 2" xfId="38382"/>
    <cellStyle name="Normal 94 3 5" xfId="31798"/>
    <cellStyle name="Normal 94 4" xfId="3844"/>
    <cellStyle name="Normal 94 4 2" xfId="17138"/>
    <cellStyle name="Normal 94 4 2 2" xfId="25092"/>
    <cellStyle name="Normal 94 4 2 2 2" xfId="54051"/>
    <cellStyle name="Normal 94 4 2 3" xfId="46110"/>
    <cellStyle name="Normal 94 4 3" xfId="10468"/>
    <cellStyle name="Normal 94 4 3 2" xfId="39526"/>
    <cellStyle name="Normal 94 4 4" xfId="32942"/>
    <cellStyle name="Normal 94 5" xfId="5000"/>
    <cellStyle name="Normal 94 5 2" xfId="18282"/>
    <cellStyle name="Normal 94 5 2 2" xfId="26236"/>
    <cellStyle name="Normal 94 5 2 2 2" xfId="55195"/>
    <cellStyle name="Normal 94 5 2 3" xfId="47254"/>
    <cellStyle name="Normal 94 5 3" xfId="11612"/>
    <cellStyle name="Normal 94 5 3 2" xfId="40670"/>
    <cellStyle name="Normal 94 5 4" xfId="34086"/>
    <cellStyle name="Normal 94 6" xfId="7169"/>
    <cellStyle name="Normal 94 6 2" xfId="20430"/>
    <cellStyle name="Normal 94 6 2 2" xfId="28384"/>
    <cellStyle name="Normal 94 6 2 2 2" xfId="57343"/>
    <cellStyle name="Normal 94 6 2 3" xfId="49402"/>
    <cellStyle name="Normal 94 6 3" xfId="13760"/>
    <cellStyle name="Normal 94 6 3 2" xfId="42818"/>
    <cellStyle name="Normal 94 6 4" xfId="36234"/>
    <cellStyle name="Normal 94 7" xfId="15038"/>
    <cellStyle name="Normal 94 7 2" xfId="23028"/>
    <cellStyle name="Normal 94 7 2 2" xfId="51987"/>
    <cellStyle name="Normal 94 7 3" xfId="44046"/>
    <cellStyle name="Normal 94 8" xfId="21580"/>
    <cellStyle name="Normal 94 8 2" xfId="29528"/>
    <cellStyle name="Normal 94 8 2 2" xfId="58487"/>
    <cellStyle name="Normal 94 8 3" xfId="50546"/>
    <cellStyle name="Normal 94 9" xfId="8320"/>
    <cellStyle name="Normal 94 9 2" xfId="37378"/>
    <cellStyle name="Normal 95" xfId="1749"/>
    <cellStyle name="Normal 95 10" xfId="30915"/>
    <cellStyle name="Normal 95 2" xfId="2351"/>
    <cellStyle name="Normal 95 2 2" xfId="3359"/>
    <cellStyle name="Normal 95 2 2 2" xfId="6717"/>
    <cellStyle name="Normal 95 2 2 2 2" xfId="19999"/>
    <cellStyle name="Normal 95 2 2 2 2 2" xfId="27953"/>
    <cellStyle name="Normal 95 2 2 2 2 2 2" xfId="56912"/>
    <cellStyle name="Normal 95 2 2 2 2 3" xfId="48971"/>
    <cellStyle name="Normal 95 2 2 2 3" xfId="13329"/>
    <cellStyle name="Normal 95 2 2 2 3 2" xfId="42387"/>
    <cellStyle name="Normal 95 2 2 2 4" xfId="35803"/>
    <cellStyle name="Normal 95 2 2 3" xfId="16847"/>
    <cellStyle name="Normal 95 2 2 3 2" xfId="24801"/>
    <cellStyle name="Normal 95 2 2 3 2 2" xfId="53760"/>
    <cellStyle name="Normal 95 2 2 3 3" xfId="45819"/>
    <cellStyle name="Normal 95 2 2 4" xfId="10037"/>
    <cellStyle name="Normal 95 2 2 4 2" xfId="39095"/>
    <cellStyle name="Normal 95 2 2 5" xfId="32511"/>
    <cellStyle name="Normal 95 2 3" xfId="4557"/>
    <cellStyle name="Normal 95 2 3 2" xfId="17851"/>
    <cellStyle name="Normal 95 2 3 2 2" xfId="25805"/>
    <cellStyle name="Normal 95 2 3 2 2 2" xfId="54764"/>
    <cellStyle name="Normal 95 2 3 2 3" xfId="46823"/>
    <cellStyle name="Normal 95 2 3 3" xfId="11181"/>
    <cellStyle name="Normal 95 2 3 3 2" xfId="40239"/>
    <cellStyle name="Normal 95 2 3 4" xfId="33655"/>
    <cellStyle name="Normal 95 2 4" xfId="5713"/>
    <cellStyle name="Normal 95 2 4 2" xfId="18995"/>
    <cellStyle name="Normal 95 2 4 2 2" xfId="26949"/>
    <cellStyle name="Normal 95 2 4 2 2 2" xfId="55908"/>
    <cellStyle name="Normal 95 2 4 2 3" xfId="47967"/>
    <cellStyle name="Normal 95 2 4 3" xfId="12325"/>
    <cellStyle name="Normal 95 2 4 3 2" xfId="41383"/>
    <cellStyle name="Normal 95 2 4 4" xfId="34799"/>
    <cellStyle name="Normal 95 2 5" xfId="7882"/>
    <cellStyle name="Normal 95 2 5 2" xfId="21143"/>
    <cellStyle name="Normal 95 2 5 2 2" xfId="29097"/>
    <cellStyle name="Normal 95 2 5 2 2 2" xfId="58056"/>
    <cellStyle name="Normal 95 2 5 2 3" xfId="50115"/>
    <cellStyle name="Normal 95 2 5 3" xfId="14473"/>
    <cellStyle name="Normal 95 2 5 3 2" xfId="43531"/>
    <cellStyle name="Normal 95 2 5 4" xfId="36947"/>
    <cellStyle name="Normal 95 2 6" xfId="15752"/>
    <cellStyle name="Normal 95 2 6 2" xfId="23742"/>
    <cellStyle name="Normal 95 2 6 2 2" xfId="52701"/>
    <cellStyle name="Normal 95 2 6 3" xfId="44760"/>
    <cellStyle name="Normal 95 2 7" xfId="22293"/>
    <cellStyle name="Normal 95 2 7 2" xfId="30241"/>
    <cellStyle name="Normal 95 2 7 2 2" xfId="59200"/>
    <cellStyle name="Normal 95 2 7 3" xfId="51259"/>
    <cellStyle name="Normal 95 2 8" xfId="9033"/>
    <cellStyle name="Normal 95 2 8 2" xfId="38091"/>
    <cellStyle name="Normal 95 2 9" xfId="31507"/>
    <cellStyle name="Normal 95 3" xfId="2767"/>
    <cellStyle name="Normal 95 3 2" xfId="6125"/>
    <cellStyle name="Normal 95 3 2 2" xfId="19407"/>
    <cellStyle name="Normal 95 3 2 2 2" xfId="27361"/>
    <cellStyle name="Normal 95 3 2 2 2 2" xfId="56320"/>
    <cellStyle name="Normal 95 3 2 2 3" xfId="48379"/>
    <cellStyle name="Normal 95 3 2 3" xfId="12737"/>
    <cellStyle name="Normal 95 3 2 3 2" xfId="41795"/>
    <cellStyle name="Normal 95 3 2 4" xfId="35211"/>
    <cellStyle name="Normal 95 3 3" xfId="16255"/>
    <cellStyle name="Normal 95 3 3 2" xfId="24209"/>
    <cellStyle name="Normal 95 3 3 2 2" xfId="53168"/>
    <cellStyle name="Normal 95 3 3 3" xfId="45227"/>
    <cellStyle name="Normal 95 3 4" xfId="9445"/>
    <cellStyle name="Normal 95 3 4 2" xfId="38503"/>
    <cellStyle name="Normal 95 3 5" xfId="31919"/>
    <cellStyle name="Normal 95 4" xfId="3965"/>
    <cellStyle name="Normal 95 4 2" xfId="17259"/>
    <cellStyle name="Normal 95 4 2 2" xfId="25213"/>
    <cellStyle name="Normal 95 4 2 2 2" xfId="54172"/>
    <cellStyle name="Normal 95 4 2 3" xfId="46231"/>
    <cellStyle name="Normal 95 4 3" xfId="10589"/>
    <cellStyle name="Normal 95 4 3 2" xfId="39647"/>
    <cellStyle name="Normal 95 4 4" xfId="33063"/>
    <cellStyle name="Normal 95 5" xfId="5121"/>
    <cellStyle name="Normal 95 5 2" xfId="18403"/>
    <cellStyle name="Normal 95 5 2 2" xfId="26357"/>
    <cellStyle name="Normal 95 5 2 2 2" xfId="55316"/>
    <cellStyle name="Normal 95 5 2 3" xfId="47375"/>
    <cellStyle name="Normal 95 5 3" xfId="11733"/>
    <cellStyle name="Normal 95 5 3 2" xfId="40791"/>
    <cellStyle name="Normal 95 5 4" xfId="34207"/>
    <cellStyle name="Normal 95 6" xfId="7290"/>
    <cellStyle name="Normal 95 6 2" xfId="20551"/>
    <cellStyle name="Normal 95 6 2 2" xfId="28505"/>
    <cellStyle name="Normal 95 6 2 2 2" xfId="57464"/>
    <cellStyle name="Normal 95 6 2 3" xfId="49523"/>
    <cellStyle name="Normal 95 6 3" xfId="13881"/>
    <cellStyle name="Normal 95 6 3 2" xfId="42939"/>
    <cellStyle name="Normal 95 6 4" xfId="36355"/>
    <cellStyle name="Normal 95 7" xfId="15160"/>
    <cellStyle name="Normal 95 7 2" xfId="23150"/>
    <cellStyle name="Normal 95 7 2 2" xfId="52109"/>
    <cellStyle name="Normal 95 7 3" xfId="44168"/>
    <cellStyle name="Normal 95 8" xfId="21701"/>
    <cellStyle name="Normal 95 8 2" xfId="29649"/>
    <cellStyle name="Normal 95 8 2 2" xfId="58608"/>
    <cellStyle name="Normal 95 8 3" xfId="50667"/>
    <cellStyle name="Normal 95 9" xfId="8441"/>
    <cellStyle name="Normal 95 9 2" xfId="37499"/>
    <cellStyle name="Normal 96" xfId="1601"/>
    <cellStyle name="Normal 96 10" xfId="30790"/>
    <cellStyle name="Normal 96 2" xfId="2226"/>
    <cellStyle name="Normal 96 2 2" xfId="3234"/>
    <cellStyle name="Normal 96 2 2 2" xfId="6592"/>
    <cellStyle name="Normal 96 2 2 2 2" xfId="19874"/>
    <cellStyle name="Normal 96 2 2 2 2 2" xfId="27828"/>
    <cellStyle name="Normal 96 2 2 2 2 2 2" xfId="56787"/>
    <cellStyle name="Normal 96 2 2 2 2 3" xfId="48846"/>
    <cellStyle name="Normal 96 2 2 2 3" xfId="13204"/>
    <cellStyle name="Normal 96 2 2 2 3 2" xfId="42262"/>
    <cellStyle name="Normal 96 2 2 2 4" xfId="35678"/>
    <cellStyle name="Normal 96 2 2 3" xfId="16722"/>
    <cellStyle name="Normal 96 2 2 3 2" xfId="24676"/>
    <cellStyle name="Normal 96 2 2 3 2 2" xfId="53635"/>
    <cellStyle name="Normal 96 2 2 3 3" xfId="45694"/>
    <cellStyle name="Normal 96 2 2 4" xfId="9912"/>
    <cellStyle name="Normal 96 2 2 4 2" xfId="38970"/>
    <cellStyle name="Normal 96 2 2 5" xfId="32386"/>
    <cellStyle name="Normal 96 2 3" xfId="4432"/>
    <cellStyle name="Normal 96 2 3 2" xfId="17726"/>
    <cellStyle name="Normal 96 2 3 2 2" xfId="25680"/>
    <cellStyle name="Normal 96 2 3 2 2 2" xfId="54639"/>
    <cellStyle name="Normal 96 2 3 2 3" xfId="46698"/>
    <cellStyle name="Normal 96 2 3 3" xfId="11056"/>
    <cellStyle name="Normal 96 2 3 3 2" xfId="40114"/>
    <cellStyle name="Normal 96 2 3 4" xfId="33530"/>
    <cellStyle name="Normal 96 2 4" xfId="5588"/>
    <cellStyle name="Normal 96 2 4 2" xfId="18870"/>
    <cellStyle name="Normal 96 2 4 2 2" xfId="26824"/>
    <cellStyle name="Normal 96 2 4 2 2 2" xfId="55783"/>
    <cellStyle name="Normal 96 2 4 2 3" xfId="47842"/>
    <cellStyle name="Normal 96 2 4 3" xfId="12200"/>
    <cellStyle name="Normal 96 2 4 3 2" xfId="41258"/>
    <cellStyle name="Normal 96 2 4 4" xfId="34674"/>
    <cellStyle name="Normal 96 2 5" xfId="7757"/>
    <cellStyle name="Normal 96 2 5 2" xfId="21018"/>
    <cellStyle name="Normal 96 2 5 2 2" xfId="28972"/>
    <cellStyle name="Normal 96 2 5 2 2 2" xfId="57931"/>
    <cellStyle name="Normal 96 2 5 2 3" xfId="49990"/>
    <cellStyle name="Normal 96 2 5 3" xfId="14348"/>
    <cellStyle name="Normal 96 2 5 3 2" xfId="43406"/>
    <cellStyle name="Normal 96 2 5 4" xfId="36822"/>
    <cellStyle name="Normal 96 2 6" xfId="15627"/>
    <cellStyle name="Normal 96 2 6 2" xfId="23617"/>
    <cellStyle name="Normal 96 2 6 2 2" xfId="52576"/>
    <cellStyle name="Normal 96 2 6 3" xfId="44635"/>
    <cellStyle name="Normal 96 2 7" xfId="22168"/>
    <cellStyle name="Normal 96 2 7 2" xfId="30116"/>
    <cellStyle name="Normal 96 2 7 2 2" xfId="59075"/>
    <cellStyle name="Normal 96 2 7 3" xfId="51134"/>
    <cellStyle name="Normal 96 2 8" xfId="8908"/>
    <cellStyle name="Normal 96 2 8 2" xfId="37966"/>
    <cellStyle name="Normal 96 2 9" xfId="31382"/>
    <cellStyle name="Normal 96 3" xfId="2642"/>
    <cellStyle name="Normal 96 3 2" xfId="6000"/>
    <cellStyle name="Normal 96 3 2 2" xfId="19282"/>
    <cellStyle name="Normal 96 3 2 2 2" xfId="27236"/>
    <cellStyle name="Normal 96 3 2 2 2 2" xfId="56195"/>
    <cellStyle name="Normal 96 3 2 2 3" xfId="48254"/>
    <cellStyle name="Normal 96 3 2 3" xfId="12612"/>
    <cellStyle name="Normal 96 3 2 3 2" xfId="41670"/>
    <cellStyle name="Normal 96 3 2 4" xfId="35086"/>
    <cellStyle name="Normal 96 3 3" xfId="16130"/>
    <cellStyle name="Normal 96 3 3 2" xfId="24084"/>
    <cellStyle name="Normal 96 3 3 2 2" xfId="53043"/>
    <cellStyle name="Normal 96 3 3 3" xfId="45102"/>
    <cellStyle name="Normal 96 3 4" xfId="9320"/>
    <cellStyle name="Normal 96 3 4 2" xfId="38378"/>
    <cellStyle name="Normal 96 3 5" xfId="31794"/>
    <cellStyle name="Normal 96 4" xfId="3840"/>
    <cellStyle name="Normal 96 4 2" xfId="17134"/>
    <cellStyle name="Normal 96 4 2 2" xfId="25088"/>
    <cellStyle name="Normal 96 4 2 2 2" xfId="54047"/>
    <cellStyle name="Normal 96 4 2 3" xfId="46106"/>
    <cellStyle name="Normal 96 4 3" xfId="10464"/>
    <cellStyle name="Normal 96 4 3 2" xfId="39522"/>
    <cellStyle name="Normal 96 4 4" xfId="32938"/>
    <cellStyle name="Normal 96 5" xfId="4996"/>
    <cellStyle name="Normal 96 5 2" xfId="18278"/>
    <cellStyle name="Normal 96 5 2 2" xfId="26232"/>
    <cellStyle name="Normal 96 5 2 2 2" xfId="55191"/>
    <cellStyle name="Normal 96 5 2 3" xfId="47250"/>
    <cellStyle name="Normal 96 5 3" xfId="11608"/>
    <cellStyle name="Normal 96 5 3 2" xfId="40666"/>
    <cellStyle name="Normal 96 5 4" xfId="34082"/>
    <cellStyle name="Normal 96 6" xfId="7165"/>
    <cellStyle name="Normal 96 6 2" xfId="20426"/>
    <cellStyle name="Normal 96 6 2 2" xfId="28380"/>
    <cellStyle name="Normal 96 6 2 2 2" xfId="57339"/>
    <cellStyle name="Normal 96 6 2 3" xfId="49398"/>
    <cellStyle name="Normal 96 6 3" xfId="13756"/>
    <cellStyle name="Normal 96 6 3 2" xfId="42814"/>
    <cellStyle name="Normal 96 6 4" xfId="36230"/>
    <cellStyle name="Normal 96 7" xfId="15034"/>
    <cellStyle name="Normal 96 7 2" xfId="23024"/>
    <cellStyle name="Normal 96 7 2 2" xfId="51983"/>
    <cellStyle name="Normal 96 7 3" xfId="44042"/>
    <cellStyle name="Normal 96 8" xfId="21576"/>
    <cellStyle name="Normal 96 8 2" xfId="29524"/>
    <cellStyle name="Normal 96 8 2 2" xfId="58483"/>
    <cellStyle name="Normal 96 8 3" xfId="50542"/>
    <cellStyle name="Normal 96 9" xfId="8316"/>
    <cellStyle name="Normal 96 9 2" xfId="37374"/>
    <cellStyle name="Normal 97" xfId="1578"/>
    <cellStyle name="Normal 97 10" xfId="30767"/>
    <cellStyle name="Normal 97 2" xfId="2203"/>
    <cellStyle name="Normal 97 2 2" xfId="3211"/>
    <cellStyle name="Normal 97 2 2 2" xfId="6569"/>
    <cellStyle name="Normal 97 2 2 2 2" xfId="19851"/>
    <cellStyle name="Normal 97 2 2 2 2 2" xfId="27805"/>
    <cellStyle name="Normal 97 2 2 2 2 2 2" xfId="56764"/>
    <cellStyle name="Normal 97 2 2 2 2 3" xfId="48823"/>
    <cellStyle name="Normal 97 2 2 2 3" xfId="13181"/>
    <cellStyle name="Normal 97 2 2 2 3 2" xfId="42239"/>
    <cellStyle name="Normal 97 2 2 2 4" xfId="35655"/>
    <cellStyle name="Normal 97 2 2 3" xfId="16699"/>
    <cellStyle name="Normal 97 2 2 3 2" xfId="24653"/>
    <cellStyle name="Normal 97 2 2 3 2 2" xfId="53612"/>
    <cellStyle name="Normal 97 2 2 3 3" xfId="45671"/>
    <cellStyle name="Normal 97 2 2 4" xfId="9889"/>
    <cellStyle name="Normal 97 2 2 4 2" xfId="38947"/>
    <cellStyle name="Normal 97 2 2 5" xfId="32363"/>
    <cellStyle name="Normal 97 2 3" xfId="4409"/>
    <cellStyle name="Normal 97 2 3 2" xfId="17703"/>
    <cellStyle name="Normal 97 2 3 2 2" xfId="25657"/>
    <cellStyle name="Normal 97 2 3 2 2 2" xfId="54616"/>
    <cellStyle name="Normal 97 2 3 2 3" xfId="46675"/>
    <cellStyle name="Normal 97 2 3 3" xfId="11033"/>
    <cellStyle name="Normal 97 2 3 3 2" xfId="40091"/>
    <cellStyle name="Normal 97 2 3 4" xfId="33507"/>
    <cellStyle name="Normal 97 2 4" xfId="5565"/>
    <cellStyle name="Normal 97 2 4 2" xfId="18847"/>
    <cellStyle name="Normal 97 2 4 2 2" xfId="26801"/>
    <cellStyle name="Normal 97 2 4 2 2 2" xfId="55760"/>
    <cellStyle name="Normal 97 2 4 2 3" xfId="47819"/>
    <cellStyle name="Normal 97 2 4 3" xfId="12177"/>
    <cellStyle name="Normal 97 2 4 3 2" xfId="41235"/>
    <cellStyle name="Normal 97 2 4 4" xfId="34651"/>
    <cellStyle name="Normal 97 2 5" xfId="7734"/>
    <cellStyle name="Normal 97 2 5 2" xfId="20995"/>
    <cellStyle name="Normal 97 2 5 2 2" xfId="28949"/>
    <cellStyle name="Normal 97 2 5 2 2 2" xfId="57908"/>
    <cellStyle name="Normal 97 2 5 2 3" xfId="49967"/>
    <cellStyle name="Normal 97 2 5 3" xfId="14325"/>
    <cellStyle name="Normal 97 2 5 3 2" xfId="43383"/>
    <cellStyle name="Normal 97 2 5 4" xfId="36799"/>
    <cellStyle name="Normal 97 2 6" xfId="15604"/>
    <cellStyle name="Normal 97 2 6 2" xfId="23594"/>
    <cellStyle name="Normal 97 2 6 2 2" xfId="52553"/>
    <cellStyle name="Normal 97 2 6 3" xfId="44612"/>
    <cellStyle name="Normal 97 2 7" xfId="22145"/>
    <cellStyle name="Normal 97 2 7 2" xfId="30093"/>
    <cellStyle name="Normal 97 2 7 2 2" xfId="59052"/>
    <cellStyle name="Normal 97 2 7 3" xfId="51111"/>
    <cellStyle name="Normal 97 2 8" xfId="8885"/>
    <cellStyle name="Normal 97 2 8 2" xfId="37943"/>
    <cellStyle name="Normal 97 2 9" xfId="31359"/>
    <cellStyle name="Normal 97 3" xfId="2619"/>
    <cellStyle name="Normal 97 3 2" xfId="5977"/>
    <cellStyle name="Normal 97 3 2 2" xfId="19259"/>
    <cellStyle name="Normal 97 3 2 2 2" xfId="27213"/>
    <cellStyle name="Normal 97 3 2 2 2 2" xfId="56172"/>
    <cellStyle name="Normal 97 3 2 2 3" xfId="48231"/>
    <cellStyle name="Normal 97 3 2 3" xfId="12589"/>
    <cellStyle name="Normal 97 3 2 3 2" xfId="41647"/>
    <cellStyle name="Normal 97 3 2 4" xfId="35063"/>
    <cellStyle name="Normal 97 3 3" xfId="16107"/>
    <cellStyle name="Normal 97 3 3 2" xfId="24061"/>
    <cellStyle name="Normal 97 3 3 2 2" xfId="53020"/>
    <cellStyle name="Normal 97 3 3 3" xfId="45079"/>
    <cellStyle name="Normal 97 3 4" xfId="9297"/>
    <cellStyle name="Normal 97 3 4 2" xfId="38355"/>
    <cellStyle name="Normal 97 3 5" xfId="31771"/>
    <cellStyle name="Normal 97 4" xfId="3817"/>
    <cellStyle name="Normal 97 4 2" xfId="17111"/>
    <cellStyle name="Normal 97 4 2 2" xfId="25065"/>
    <cellStyle name="Normal 97 4 2 2 2" xfId="54024"/>
    <cellStyle name="Normal 97 4 2 3" xfId="46083"/>
    <cellStyle name="Normal 97 4 3" xfId="10441"/>
    <cellStyle name="Normal 97 4 3 2" xfId="39499"/>
    <cellStyle name="Normal 97 4 4" xfId="32915"/>
    <cellStyle name="Normal 97 5" xfId="4973"/>
    <cellStyle name="Normal 97 5 2" xfId="18255"/>
    <cellStyle name="Normal 97 5 2 2" xfId="26209"/>
    <cellStyle name="Normal 97 5 2 2 2" xfId="55168"/>
    <cellStyle name="Normal 97 5 2 3" xfId="47227"/>
    <cellStyle name="Normal 97 5 3" xfId="11585"/>
    <cellStyle name="Normal 97 5 3 2" xfId="40643"/>
    <cellStyle name="Normal 97 5 4" xfId="34059"/>
    <cellStyle name="Normal 97 6" xfId="7142"/>
    <cellStyle name="Normal 97 6 2" xfId="20403"/>
    <cellStyle name="Normal 97 6 2 2" xfId="28357"/>
    <cellStyle name="Normal 97 6 2 2 2" xfId="57316"/>
    <cellStyle name="Normal 97 6 2 3" xfId="49375"/>
    <cellStyle name="Normal 97 6 3" xfId="13733"/>
    <cellStyle name="Normal 97 6 3 2" xfId="42791"/>
    <cellStyle name="Normal 97 6 4" xfId="36207"/>
    <cellStyle name="Normal 97 7" xfId="15011"/>
    <cellStyle name="Normal 97 7 2" xfId="23001"/>
    <cellStyle name="Normal 97 7 2 2" xfId="51960"/>
    <cellStyle name="Normal 97 7 3" xfId="44019"/>
    <cellStyle name="Normal 97 8" xfId="21553"/>
    <cellStyle name="Normal 97 8 2" xfId="29501"/>
    <cellStyle name="Normal 97 8 2 2" xfId="58460"/>
    <cellStyle name="Normal 97 8 3" xfId="50519"/>
    <cellStyle name="Normal 97 9" xfId="8293"/>
    <cellStyle name="Normal 97 9 2" xfId="37351"/>
    <cellStyle name="Normal 98" xfId="1607"/>
    <cellStyle name="Normal 98 10" xfId="30796"/>
    <cellStyle name="Normal 98 2" xfId="2232"/>
    <cellStyle name="Normal 98 2 2" xfId="3240"/>
    <cellStyle name="Normal 98 2 2 2" xfId="6598"/>
    <cellStyle name="Normal 98 2 2 2 2" xfId="19880"/>
    <cellStyle name="Normal 98 2 2 2 2 2" xfId="27834"/>
    <cellStyle name="Normal 98 2 2 2 2 2 2" xfId="56793"/>
    <cellStyle name="Normal 98 2 2 2 2 3" xfId="48852"/>
    <cellStyle name="Normal 98 2 2 2 3" xfId="13210"/>
    <cellStyle name="Normal 98 2 2 2 3 2" xfId="42268"/>
    <cellStyle name="Normal 98 2 2 2 4" xfId="35684"/>
    <cellStyle name="Normal 98 2 2 3" xfId="16728"/>
    <cellStyle name="Normal 98 2 2 3 2" xfId="24682"/>
    <cellStyle name="Normal 98 2 2 3 2 2" xfId="53641"/>
    <cellStyle name="Normal 98 2 2 3 3" xfId="45700"/>
    <cellStyle name="Normal 98 2 2 4" xfId="9918"/>
    <cellStyle name="Normal 98 2 2 4 2" xfId="38976"/>
    <cellStyle name="Normal 98 2 2 5" xfId="32392"/>
    <cellStyle name="Normal 98 2 3" xfId="4438"/>
    <cellStyle name="Normal 98 2 3 2" xfId="17732"/>
    <cellStyle name="Normal 98 2 3 2 2" xfId="25686"/>
    <cellStyle name="Normal 98 2 3 2 2 2" xfId="54645"/>
    <cellStyle name="Normal 98 2 3 2 3" xfId="46704"/>
    <cellStyle name="Normal 98 2 3 3" xfId="11062"/>
    <cellStyle name="Normal 98 2 3 3 2" xfId="40120"/>
    <cellStyle name="Normal 98 2 3 4" xfId="33536"/>
    <cellStyle name="Normal 98 2 4" xfId="5594"/>
    <cellStyle name="Normal 98 2 4 2" xfId="18876"/>
    <cellStyle name="Normal 98 2 4 2 2" xfId="26830"/>
    <cellStyle name="Normal 98 2 4 2 2 2" xfId="55789"/>
    <cellStyle name="Normal 98 2 4 2 3" xfId="47848"/>
    <cellStyle name="Normal 98 2 4 3" xfId="12206"/>
    <cellStyle name="Normal 98 2 4 3 2" xfId="41264"/>
    <cellStyle name="Normal 98 2 4 4" xfId="34680"/>
    <cellStyle name="Normal 98 2 5" xfId="7763"/>
    <cellStyle name="Normal 98 2 5 2" xfId="21024"/>
    <cellStyle name="Normal 98 2 5 2 2" xfId="28978"/>
    <cellStyle name="Normal 98 2 5 2 2 2" xfId="57937"/>
    <cellStyle name="Normal 98 2 5 2 3" xfId="49996"/>
    <cellStyle name="Normal 98 2 5 3" xfId="14354"/>
    <cellStyle name="Normal 98 2 5 3 2" xfId="43412"/>
    <cellStyle name="Normal 98 2 5 4" xfId="36828"/>
    <cellStyle name="Normal 98 2 6" xfId="15633"/>
    <cellStyle name="Normal 98 2 6 2" xfId="23623"/>
    <cellStyle name="Normal 98 2 6 2 2" xfId="52582"/>
    <cellStyle name="Normal 98 2 6 3" xfId="44641"/>
    <cellStyle name="Normal 98 2 7" xfId="22174"/>
    <cellStyle name="Normal 98 2 7 2" xfId="30122"/>
    <cellStyle name="Normal 98 2 7 2 2" xfId="59081"/>
    <cellStyle name="Normal 98 2 7 3" xfId="51140"/>
    <cellStyle name="Normal 98 2 8" xfId="8914"/>
    <cellStyle name="Normal 98 2 8 2" xfId="37972"/>
    <cellStyle name="Normal 98 2 9" xfId="31388"/>
    <cellStyle name="Normal 98 3" xfId="2648"/>
    <cellStyle name="Normal 98 3 2" xfId="6006"/>
    <cellStyle name="Normal 98 3 2 2" xfId="19288"/>
    <cellStyle name="Normal 98 3 2 2 2" xfId="27242"/>
    <cellStyle name="Normal 98 3 2 2 2 2" xfId="56201"/>
    <cellStyle name="Normal 98 3 2 2 3" xfId="48260"/>
    <cellStyle name="Normal 98 3 2 3" xfId="12618"/>
    <cellStyle name="Normal 98 3 2 3 2" xfId="41676"/>
    <cellStyle name="Normal 98 3 2 4" xfId="35092"/>
    <cellStyle name="Normal 98 3 3" xfId="16136"/>
    <cellStyle name="Normal 98 3 3 2" xfId="24090"/>
    <cellStyle name="Normal 98 3 3 2 2" xfId="53049"/>
    <cellStyle name="Normal 98 3 3 3" xfId="45108"/>
    <cellStyle name="Normal 98 3 4" xfId="9326"/>
    <cellStyle name="Normal 98 3 4 2" xfId="38384"/>
    <cellStyle name="Normal 98 3 5" xfId="31800"/>
    <cellStyle name="Normal 98 4" xfId="3846"/>
    <cellStyle name="Normal 98 4 2" xfId="17140"/>
    <cellStyle name="Normal 98 4 2 2" xfId="25094"/>
    <cellStyle name="Normal 98 4 2 2 2" xfId="54053"/>
    <cellStyle name="Normal 98 4 2 3" xfId="46112"/>
    <cellStyle name="Normal 98 4 3" xfId="10470"/>
    <cellStyle name="Normal 98 4 3 2" xfId="39528"/>
    <cellStyle name="Normal 98 4 4" xfId="32944"/>
    <cellStyle name="Normal 98 5" xfId="5002"/>
    <cellStyle name="Normal 98 5 2" xfId="18284"/>
    <cellStyle name="Normal 98 5 2 2" xfId="26238"/>
    <cellStyle name="Normal 98 5 2 2 2" xfId="55197"/>
    <cellStyle name="Normal 98 5 2 3" xfId="47256"/>
    <cellStyle name="Normal 98 5 3" xfId="11614"/>
    <cellStyle name="Normal 98 5 3 2" xfId="40672"/>
    <cellStyle name="Normal 98 5 4" xfId="34088"/>
    <cellStyle name="Normal 98 6" xfId="7171"/>
    <cellStyle name="Normal 98 6 2" xfId="20432"/>
    <cellStyle name="Normal 98 6 2 2" xfId="28386"/>
    <cellStyle name="Normal 98 6 2 2 2" xfId="57345"/>
    <cellStyle name="Normal 98 6 2 3" xfId="49404"/>
    <cellStyle name="Normal 98 6 3" xfId="13762"/>
    <cellStyle name="Normal 98 6 3 2" xfId="42820"/>
    <cellStyle name="Normal 98 6 4" xfId="36236"/>
    <cellStyle name="Normal 98 7" xfId="15040"/>
    <cellStyle name="Normal 98 7 2" xfId="23030"/>
    <cellStyle name="Normal 98 7 2 2" xfId="51989"/>
    <cellStyle name="Normal 98 7 3" xfId="44048"/>
    <cellStyle name="Normal 98 8" xfId="21582"/>
    <cellStyle name="Normal 98 8 2" xfId="29530"/>
    <cellStyle name="Normal 98 8 2 2" xfId="58489"/>
    <cellStyle name="Normal 98 8 3" xfId="50548"/>
    <cellStyle name="Normal 98 9" xfId="8322"/>
    <cellStyle name="Normal 98 9 2" xfId="37380"/>
    <cellStyle name="Normal 99" xfId="1581"/>
    <cellStyle name="Normal 99 10" xfId="30770"/>
    <cellStyle name="Normal 99 2" xfId="2206"/>
    <cellStyle name="Normal 99 2 2" xfId="3214"/>
    <cellStyle name="Normal 99 2 2 2" xfId="6572"/>
    <cellStyle name="Normal 99 2 2 2 2" xfId="19854"/>
    <cellStyle name="Normal 99 2 2 2 2 2" xfId="27808"/>
    <cellStyle name="Normal 99 2 2 2 2 2 2" xfId="56767"/>
    <cellStyle name="Normal 99 2 2 2 2 3" xfId="48826"/>
    <cellStyle name="Normal 99 2 2 2 3" xfId="13184"/>
    <cellStyle name="Normal 99 2 2 2 3 2" xfId="42242"/>
    <cellStyle name="Normal 99 2 2 2 4" xfId="35658"/>
    <cellStyle name="Normal 99 2 2 3" xfId="16702"/>
    <cellStyle name="Normal 99 2 2 3 2" xfId="24656"/>
    <cellStyle name="Normal 99 2 2 3 2 2" xfId="53615"/>
    <cellStyle name="Normal 99 2 2 3 3" xfId="45674"/>
    <cellStyle name="Normal 99 2 2 4" xfId="9892"/>
    <cellStyle name="Normal 99 2 2 4 2" xfId="38950"/>
    <cellStyle name="Normal 99 2 2 5" xfId="32366"/>
    <cellStyle name="Normal 99 2 3" xfId="4412"/>
    <cellStyle name="Normal 99 2 3 2" xfId="17706"/>
    <cellStyle name="Normal 99 2 3 2 2" xfId="25660"/>
    <cellStyle name="Normal 99 2 3 2 2 2" xfId="54619"/>
    <cellStyle name="Normal 99 2 3 2 3" xfId="46678"/>
    <cellStyle name="Normal 99 2 3 3" xfId="11036"/>
    <cellStyle name="Normal 99 2 3 3 2" xfId="40094"/>
    <cellStyle name="Normal 99 2 3 4" xfId="33510"/>
    <cellStyle name="Normal 99 2 4" xfId="5568"/>
    <cellStyle name="Normal 99 2 4 2" xfId="18850"/>
    <cellStyle name="Normal 99 2 4 2 2" xfId="26804"/>
    <cellStyle name="Normal 99 2 4 2 2 2" xfId="55763"/>
    <cellStyle name="Normal 99 2 4 2 3" xfId="47822"/>
    <cellStyle name="Normal 99 2 4 3" xfId="12180"/>
    <cellStyle name="Normal 99 2 4 3 2" xfId="41238"/>
    <cellStyle name="Normal 99 2 4 4" xfId="34654"/>
    <cellStyle name="Normal 99 2 5" xfId="7737"/>
    <cellStyle name="Normal 99 2 5 2" xfId="20998"/>
    <cellStyle name="Normal 99 2 5 2 2" xfId="28952"/>
    <cellStyle name="Normal 99 2 5 2 2 2" xfId="57911"/>
    <cellStyle name="Normal 99 2 5 2 3" xfId="49970"/>
    <cellStyle name="Normal 99 2 5 3" xfId="14328"/>
    <cellStyle name="Normal 99 2 5 3 2" xfId="43386"/>
    <cellStyle name="Normal 99 2 5 4" xfId="36802"/>
    <cellStyle name="Normal 99 2 6" xfId="15607"/>
    <cellStyle name="Normal 99 2 6 2" xfId="23597"/>
    <cellStyle name="Normal 99 2 6 2 2" xfId="52556"/>
    <cellStyle name="Normal 99 2 6 3" xfId="44615"/>
    <cellStyle name="Normal 99 2 7" xfId="22148"/>
    <cellStyle name="Normal 99 2 7 2" xfId="30096"/>
    <cellStyle name="Normal 99 2 7 2 2" xfId="59055"/>
    <cellStyle name="Normal 99 2 7 3" xfId="51114"/>
    <cellStyle name="Normal 99 2 8" xfId="8888"/>
    <cellStyle name="Normal 99 2 8 2" xfId="37946"/>
    <cellStyle name="Normal 99 2 9" xfId="31362"/>
    <cellStyle name="Normal 99 3" xfId="2622"/>
    <cellStyle name="Normal 99 3 2" xfId="5980"/>
    <cellStyle name="Normal 99 3 2 2" xfId="19262"/>
    <cellStyle name="Normal 99 3 2 2 2" xfId="27216"/>
    <cellStyle name="Normal 99 3 2 2 2 2" xfId="56175"/>
    <cellStyle name="Normal 99 3 2 2 3" xfId="48234"/>
    <cellStyle name="Normal 99 3 2 3" xfId="12592"/>
    <cellStyle name="Normal 99 3 2 3 2" xfId="41650"/>
    <cellStyle name="Normal 99 3 2 4" xfId="35066"/>
    <cellStyle name="Normal 99 3 3" xfId="16110"/>
    <cellStyle name="Normal 99 3 3 2" xfId="24064"/>
    <cellStyle name="Normal 99 3 3 2 2" xfId="53023"/>
    <cellStyle name="Normal 99 3 3 3" xfId="45082"/>
    <cellStyle name="Normal 99 3 4" xfId="9300"/>
    <cellStyle name="Normal 99 3 4 2" xfId="38358"/>
    <cellStyle name="Normal 99 3 5" xfId="31774"/>
    <cellStyle name="Normal 99 4" xfId="3820"/>
    <cellStyle name="Normal 99 4 2" xfId="17114"/>
    <cellStyle name="Normal 99 4 2 2" xfId="25068"/>
    <cellStyle name="Normal 99 4 2 2 2" xfId="54027"/>
    <cellStyle name="Normal 99 4 2 3" xfId="46086"/>
    <cellStyle name="Normal 99 4 3" xfId="10444"/>
    <cellStyle name="Normal 99 4 3 2" xfId="39502"/>
    <cellStyle name="Normal 99 4 4" xfId="32918"/>
    <cellStyle name="Normal 99 5" xfId="4976"/>
    <cellStyle name="Normal 99 5 2" xfId="18258"/>
    <cellStyle name="Normal 99 5 2 2" xfId="26212"/>
    <cellStyle name="Normal 99 5 2 2 2" xfId="55171"/>
    <cellStyle name="Normal 99 5 2 3" xfId="47230"/>
    <cellStyle name="Normal 99 5 3" xfId="11588"/>
    <cellStyle name="Normal 99 5 3 2" xfId="40646"/>
    <cellStyle name="Normal 99 5 4" xfId="34062"/>
    <cellStyle name="Normal 99 6" xfId="7145"/>
    <cellStyle name="Normal 99 6 2" xfId="20406"/>
    <cellStyle name="Normal 99 6 2 2" xfId="28360"/>
    <cellStyle name="Normal 99 6 2 2 2" xfId="57319"/>
    <cellStyle name="Normal 99 6 2 3" xfId="49378"/>
    <cellStyle name="Normal 99 6 3" xfId="13736"/>
    <cellStyle name="Normal 99 6 3 2" xfId="42794"/>
    <cellStyle name="Normal 99 6 4" xfId="36210"/>
    <cellStyle name="Normal 99 7" xfId="15014"/>
    <cellStyle name="Normal 99 7 2" xfId="23004"/>
    <cellStyle name="Normal 99 7 2 2" xfId="51963"/>
    <cellStyle name="Normal 99 7 3" xfId="44022"/>
    <cellStyle name="Normal 99 8" xfId="21556"/>
    <cellStyle name="Normal 99 8 2" xfId="29504"/>
    <cellStyle name="Normal 99 8 2 2" xfId="58463"/>
    <cellStyle name="Normal 99 8 3" xfId="50522"/>
    <cellStyle name="Normal 99 9" xfId="8296"/>
    <cellStyle name="Normal 99 9 2" xfId="37354"/>
    <cellStyle name="Normal Small" xfId="1191"/>
    <cellStyle name="Normale_Desktop Inventories" xfId="1192"/>
    <cellStyle name="Not_Excession" xfId="1193"/>
    <cellStyle name="Note 2" xfId="65"/>
    <cellStyle name="Note 2 10" xfId="4742"/>
    <cellStyle name="Note 2 10 2" xfId="18026"/>
    <cellStyle name="Note 2 10 2 2" xfId="25980"/>
    <cellStyle name="Note 2 10 2 2 2" xfId="54939"/>
    <cellStyle name="Note 2 10 2 3" xfId="46998"/>
    <cellStyle name="Note 2 10 3" xfId="11356"/>
    <cellStyle name="Note 2 10 3 2" xfId="40414"/>
    <cellStyle name="Note 2 10 4" xfId="33830"/>
    <cellStyle name="Note 2 11" xfId="6903"/>
    <cellStyle name="Note 2 11 2" xfId="20174"/>
    <cellStyle name="Note 2 11 2 2" xfId="28128"/>
    <cellStyle name="Note 2 11 2 2 2" xfId="57087"/>
    <cellStyle name="Note 2 11 2 3" xfId="49146"/>
    <cellStyle name="Note 2 11 3" xfId="13504"/>
    <cellStyle name="Note 2 11 3 2" xfId="42562"/>
    <cellStyle name="Note 2 11 4" xfId="35978"/>
    <cellStyle name="Note 2 12" xfId="14656"/>
    <cellStyle name="Note 2 12 2" xfId="22691"/>
    <cellStyle name="Note 2 12 2 2" xfId="51650"/>
    <cellStyle name="Note 2 12 3" xfId="43709"/>
    <cellStyle name="Note 2 13" xfId="21320"/>
    <cellStyle name="Note 2 13 2" xfId="29272"/>
    <cellStyle name="Note 2 13 2 2" xfId="58231"/>
    <cellStyle name="Note 2 13 3" xfId="50290"/>
    <cellStyle name="Note 2 14" xfId="22550"/>
    <cellStyle name="Note 2 14 2" xfId="30491"/>
    <cellStyle name="Note 2 14 2 2" xfId="59450"/>
    <cellStyle name="Note 2 14 3" xfId="51512"/>
    <cellStyle name="Note 2 15" xfId="22653"/>
    <cellStyle name="Note 2 15 2" xfId="51615"/>
    <cellStyle name="Note 2 16" xfId="8062"/>
    <cellStyle name="Note 2 16 2" xfId="37122"/>
    <cellStyle name="Note 2 17" xfId="30538"/>
    <cellStyle name="Note 2 2" xfId="110"/>
    <cellStyle name="Note 2 2 10" xfId="6936"/>
    <cellStyle name="Note 2 2 10 2" xfId="20207"/>
    <cellStyle name="Note 2 2 10 2 2" xfId="28161"/>
    <cellStyle name="Note 2 2 10 2 2 2" xfId="57120"/>
    <cellStyle name="Note 2 2 10 2 3" xfId="49179"/>
    <cellStyle name="Note 2 2 10 3" xfId="13537"/>
    <cellStyle name="Note 2 2 10 3 2" xfId="42595"/>
    <cellStyle name="Note 2 2 10 4" xfId="36011"/>
    <cellStyle name="Note 2 2 11" xfId="14691"/>
    <cellStyle name="Note 2 2 11 2" xfId="22726"/>
    <cellStyle name="Note 2 2 11 2 2" xfId="51685"/>
    <cellStyle name="Note 2 2 11 3" xfId="43744"/>
    <cellStyle name="Note 2 2 12" xfId="21353"/>
    <cellStyle name="Note 2 2 12 2" xfId="29305"/>
    <cellStyle name="Note 2 2 12 2 2" xfId="58264"/>
    <cellStyle name="Note 2 2 12 3" xfId="50323"/>
    <cellStyle name="Note 2 2 13" xfId="22551"/>
    <cellStyle name="Note 2 2 13 2" xfId="30492"/>
    <cellStyle name="Note 2 2 13 2 2" xfId="59451"/>
    <cellStyle name="Note 2 2 13 3" xfId="51513"/>
    <cellStyle name="Note 2 2 14" xfId="22654"/>
    <cellStyle name="Note 2 2 14 2" xfId="51616"/>
    <cellStyle name="Note 2 2 15" xfId="8095"/>
    <cellStyle name="Note 2 2 15 2" xfId="37155"/>
    <cellStyle name="Note 2 2 16" xfId="30571"/>
    <cellStyle name="Note 2 2 2" xfId="1465"/>
    <cellStyle name="Note 2 2 2 10" xfId="21447"/>
    <cellStyle name="Note 2 2 2 10 2" xfId="29395"/>
    <cellStyle name="Note 2 2 2 10 2 2" xfId="58354"/>
    <cellStyle name="Note 2 2 2 10 3" xfId="50413"/>
    <cellStyle name="Note 2 2 2 11" xfId="8187"/>
    <cellStyle name="Note 2 2 2 11 2" xfId="37245"/>
    <cellStyle name="Note 2 2 2 12" xfId="30661"/>
    <cellStyle name="Note 2 2 2 2" xfId="1685"/>
    <cellStyle name="Note 2 2 2 2 10" xfId="30874"/>
    <cellStyle name="Note 2 2 2 2 2" xfId="2310"/>
    <cellStyle name="Note 2 2 2 2 2 2" xfId="3318"/>
    <cellStyle name="Note 2 2 2 2 2 2 2" xfId="6676"/>
    <cellStyle name="Note 2 2 2 2 2 2 2 2" xfId="19958"/>
    <cellStyle name="Note 2 2 2 2 2 2 2 2 2" xfId="27912"/>
    <cellStyle name="Note 2 2 2 2 2 2 2 2 2 2" xfId="56871"/>
    <cellStyle name="Note 2 2 2 2 2 2 2 2 3" xfId="48930"/>
    <cellStyle name="Note 2 2 2 2 2 2 2 3" xfId="13288"/>
    <cellStyle name="Note 2 2 2 2 2 2 2 3 2" xfId="42346"/>
    <cellStyle name="Note 2 2 2 2 2 2 2 4" xfId="35762"/>
    <cellStyle name="Note 2 2 2 2 2 2 3" xfId="16806"/>
    <cellStyle name="Note 2 2 2 2 2 2 3 2" xfId="24760"/>
    <cellStyle name="Note 2 2 2 2 2 2 3 2 2" xfId="53719"/>
    <cellStyle name="Note 2 2 2 2 2 2 3 3" xfId="45778"/>
    <cellStyle name="Note 2 2 2 2 2 2 4" xfId="9996"/>
    <cellStyle name="Note 2 2 2 2 2 2 4 2" xfId="39054"/>
    <cellStyle name="Note 2 2 2 2 2 2 5" xfId="32470"/>
    <cellStyle name="Note 2 2 2 2 2 3" xfId="4516"/>
    <cellStyle name="Note 2 2 2 2 2 3 2" xfId="17810"/>
    <cellStyle name="Note 2 2 2 2 2 3 2 2" xfId="25764"/>
    <cellStyle name="Note 2 2 2 2 2 3 2 2 2" xfId="54723"/>
    <cellStyle name="Note 2 2 2 2 2 3 2 3" xfId="46782"/>
    <cellStyle name="Note 2 2 2 2 2 3 3" xfId="11140"/>
    <cellStyle name="Note 2 2 2 2 2 3 3 2" xfId="40198"/>
    <cellStyle name="Note 2 2 2 2 2 3 4" xfId="33614"/>
    <cellStyle name="Note 2 2 2 2 2 4" xfId="5672"/>
    <cellStyle name="Note 2 2 2 2 2 4 2" xfId="18954"/>
    <cellStyle name="Note 2 2 2 2 2 4 2 2" xfId="26908"/>
    <cellStyle name="Note 2 2 2 2 2 4 2 2 2" xfId="55867"/>
    <cellStyle name="Note 2 2 2 2 2 4 2 3" xfId="47926"/>
    <cellStyle name="Note 2 2 2 2 2 4 3" xfId="12284"/>
    <cellStyle name="Note 2 2 2 2 2 4 3 2" xfId="41342"/>
    <cellStyle name="Note 2 2 2 2 2 4 4" xfId="34758"/>
    <cellStyle name="Note 2 2 2 2 2 5" xfId="7841"/>
    <cellStyle name="Note 2 2 2 2 2 5 2" xfId="21102"/>
    <cellStyle name="Note 2 2 2 2 2 5 2 2" xfId="29056"/>
    <cellStyle name="Note 2 2 2 2 2 5 2 2 2" xfId="58015"/>
    <cellStyle name="Note 2 2 2 2 2 5 2 3" xfId="50074"/>
    <cellStyle name="Note 2 2 2 2 2 5 3" xfId="14432"/>
    <cellStyle name="Note 2 2 2 2 2 5 3 2" xfId="43490"/>
    <cellStyle name="Note 2 2 2 2 2 5 4" xfId="36906"/>
    <cellStyle name="Note 2 2 2 2 2 6" xfId="15711"/>
    <cellStyle name="Note 2 2 2 2 2 6 2" xfId="23701"/>
    <cellStyle name="Note 2 2 2 2 2 6 2 2" xfId="52660"/>
    <cellStyle name="Note 2 2 2 2 2 6 3" xfId="44719"/>
    <cellStyle name="Note 2 2 2 2 2 7" xfId="22252"/>
    <cellStyle name="Note 2 2 2 2 2 7 2" xfId="30200"/>
    <cellStyle name="Note 2 2 2 2 2 7 2 2" xfId="59159"/>
    <cellStyle name="Note 2 2 2 2 2 7 3" xfId="51218"/>
    <cellStyle name="Note 2 2 2 2 2 8" xfId="8992"/>
    <cellStyle name="Note 2 2 2 2 2 8 2" xfId="38050"/>
    <cellStyle name="Note 2 2 2 2 2 9" xfId="31466"/>
    <cellStyle name="Note 2 2 2 2 3" xfId="2726"/>
    <cellStyle name="Note 2 2 2 2 3 2" xfId="6084"/>
    <cellStyle name="Note 2 2 2 2 3 2 2" xfId="19366"/>
    <cellStyle name="Note 2 2 2 2 3 2 2 2" xfId="27320"/>
    <cellStyle name="Note 2 2 2 2 3 2 2 2 2" xfId="56279"/>
    <cellStyle name="Note 2 2 2 2 3 2 2 3" xfId="48338"/>
    <cellStyle name="Note 2 2 2 2 3 2 3" xfId="12696"/>
    <cellStyle name="Note 2 2 2 2 3 2 3 2" xfId="41754"/>
    <cellStyle name="Note 2 2 2 2 3 2 4" xfId="35170"/>
    <cellStyle name="Note 2 2 2 2 3 3" xfId="16214"/>
    <cellStyle name="Note 2 2 2 2 3 3 2" xfId="24168"/>
    <cellStyle name="Note 2 2 2 2 3 3 2 2" xfId="53127"/>
    <cellStyle name="Note 2 2 2 2 3 3 3" xfId="45186"/>
    <cellStyle name="Note 2 2 2 2 3 4" xfId="9404"/>
    <cellStyle name="Note 2 2 2 2 3 4 2" xfId="38462"/>
    <cellStyle name="Note 2 2 2 2 3 5" xfId="31878"/>
    <cellStyle name="Note 2 2 2 2 4" xfId="3924"/>
    <cellStyle name="Note 2 2 2 2 4 2" xfId="17218"/>
    <cellStyle name="Note 2 2 2 2 4 2 2" xfId="25172"/>
    <cellStyle name="Note 2 2 2 2 4 2 2 2" xfId="54131"/>
    <cellStyle name="Note 2 2 2 2 4 2 3" xfId="46190"/>
    <cellStyle name="Note 2 2 2 2 4 3" xfId="10548"/>
    <cellStyle name="Note 2 2 2 2 4 3 2" xfId="39606"/>
    <cellStyle name="Note 2 2 2 2 4 4" xfId="33022"/>
    <cellStyle name="Note 2 2 2 2 5" xfId="5080"/>
    <cellStyle name="Note 2 2 2 2 5 2" xfId="18362"/>
    <cellStyle name="Note 2 2 2 2 5 2 2" xfId="26316"/>
    <cellStyle name="Note 2 2 2 2 5 2 2 2" xfId="55275"/>
    <cellStyle name="Note 2 2 2 2 5 2 3" xfId="47334"/>
    <cellStyle name="Note 2 2 2 2 5 3" xfId="11692"/>
    <cellStyle name="Note 2 2 2 2 5 3 2" xfId="40750"/>
    <cellStyle name="Note 2 2 2 2 5 4" xfId="34166"/>
    <cellStyle name="Note 2 2 2 2 6" xfId="7249"/>
    <cellStyle name="Note 2 2 2 2 6 2" xfId="20510"/>
    <cellStyle name="Note 2 2 2 2 6 2 2" xfId="28464"/>
    <cellStyle name="Note 2 2 2 2 6 2 2 2" xfId="57423"/>
    <cellStyle name="Note 2 2 2 2 6 2 3" xfId="49482"/>
    <cellStyle name="Note 2 2 2 2 6 3" xfId="13840"/>
    <cellStyle name="Note 2 2 2 2 6 3 2" xfId="42898"/>
    <cellStyle name="Note 2 2 2 2 6 4" xfId="36314"/>
    <cellStyle name="Note 2 2 2 2 7" xfId="15118"/>
    <cellStyle name="Note 2 2 2 2 7 2" xfId="23108"/>
    <cellStyle name="Note 2 2 2 2 7 2 2" xfId="52067"/>
    <cellStyle name="Note 2 2 2 2 7 3" xfId="44126"/>
    <cellStyle name="Note 2 2 2 2 8" xfId="21660"/>
    <cellStyle name="Note 2 2 2 2 8 2" xfId="29608"/>
    <cellStyle name="Note 2 2 2 2 8 2 2" xfId="58567"/>
    <cellStyle name="Note 2 2 2 2 8 3" xfId="50626"/>
    <cellStyle name="Note 2 2 2 2 9" xfId="8400"/>
    <cellStyle name="Note 2 2 2 2 9 2" xfId="37458"/>
    <cellStyle name="Note 2 2 2 3" xfId="2097"/>
    <cellStyle name="Note 2 2 2 3 2" xfId="3105"/>
    <cellStyle name="Note 2 2 2 3 2 2" xfId="6463"/>
    <cellStyle name="Note 2 2 2 3 2 2 2" xfId="19745"/>
    <cellStyle name="Note 2 2 2 3 2 2 2 2" xfId="27699"/>
    <cellStyle name="Note 2 2 2 3 2 2 2 2 2" xfId="56658"/>
    <cellStyle name="Note 2 2 2 3 2 2 2 3" xfId="48717"/>
    <cellStyle name="Note 2 2 2 3 2 2 3" xfId="13075"/>
    <cellStyle name="Note 2 2 2 3 2 2 3 2" xfId="42133"/>
    <cellStyle name="Note 2 2 2 3 2 2 4" xfId="35549"/>
    <cellStyle name="Note 2 2 2 3 2 3" xfId="16593"/>
    <cellStyle name="Note 2 2 2 3 2 3 2" xfId="24547"/>
    <cellStyle name="Note 2 2 2 3 2 3 2 2" xfId="53506"/>
    <cellStyle name="Note 2 2 2 3 2 3 3" xfId="45565"/>
    <cellStyle name="Note 2 2 2 3 2 4" xfId="9783"/>
    <cellStyle name="Note 2 2 2 3 2 4 2" xfId="38841"/>
    <cellStyle name="Note 2 2 2 3 2 5" xfId="32257"/>
    <cellStyle name="Note 2 2 2 3 3" xfId="4303"/>
    <cellStyle name="Note 2 2 2 3 3 2" xfId="17597"/>
    <cellStyle name="Note 2 2 2 3 3 2 2" xfId="25551"/>
    <cellStyle name="Note 2 2 2 3 3 2 2 2" xfId="54510"/>
    <cellStyle name="Note 2 2 2 3 3 2 3" xfId="46569"/>
    <cellStyle name="Note 2 2 2 3 3 3" xfId="10927"/>
    <cellStyle name="Note 2 2 2 3 3 3 2" xfId="39985"/>
    <cellStyle name="Note 2 2 2 3 3 4" xfId="33401"/>
    <cellStyle name="Note 2 2 2 3 4" xfId="5459"/>
    <cellStyle name="Note 2 2 2 3 4 2" xfId="18741"/>
    <cellStyle name="Note 2 2 2 3 4 2 2" xfId="26695"/>
    <cellStyle name="Note 2 2 2 3 4 2 2 2" xfId="55654"/>
    <cellStyle name="Note 2 2 2 3 4 2 3" xfId="47713"/>
    <cellStyle name="Note 2 2 2 3 4 3" xfId="12071"/>
    <cellStyle name="Note 2 2 2 3 4 3 2" xfId="41129"/>
    <cellStyle name="Note 2 2 2 3 4 4" xfId="34545"/>
    <cellStyle name="Note 2 2 2 3 5" xfId="7628"/>
    <cellStyle name="Note 2 2 2 3 5 2" xfId="20889"/>
    <cellStyle name="Note 2 2 2 3 5 2 2" xfId="28843"/>
    <cellStyle name="Note 2 2 2 3 5 2 2 2" xfId="57802"/>
    <cellStyle name="Note 2 2 2 3 5 2 3" xfId="49861"/>
    <cellStyle name="Note 2 2 2 3 5 3" xfId="14219"/>
    <cellStyle name="Note 2 2 2 3 5 3 2" xfId="43277"/>
    <cellStyle name="Note 2 2 2 3 5 4" xfId="36693"/>
    <cellStyle name="Note 2 2 2 3 6" xfId="15498"/>
    <cellStyle name="Note 2 2 2 3 6 2" xfId="23488"/>
    <cellStyle name="Note 2 2 2 3 6 2 2" xfId="52447"/>
    <cellStyle name="Note 2 2 2 3 6 3" xfId="44506"/>
    <cellStyle name="Note 2 2 2 3 7" xfId="22039"/>
    <cellStyle name="Note 2 2 2 3 7 2" xfId="29987"/>
    <cellStyle name="Note 2 2 2 3 7 2 2" xfId="58946"/>
    <cellStyle name="Note 2 2 2 3 7 3" xfId="51005"/>
    <cellStyle name="Note 2 2 2 3 8" xfId="8779"/>
    <cellStyle name="Note 2 2 2 3 8 2" xfId="37837"/>
    <cellStyle name="Note 2 2 2 3 9" xfId="31253"/>
    <cellStyle name="Note 2 2 2 4" xfId="1915"/>
    <cellStyle name="Note 2 2 2 4 2" xfId="2925"/>
    <cellStyle name="Note 2 2 2 4 2 2" xfId="6283"/>
    <cellStyle name="Note 2 2 2 4 2 2 2" xfId="19565"/>
    <cellStyle name="Note 2 2 2 4 2 2 2 2" xfId="27519"/>
    <cellStyle name="Note 2 2 2 4 2 2 2 2 2" xfId="56478"/>
    <cellStyle name="Note 2 2 2 4 2 2 2 3" xfId="48537"/>
    <cellStyle name="Note 2 2 2 4 2 2 3" xfId="12895"/>
    <cellStyle name="Note 2 2 2 4 2 2 3 2" xfId="41953"/>
    <cellStyle name="Note 2 2 2 4 2 2 4" xfId="35369"/>
    <cellStyle name="Note 2 2 2 4 2 3" xfId="16413"/>
    <cellStyle name="Note 2 2 2 4 2 3 2" xfId="24367"/>
    <cellStyle name="Note 2 2 2 4 2 3 2 2" xfId="53326"/>
    <cellStyle name="Note 2 2 2 4 2 3 3" xfId="45385"/>
    <cellStyle name="Note 2 2 2 4 2 4" xfId="9603"/>
    <cellStyle name="Note 2 2 2 4 2 4 2" xfId="38661"/>
    <cellStyle name="Note 2 2 2 4 2 5" xfId="32077"/>
    <cellStyle name="Note 2 2 2 4 3" xfId="4123"/>
    <cellStyle name="Note 2 2 2 4 3 2" xfId="17417"/>
    <cellStyle name="Note 2 2 2 4 3 2 2" xfId="25371"/>
    <cellStyle name="Note 2 2 2 4 3 2 2 2" xfId="54330"/>
    <cellStyle name="Note 2 2 2 4 3 2 3" xfId="46389"/>
    <cellStyle name="Note 2 2 2 4 3 3" xfId="10747"/>
    <cellStyle name="Note 2 2 2 4 3 3 2" xfId="39805"/>
    <cellStyle name="Note 2 2 2 4 3 4" xfId="33221"/>
    <cellStyle name="Note 2 2 2 4 4" xfId="5279"/>
    <cellStyle name="Note 2 2 2 4 4 2" xfId="18561"/>
    <cellStyle name="Note 2 2 2 4 4 2 2" xfId="26515"/>
    <cellStyle name="Note 2 2 2 4 4 2 2 2" xfId="55474"/>
    <cellStyle name="Note 2 2 2 4 4 2 3" xfId="47533"/>
    <cellStyle name="Note 2 2 2 4 4 3" xfId="11891"/>
    <cellStyle name="Note 2 2 2 4 4 3 2" xfId="40949"/>
    <cellStyle name="Note 2 2 2 4 4 4" xfId="34365"/>
    <cellStyle name="Note 2 2 2 4 5" xfId="7448"/>
    <cellStyle name="Note 2 2 2 4 5 2" xfId="20709"/>
    <cellStyle name="Note 2 2 2 4 5 2 2" xfId="28663"/>
    <cellStyle name="Note 2 2 2 4 5 2 2 2" xfId="57622"/>
    <cellStyle name="Note 2 2 2 4 5 2 3" xfId="49681"/>
    <cellStyle name="Note 2 2 2 4 5 3" xfId="14039"/>
    <cellStyle name="Note 2 2 2 4 5 3 2" xfId="43097"/>
    <cellStyle name="Note 2 2 2 4 5 4" xfId="36513"/>
    <cellStyle name="Note 2 2 2 4 6" xfId="15318"/>
    <cellStyle name="Note 2 2 2 4 6 2" xfId="23308"/>
    <cellStyle name="Note 2 2 2 4 6 2 2" xfId="52267"/>
    <cellStyle name="Note 2 2 2 4 6 3" xfId="44326"/>
    <cellStyle name="Note 2 2 2 4 7" xfId="21859"/>
    <cellStyle name="Note 2 2 2 4 7 2" xfId="29807"/>
    <cellStyle name="Note 2 2 2 4 7 2 2" xfId="58766"/>
    <cellStyle name="Note 2 2 2 4 7 3" xfId="50825"/>
    <cellStyle name="Note 2 2 2 4 8" xfId="8599"/>
    <cellStyle name="Note 2 2 2 4 8 2" xfId="37657"/>
    <cellStyle name="Note 2 2 2 4 9" xfId="31073"/>
    <cellStyle name="Note 2 2 2 5" xfId="2513"/>
    <cellStyle name="Note 2 2 2 5 2" xfId="5871"/>
    <cellStyle name="Note 2 2 2 5 2 2" xfId="19153"/>
    <cellStyle name="Note 2 2 2 5 2 2 2" xfId="27107"/>
    <cellStyle name="Note 2 2 2 5 2 2 2 2" xfId="56066"/>
    <cellStyle name="Note 2 2 2 5 2 2 3" xfId="48125"/>
    <cellStyle name="Note 2 2 2 5 2 3" xfId="12483"/>
    <cellStyle name="Note 2 2 2 5 2 3 2" xfId="41541"/>
    <cellStyle name="Note 2 2 2 5 2 4" xfId="34957"/>
    <cellStyle name="Note 2 2 2 5 3" xfId="14715"/>
    <cellStyle name="Note 2 2 2 5 3 2" xfId="22744"/>
    <cellStyle name="Note 2 2 2 5 3 2 2" xfId="51703"/>
    <cellStyle name="Note 2 2 2 5 3 3" xfId="43762"/>
    <cellStyle name="Note 2 2 2 5 4" xfId="9191"/>
    <cellStyle name="Note 2 2 2 5 4 2" xfId="38249"/>
    <cellStyle name="Note 2 2 2 5 5" xfId="31665"/>
    <cellStyle name="Note 2 2 2 6" xfId="3711"/>
    <cellStyle name="Note 2 2 2 6 2" xfId="17005"/>
    <cellStyle name="Note 2 2 2 6 2 2" xfId="24959"/>
    <cellStyle name="Note 2 2 2 6 2 2 2" xfId="53918"/>
    <cellStyle name="Note 2 2 2 6 2 3" xfId="45977"/>
    <cellStyle name="Note 2 2 2 6 3" xfId="10335"/>
    <cellStyle name="Note 2 2 2 6 3 2" xfId="39393"/>
    <cellStyle name="Note 2 2 2 6 4" xfId="32809"/>
    <cellStyle name="Note 2 2 2 7" xfId="4867"/>
    <cellStyle name="Note 2 2 2 7 2" xfId="18149"/>
    <cellStyle name="Note 2 2 2 7 2 2" xfId="26103"/>
    <cellStyle name="Note 2 2 2 7 2 2 2" xfId="55062"/>
    <cellStyle name="Note 2 2 2 7 2 3" xfId="47121"/>
    <cellStyle name="Note 2 2 2 7 3" xfId="11479"/>
    <cellStyle name="Note 2 2 2 7 3 2" xfId="40537"/>
    <cellStyle name="Note 2 2 2 7 4" xfId="33953"/>
    <cellStyle name="Note 2 2 2 8" xfId="7036"/>
    <cellStyle name="Note 2 2 2 8 2" xfId="20297"/>
    <cellStyle name="Note 2 2 2 8 2 2" xfId="28251"/>
    <cellStyle name="Note 2 2 2 8 2 2 2" xfId="57210"/>
    <cellStyle name="Note 2 2 2 8 2 3" xfId="49269"/>
    <cellStyle name="Note 2 2 2 8 3" xfId="13627"/>
    <cellStyle name="Note 2 2 2 8 3 2" xfId="42685"/>
    <cellStyle name="Note 2 2 2 8 4" xfId="36101"/>
    <cellStyle name="Note 2 2 2 9" xfId="14905"/>
    <cellStyle name="Note 2 2 2 9 2" xfId="22895"/>
    <cellStyle name="Note 2 2 2 9 2 2" xfId="51854"/>
    <cellStyle name="Note 2 2 2 9 3" xfId="43913"/>
    <cellStyle name="Note 2 2 3" xfId="1565"/>
    <cellStyle name="Note 2 2 3 10" xfId="30754"/>
    <cellStyle name="Note 2 2 3 2" xfId="2190"/>
    <cellStyle name="Note 2 2 3 2 2" xfId="3198"/>
    <cellStyle name="Note 2 2 3 2 2 2" xfId="6556"/>
    <cellStyle name="Note 2 2 3 2 2 2 2" xfId="19838"/>
    <cellStyle name="Note 2 2 3 2 2 2 2 2" xfId="27792"/>
    <cellStyle name="Note 2 2 3 2 2 2 2 2 2" xfId="56751"/>
    <cellStyle name="Note 2 2 3 2 2 2 2 3" xfId="48810"/>
    <cellStyle name="Note 2 2 3 2 2 2 3" xfId="13168"/>
    <cellStyle name="Note 2 2 3 2 2 2 3 2" xfId="42226"/>
    <cellStyle name="Note 2 2 3 2 2 2 4" xfId="35642"/>
    <cellStyle name="Note 2 2 3 2 2 3" xfId="16686"/>
    <cellStyle name="Note 2 2 3 2 2 3 2" xfId="24640"/>
    <cellStyle name="Note 2 2 3 2 2 3 2 2" xfId="53599"/>
    <cellStyle name="Note 2 2 3 2 2 3 3" xfId="45658"/>
    <cellStyle name="Note 2 2 3 2 2 4" xfId="9876"/>
    <cellStyle name="Note 2 2 3 2 2 4 2" xfId="38934"/>
    <cellStyle name="Note 2 2 3 2 2 5" xfId="32350"/>
    <cellStyle name="Note 2 2 3 2 3" xfId="4396"/>
    <cellStyle name="Note 2 2 3 2 3 2" xfId="17690"/>
    <cellStyle name="Note 2 2 3 2 3 2 2" xfId="25644"/>
    <cellStyle name="Note 2 2 3 2 3 2 2 2" xfId="54603"/>
    <cellStyle name="Note 2 2 3 2 3 2 3" xfId="46662"/>
    <cellStyle name="Note 2 2 3 2 3 3" xfId="11020"/>
    <cellStyle name="Note 2 2 3 2 3 3 2" xfId="40078"/>
    <cellStyle name="Note 2 2 3 2 3 4" xfId="33494"/>
    <cellStyle name="Note 2 2 3 2 4" xfId="5552"/>
    <cellStyle name="Note 2 2 3 2 4 2" xfId="18834"/>
    <cellStyle name="Note 2 2 3 2 4 2 2" xfId="26788"/>
    <cellStyle name="Note 2 2 3 2 4 2 2 2" xfId="55747"/>
    <cellStyle name="Note 2 2 3 2 4 2 3" xfId="47806"/>
    <cellStyle name="Note 2 2 3 2 4 3" xfId="12164"/>
    <cellStyle name="Note 2 2 3 2 4 3 2" xfId="41222"/>
    <cellStyle name="Note 2 2 3 2 4 4" xfId="34638"/>
    <cellStyle name="Note 2 2 3 2 5" xfId="7721"/>
    <cellStyle name="Note 2 2 3 2 5 2" xfId="20982"/>
    <cellStyle name="Note 2 2 3 2 5 2 2" xfId="28936"/>
    <cellStyle name="Note 2 2 3 2 5 2 2 2" xfId="57895"/>
    <cellStyle name="Note 2 2 3 2 5 2 3" xfId="49954"/>
    <cellStyle name="Note 2 2 3 2 5 3" xfId="14312"/>
    <cellStyle name="Note 2 2 3 2 5 3 2" xfId="43370"/>
    <cellStyle name="Note 2 2 3 2 5 4" xfId="36786"/>
    <cellStyle name="Note 2 2 3 2 6" xfId="15591"/>
    <cellStyle name="Note 2 2 3 2 6 2" xfId="23581"/>
    <cellStyle name="Note 2 2 3 2 6 2 2" xfId="52540"/>
    <cellStyle name="Note 2 2 3 2 6 3" xfId="44599"/>
    <cellStyle name="Note 2 2 3 2 7" xfId="22132"/>
    <cellStyle name="Note 2 2 3 2 7 2" xfId="30080"/>
    <cellStyle name="Note 2 2 3 2 7 2 2" xfId="59039"/>
    <cellStyle name="Note 2 2 3 2 7 3" xfId="51098"/>
    <cellStyle name="Note 2 2 3 2 8" xfId="8872"/>
    <cellStyle name="Note 2 2 3 2 8 2" xfId="37930"/>
    <cellStyle name="Note 2 2 3 2 9" xfId="31346"/>
    <cellStyle name="Note 2 2 3 3" xfId="2606"/>
    <cellStyle name="Note 2 2 3 3 2" xfId="5964"/>
    <cellStyle name="Note 2 2 3 3 2 2" xfId="19246"/>
    <cellStyle name="Note 2 2 3 3 2 2 2" xfId="27200"/>
    <cellStyle name="Note 2 2 3 3 2 2 2 2" xfId="56159"/>
    <cellStyle name="Note 2 2 3 3 2 2 3" xfId="48218"/>
    <cellStyle name="Note 2 2 3 3 2 3" xfId="12576"/>
    <cellStyle name="Note 2 2 3 3 2 3 2" xfId="41634"/>
    <cellStyle name="Note 2 2 3 3 2 4" xfId="35050"/>
    <cellStyle name="Note 2 2 3 3 3" xfId="16094"/>
    <cellStyle name="Note 2 2 3 3 3 2" xfId="24048"/>
    <cellStyle name="Note 2 2 3 3 3 2 2" xfId="53007"/>
    <cellStyle name="Note 2 2 3 3 3 3" xfId="45066"/>
    <cellStyle name="Note 2 2 3 3 4" xfId="9284"/>
    <cellStyle name="Note 2 2 3 3 4 2" xfId="38342"/>
    <cellStyle name="Note 2 2 3 3 5" xfId="31758"/>
    <cellStyle name="Note 2 2 3 4" xfId="3804"/>
    <cellStyle name="Note 2 2 3 4 2" xfId="17098"/>
    <cellStyle name="Note 2 2 3 4 2 2" xfId="25052"/>
    <cellStyle name="Note 2 2 3 4 2 2 2" xfId="54011"/>
    <cellStyle name="Note 2 2 3 4 2 3" xfId="46070"/>
    <cellStyle name="Note 2 2 3 4 3" xfId="10428"/>
    <cellStyle name="Note 2 2 3 4 3 2" xfId="39486"/>
    <cellStyle name="Note 2 2 3 4 4" xfId="32902"/>
    <cellStyle name="Note 2 2 3 5" xfId="4960"/>
    <cellStyle name="Note 2 2 3 5 2" xfId="18242"/>
    <cellStyle name="Note 2 2 3 5 2 2" xfId="26196"/>
    <cellStyle name="Note 2 2 3 5 2 2 2" xfId="55155"/>
    <cellStyle name="Note 2 2 3 5 2 3" xfId="47214"/>
    <cellStyle name="Note 2 2 3 5 3" xfId="11572"/>
    <cellStyle name="Note 2 2 3 5 3 2" xfId="40630"/>
    <cellStyle name="Note 2 2 3 5 4" xfId="34046"/>
    <cellStyle name="Note 2 2 3 6" xfId="7129"/>
    <cellStyle name="Note 2 2 3 6 2" xfId="20390"/>
    <cellStyle name="Note 2 2 3 6 2 2" xfId="28344"/>
    <cellStyle name="Note 2 2 3 6 2 2 2" xfId="57303"/>
    <cellStyle name="Note 2 2 3 6 2 3" xfId="49362"/>
    <cellStyle name="Note 2 2 3 6 3" xfId="13720"/>
    <cellStyle name="Note 2 2 3 6 3 2" xfId="42778"/>
    <cellStyle name="Note 2 2 3 6 4" xfId="36194"/>
    <cellStyle name="Note 2 2 3 7" xfId="14998"/>
    <cellStyle name="Note 2 2 3 7 2" xfId="22988"/>
    <cellStyle name="Note 2 2 3 7 2 2" xfId="51947"/>
    <cellStyle name="Note 2 2 3 7 3" xfId="44006"/>
    <cellStyle name="Note 2 2 3 8" xfId="21540"/>
    <cellStyle name="Note 2 2 3 8 2" xfId="29488"/>
    <cellStyle name="Note 2 2 3 8 2 2" xfId="58447"/>
    <cellStyle name="Note 2 2 3 8 3" xfId="50506"/>
    <cellStyle name="Note 2 2 3 9" xfId="8280"/>
    <cellStyle name="Note 2 2 3 9 2" xfId="37338"/>
    <cellStyle name="Note 2 2 4" xfId="2007"/>
    <cellStyle name="Note 2 2 4 2" xfId="3015"/>
    <cellStyle name="Note 2 2 4 2 2" xfId="6373"/>
    <cellStyle name="Note 2 2 4 2 2 2" xfId="19655"/>
    <cellStyle name="Note 2 2 4 2 2 2 2" xfId="27609"/>
    <cellStyle name="Note 2 2 4 2 2 2 2 2" xfId="56568"/>
    <cellStyle name="Note 2 2 4 2 2 2 3" xfId="48627"/>
    <cellStyle name="Note 2 2 4 2 2 3" xfId="12985"/>
    <cellStyle name="Note 2 2 4 2 2 3 2" xfId="42043"/>
    <cellStyle name="Note 2 2 4 2 2 4" xfId="35459"/>
    <cellStyle name="Note 2 2 4 2 3" xfId="16503"/>
    <cellStyle name="Note 2 2 4 2 3 2" xfId="24457"/>
    <cellStyle name="Note 2 2 4 2 3 2 2" xfId="53416"/>
    <cellStyle name="Note 2 2 4 2 3 3" xfId="45475"/>
    <cellStyle name="Note 2 2 4 2 4" xfId="9693"/>
    <cellStyle name="Note 2 2 4 2 4 2" xfId="38751"/>
    <cellStyle name="Note 2 2 4 2 5" xfId="32167"/>
    <cellStyle name="Note 2 2 4 3" xfId="4213"/>
    <cellStyle name="Note 2 2 4 3 2" xfId="17507"/>
    <cellStyle name="Note 2 2 4 3 2 2" xfId="25461"/>
    <cellStyle name="Note 2 2 4 3 2 2 2" xfId="54420"/>
    <cellStyle name="Note 2 2 4 3 2 3" xfId="46479"/>
    <cellStyle name="Note 2 2 4 3 3" xfId="10837"/>
    <cellStyle name="Note 2 2 4 3 3 2" xfId="39895"/>
    <cellStyle name="Note 2 2 4 3 4" xfId="33311"/>
    <cellStyle name="Note 2 2 4 4" xfId="5369"/>
    <cellStyle name="Note 2 2 4 4 2" xfId="18651"/>
    <cellStyle name="Note 2 2 4 4 2 2" xfId="26605"/>
    <cellStyle name="Note 2 2 4 4 2 2 2" xfId="55564"/>
    <cellStyle name="Note 2 2 4 4 2 3" xfId="47623"/>
    <cellStyle name="Note 2 2 4 4 3" xfId="11981"/>
    <cellStyle name="Note 2 2 4 4 3 2" xfId="41039"/>
    <cellStyle name="Note 2 2 4 4 4" xfId="34455"/>
    <cellStyle name="Note 2 2 4 5" xfId="7538"/>
    <cellStyle name="Note 2 2 4 5 2" xfId="20799"/>
    <cellStyle name="Note 2 2 4 5 2 2" xfId="28753"/>
    <cellStyle name="Note 2 2 4 5 2 2 2" xfId="57712"/>
    <cellStyle name="Note 2 2 4 5 2 3" xfId="49771"/>
    <cellStyle name="Note 2 2 4 5 3" xfId="14129"/>
    <cellStyle name="Note 2 2 4 5 3 2" xfId="43187"/>
    <cellStyle name="Note 2 2 4 5 4" xfId="36603"/>
    <cellStyle name="Note 2 2 4 6" xfId="15408"/>
    <cellStyle name="Note 2 2 4 6 2" xfId="23398"/>
    <cellStyle name="Note 2 2 4 6 2 2" xfId="52357"/>
    <cellStyle name="Note 2 2 4 6 3" xfId="44416"/>
    <cellStyle name="Note 2 2 4 7" xfId="21949"/>
    <cellStyle name="Note 2 2 4 7 2" xfId="29897"/>
    <cellStyle name="Note 2 2 4 7 2 2" xfId="58856"/>
    <cellStyle name="Note 2 2 4 7 3" xfId="50915"/>
    <cellStyle name="Note 2 2 4 8" xfId="8689"/>
    <cellStyle name="Note 2 2 4 8 2" xfId="37747"/>
    <cellStyle name="Note 2 2 4 9" xfId="31163"/>
    <cellStyle name="Note 2 2 5" xfId="1823"/>
    <cellStyle name="Note 2 2 5 2" xfId="2835"/>
    <cellStyle name="Note 2 2 5 2 2" xfId="6193"/>
    <cellStyle name="Note 2 2 5 2 2 2" xfId="19475"/>
    <cellStyle name="Note 2 2 5 2 2 2 2" xfId="27429"/>
    <cellStyle name="Note 2 2 5 2 2 2 2 2" xfId="56388"/>
    <cellStyle name="Note 2 2 5 2 2 2 3" xfId="48447"/>
    <cellStyle name="Note 2 2 5 2 2 3" xfId="12805"/>
    <cellStyle name="Note 2 2 5 2 2 3 2" xfId="41863"/>
    <cellStyle name="Note 2 2 5 2 2 4" xfId="35279"/>
    <cellStyle name="Note 2 2 5 2 3" xfId="16323"/>
    <cellStyle name="Note 2 2 5 2 3 2" xfId="24277"/>
    <cellStyle name="Note 2 2 5 2 3 2 2" xfId="53236"/>
    <cellStyle name="Note 2 2 5 2 3 3" xfId="45295"/>
    <cellStyle name="Note 2 2 5 2 4" xfId="9513"/>
    <cellStyle name="Note 2 2 5 2 4 2" xfId="38571"/>
    <cellStyle name="Note 2 2 5 2 5" xfId="31987"/>
    <cellStyle name="Note 2 2 5 3" xfId="4033"/>
    <cellStyle name="Note 2 2 5 3 2" xfId="17327"/>
    <cellStyle name="Note 2 2 5 3 2 2" xfId="25281"/>
    <cellStyle name="Note 2 2 5 3 2 2 2" xfId="54240"/>
    <cellStyle name="Note 2 2 5 3 2 3" xfId="46299"/>
    <cellStyle name="Note 2 2 5 3 3" xfId="10657"/>
    <cellStyle name="Note 2 2 5 3 3 2" xfId="39715"/>
    <cellStyle name="Note 2 2 5 3 4" xfId="33131"/>
    <cellStyle name="Note 2 2 5 4" xfId="5189"/>
    <cellStyle name="Note 2 2 5 4 2" xfId="18471"/>
    <cellStyle name="Note 2 2 5 4 2 2" xfId="26425"/>
    <cellStyle name="Note 2 2 5 4 2 2 2" xfId="55384"/>
    <cellStyle name="Note 2 2 5 4 2 3" xfId="47443"/>
    <cellStyle name="Note 2 2 5 4 3" xfId="11801"/>
    <cellStyle name="Note 2 2 5 4 3 2" xfId="40859"/>
    <cellStyle name="Note 2 2 5 4 4" xfId="34275"/>
    <cellStyle name="Note 2 2 5 5" xfId="7358"/>
    <cellStyle name="Note 2 2 5 5 2" xfId="20619"/>
    <cellStyle name="Note 2 2 5 5 2 2" xfId="28573"/>
    <cellStyle name="Note 2 2 5 5 2 2 2" xfId="57532"/>
    <cellStyle name="Note 2 2 5 5 2 3" xfId="49591"/>
    <cellStyle name="Note 2 2 5 5 3" xfId="13949"/>
    <cellStyle name="Note 2 2 5 5 3 2" xfId="43007"/>
    <cellStyle name="Note 2 2 5 5 4" xfId="36423"/>
    <cellStyle name="Note 2 2 5 6" xfId="15228"/>
    <cellStyle name="Note 2 2 5 6 2" xfId="23218"/>
    <cellStyle name="Note 2 2 5 6 2 2" xfId="52177"/>
    <cellStyle name="Note 2 2 5 6 3" xfId="44236"/>
    <cellStyle name="Note 2 2 5 7" xfId="21769"/>
    <cellStyle name="Note 2 2 5 7 2" xfId="29717"/>
    <cellStyle name="Note 2 2 5 7 2 2" xfId="58676"/>
    <cellStyle name="Note 2 2 5 7 3" xfId="50735"/>
    <cellStyle name="Note 2 2 5 8" xfId="8509"/>
    <cellStyle name="Note 2 2 5 8 2" xfId="37567"/>
    <cellStyle name="Note 2 2 5 9" xfId="30983"/>
    <cellStyle name="Note 2 2 6" xfId="3515"/>
    <cellStyle name="Note 2 2 6 2" xfId="4668"/>
    <cellStyle name="Note 2 2 6 2 2" xfId="17962"/>
    <cellStyle name="Note 2 2 6 2 2 2" xfId="25916"/>
    <cellStyle name="Note 2 2 6 2 2 2 2" xfId="54875"/>
    <cellStyle name="Note 2 2 6 2 2 3" xfId="46934"/>
    <cellStyle name="Note 2 2 6 2 3" xfId="11292"/>
    <cellStyle name="Note 2 2 6 2 3 2" xfId="40350"/>
    <cellStyle name="Note 2 2 6 2 4" xfId="33766"/>
    <cellStyle name="Note 2 2 6 3" xfId="6828"/>
    <cellStyle name="Note 2 2 6 3 2" xfId="20110"/>
    <cellStyle name="Note 2 2 6 3 2 2" xfId="28064"/>
    <cellStyle name="Note 2 2 6 3 2 2 2" xfId="57023"/>
    <cellStyle name="Note 2 2 6 3 2 3" xfId="49082"/>
    <cellStyle name="Note 2 2 6 3 3" xfId="13440"/>
    <cellStyle name="Note 2 2 6 3 3 2" xfId="42498"/>
    <cellStyle name="Note 2 2 6 3 4" xfId="35914"/>
    <cellStyle name="Note 2 2 6 4" xfId="7993"/>
    <cellStyle name="Note 2 2 6 4 2" xfId="21254"/>
    <cellStyle name="Note 2 2 6 4 2 2" xfId="29208"/>
    <cellStyle name="Note 2 2 6 4 2 2 2" xfId="58167"/>
    <cellStyle name="Note 2 2 6 4 2 3" xfId="50226"/>
    <cellStyle name="Note 2 2 6 4 3" xfId="14584"/>
    <cellStyle name="Note 2 2 6 4 3 2" xfId="43642"/>
    <cellStyle name="Note 2 2 6 4 4" xfId="37058"/>
    <cellStyle name="Note 2 2 6 5" xfId="15866"/>
    <cellStyle name="Note 2 2 6 5 2" xfId="23855"/>
    <cellStyle name="Note 2 2 6 5 2 2" xfId="52814"/>
    <cellStyle name="Note 2 2 6 5 3" xfId="44873"/>
    <cellStyle name="Note 2 2 6 6" xfId="22404"/>
    <cellStyle name="Note 2 2 6 6 2" xfId="30352"/>
    <cellStyle name="Note 2 2 6 6 2 2" xfId="59311"/>
    <cellStyle name="Note 2 2 6 6 3" xfId="51370"/>
    <cellStyle name="Note 2 2 6 7" xfId="10148"/>
    <cellStyle name="Note 2 2 6 7 2" xfId="39206"/>
    <cellStyle name="Note 2 2 6 8" xfId="32622"/>
    <cellStyle name="Note 2 2 7" xfId="2422"/>
    <cellStyle name="Note 2 2 7 2" xfId="5781"/>
    <cellStyle name="Note 2 2 7 2 2" xfId="19063"/>
    <cellStyle name="Note 2 2 7 2 2 2" xfId="27017"/>
    <cellStyle name="Note 2 2 7 2 2 2 2" xfId="55976"/>
    <cellStyle name="Note 2 2 7 2 2 3" xfId="48035"/>
    <cellStyle name="Note 2 2 7 2 3" xfId="12393"/>
    <cellStyle name="Note 2 2 7 2 3 2" xfId="41451"/>
    <cellStyle name="Note 2 2 7 2 4" xfId="34867"/>
    <cellStyle name="Note 2 2 7 3" xfId="14767"/>
    <cellStyle name="Note 2 2 7 3 2" xfId="22777"/>
    <cellStyle name="Note 2 2 7 3 2 2" xfId="51736"/>
    <cellStyle name="Note 2 2 7 3 3" xfId="43795"/>
    <cellStyle name="Note 2 2 7 4" xfId="9101"/>
    <cellStyle name="Note 2 2 7 4 2" xfId="38159"/>
    <cellStyle name="Note 2 2 7 5" xfId="31575"/>
    <cellStyle name="Note 2 2 8" xfId="3621"/>
    <cellStyle name="Note 2 2 8 2" xfId="16915"/>
    <cellStyle name="Note 2 2 8 2 2" xfId="24869"/>
    <cellStyle name="Note 2 2 8 2 2 2" xfId="53828"/>
    <cellStyle name="Note 2 2 8 2 3" xfId="45887"/>
    <cellStyle name="Note 2 2 8 3" xfId="10245"/>
    <cellStyle name="Note 2 2 8 3 2" xfId="39303"/>
    <cellStyle name="Note 2 2 8 4" xfId="32719"/>
    <cellStyle name="Note 2 2 9" xfId="4775"/>
    <cellStyle name="Note 2 2 9 2" xfId="18059"/>
    <cellStyle name="Note 2 2 9 2 2" xfId="26013"/>
    <cellStyle name="Note 2 2 9 2 2 2" xfId="54972"/>
    <cellStyle name="Note 2 2 9 2 3" xfId="47031"/>
    <cellStyle name="Note 2 2 9 3" xfId="11389"/>
    <cellStyle name="Note 2 2 9 3 2" xfId="40447"/>
    <cellStyle name="Note 2 2 9 4" xfId="33863"/>
    <cellStyle name="Note 2 3" xfId="1432"/>
    <cellStyle name="Note 2 3 10" xfId="21414"/>
    <cellStyle name="Note 2 3 10 2" xfId="29362"/>
    <cellStyle name="Note 2 3 10 2 2" xfId="58321"/>
    <cellStyle name="Note 2 3 10 3" xfId="50380"/>
    <cellStyle name="Note 2 3 11" xfId="8154"/>
    <cellStyle name="Note 2 3 11 2" xfId="37212"/>
    <cellStyle name="Note 2 3 12" xfId="30628"/>
    <cellStyle name="Note 2 3 2" xfId="1652"/>
    <cellStyle name="Note 2 3 2 10" xfId="30841"/>
    <cellStyle name="Note 2 3 2 2" xfId="2277"/>
    <cellStyle name="Note 2 3 2 2 2" xfId="3285"/>
    <cellStyle name="Note 2 3 2 2 2 2" xfId="6643"/>
    <cellStyle name="Note 2 3 2 2 2 2 2" xfId="19925"/>
    <cellStyle name="Note 2 3 2 2 2 2 2 2" xfId="27879"/>
    <cellStyle name="Note 2 3 2 2 2 2 2 2 2" xfId="56838"/>
    <cellStyle name="Note 2 3 2 2 2 2 2 3" xfId="48897"/>
    <cellStyle name="Note 2 3 2 2 2 2 3" xfId="13255"/>
    <cellStyle name="Note 2 3 2 2 2 2 3 2" xfId="42313"/>
    <cellStyle name="Note 2 3 2 2 2 2 4" xfId="35729"/>
    <cellStyle name="Note 2 3 2 2 2 3" xfId="16773"/>
    <cellStyle name="Note 2 3 2 2 2 3 2" xfId="24727"/>
    <cellStyle name="Note 2 3 2 2 2 3 2 2" xfId="53686"/>
    <cellStyle name="Note 2 3 2 2 2 3 3" xfId="45745"/>
    <cellStyle name="Note 2 3 2 2 2 4" xfId="9963"/>
    <cellStyle name="Note 2 3 2 2 2 4 2" xfId="39021"/>
    <cellStyle name="Note 2 3 2 2 2 5" xfId="32437"/>
    <cellStyle name="Note 2 3 2 2 3" xfId="4483"/>
    <cellStyle name="Note 2 3 2 2 3 2" xfId="17777"/>
    <cellStyle name="Note 2 3 2 2 3 2 2" xfId="25731"/>
    <cellStyle name="Note 2 3 2 2 3 2 2 2" xfId="54690"/>
    <cellStyle name="Note 2 3 2 2 3 2 3" xfId="46749"/>
    <cellStyle name="Note 2 3 2 2 3 3" xfId="11107"/>
    <cellStyle name="Note 2 3 2 2 3 3 2" xfId="40165"/>
    <cellStyle name="Note 2 3 2 2 3 4" xfId="33581"/>
    <cellStyle name="Note 2 3 2 2 4" xfId="5639"/>
    <cellStyle name="Note 2 3 2 2 4 2" xfId="18921"/>
    <cellStyle name="Note 2 3 2 2 4 2 2" xfId="26875"/>
    <cellStyle name="Note 2 3 2 2 4 2 2 2" xfId="55834"/>
    <cellStyle name="Note 2 3 2 2 4 2 3" xfId="47893"/>
    <cellStyle name="Note 2 3 2 2 4 3" xfId="12251"/>
    <cellStyle name="Note 2 3 2 2 4 3 2" xfId="41309"/>
    <cellStyle name="Note 2 3 2 2 4 4" xfId="34725"/>
    <cellStyle name="Note 2 3 2 2 5" xfId="7808"/>
    <cellStyle name="Note 2 3 2 2 5 2" xfId="21069"/>
    <cellStyle name="Note 2 3 2 2 5 2 2" xfId="29023"/>
    <cellStyle name="Note 2 3 2 2 5 2 2 2" xfId="57982"/>
    <cellStyle name="Note 2 3 2 2 5 2 3" xfId="50041"/>
    <cellStyle name="Note 2 3 2 2 5 3" xfId="14399"/>
    <cellStyle name="Note 2 3 2 2 5 3 2" xfId="43457"/>
    <cellStyle name="Note 2 3 2 2 5 4" xfId="36873"/>
    <cellStyle name="Note 2 3 2 2 6" xfId="15678"/>
    <cellStyle name="Note 2 3 2 2 6 2" xfId="23668"/>
    <cellStyle name="Note 2 3 2 2 6 2 2" xfId="52627"/>
    <cellStyle name="Note 2 3 2 2 6 3" xfId="44686"/>
    <cellStyle name="Note 2 3 2 2 7" xfId="22219"/>
    <cellStyle name="Note 2 3 2 2 7 2" xfId="30167"/>
    <cellStyle name="Note 2 3 2 2 7 2 2" xfId="59126"/>
    <cellStyle name="Note 2 3 2 2 7 3" xfId="51185"/>
    <cellStyle name="Note 2 3 2 2 8" xfId="8959"/>
    <cellStyle name="Note 2 3 2 2 8 2" xfId="38017"/>
    <cellStyle name="Note 2 3 2 2 9" xfId="31433"/>
    <cellStyle name="Note 2 3 2 3" xfId="2693"/>
    <cellStyle name="Note 2 3 2 3 2" xfId="6051"/>
    <cellStyle name="Note 2 3 2 3 2 2" xfId="19333"/>
    <cellStyle name="Note 2 3 2 3 2 2 2" xfId="27287"/>
    <cellStyle name="Note 2 3 2 3 2 2 2 2" xfId="56246"/>
    <cellStyle name="Note 2 3 2 3 2 2 3" xfId="48305"/>
    <cellStyle name="Note 2 3 2 3 2 3" xfId="12663"/>
    <cellStyle name="Note 2 3 2 3 2 3 2" xfId="41721"/>
    <cellStyle name="Note 2 3 2 3 2 4" xfId="35137"/>
    <cellStyle name="Note 2 3 2 3 3" xfId="16181"/>
    <cellStyle name="Note 2 3 2 3 3 2" xfId="24135"/>
    <cellStyle name="Note 2 3 2 3 3 2 2" xfId="53094"/>
    <cellStyle name="Note 2 3 2 3 3 3" xfId="45153"/>
    <cellStyle name="Note 2 3 2 3 4" xfId="9371"/>
    <cellStyle name="Note 2 3 2 3 4 2" xfId="38429"/>
    <cellStyle name="Note 2 3 2 3 5" xfId="31845"/>
    <cellStyle name="Note 2 3 2 4" xfId="3891"/>
    <cellStyle name="Note 2 3 2 4 2" xfId="17185"/>
    <cellStyle name="Note 2 3 2 4 2 2" xfId="25139"/>
    <cellStyle name="Note 2 3 2 4 2 2 2" xfId="54098"/>
    <cellStyle name="Note 2 3 2 4 2 3" xfId="46157"/>
    <cellStyle name="Note 2 3 2 4 3" xfId="10515"/>
    <cellStyle name="Note 2 3 2 4 3 2" xfId="39573"/>
    <cellStyle name="Note 2 3 2 4 4" xfId="32989"/>
    <cellStyle name="Note 2 3 2 5" xfId="5047"/>
    <cellStyle name="Note 2 3 2 5 2" xfId="18329"/>
    <cellStyle name="Note 2 3 2 5 2 2" xfId="26283"/>
    <cellStyle name="Note 2 3 2 5 2 2 2" xfId="55242"/>
    <cellStyle name="Note 2 3 2 5 2 3" xfId="47301"/>
    <cellStyle name="Note 2 3 2 5 3" xfId="11659"/>
    <cellStyle name="Note 2 3 2 5 3 2" xfId="40717"/>
    <cellStyle name="Note 2 3 2 5 4" xfId="34133"/>
    <cellStyle name="Note 2 3 2 6" xfId="7216"/>
    <cellStyle name="Note 2 3 2 6 2" xfId="20477"/>
    <cellStyle name="Note 2 3 2 6 2 2" xfId="28431"/>
    <cellStyle name="Note 2 3 2 6 2 2 2" xfId="57390"/>
    <cellStyle name="Note 2 3 2 6 2 3" xfId="49449"/>
    <cellStyle name="Note 2 3 2 6 3" xfId="13807"/>
    <cellStyle name="Note 2 3 2 6 3 2" xfId="42865"/>
    <cellStyle name="Note 2 3 2 6 4" xfId="36281"/>
    <cellStyle name="Note 2 3 2 7" xfId="15085"/>
    <cellStyle name="Note 2 3 2 7 2" xfId="23075"/>
    <cellStyle name="Note 2 3 2 7 2 2" xfId="52034"/>
    <cellStyle name="Note 2 3 2 7 3" xfId="44093"/>
    <cellStyle name="Note 2 3 2 8" xfId="21627"/>
    <cellStyle name="Note 2 3 2 8 2" xfId="29575"/>
    <cellStyle name="Note 2 3 2 8 2 2" xfId="58534"/>
    <cellStyle name="Note 2 3 2 8 3" xfId="50593"/>
    <cellStyle name="Note 2 3 2 9" xfId="8367"/>
    <cellStyle name="Note 2 3 2 9 2" xfId="37425"/>
    <cellStyle name="Note 2 3 3" xfId="2064"/>
    <cellStyle name="Note 2 3 3 2" xfId="3072"/>
    <cellStyle name="Note 2 3 3 2 2" xfId="6430"/>
    <cellStyle name="Note 2 3 3 2 2 2" xfId="19712"/>
    <cellStyle name="Note 2 3 3 2 2 2 2" xfId="27666"/>
    <cellStyle name="Note 2 3 3 2 2 2 2 2" xfId="56625"/>
    <cellStyle name="Note 2 3 3 2 2 2 3" xfId="48684"/>
    <cellStyle name="Note 2 3 3 2 2 3" xfId="13042"/>
    <cellStyle name="Note 2 3 3 2 2 3 2" xfId="42100"/>
    <cellStyle name="Note 2 3 3 2 2 4" xfId="35516"/>
    <cellStyle name="Note 2 3 3 2 3" xfId="16560"/>
    <cellStyle name="Note 2 3 3 2 3 2" xfId="24514"/>
    <cellStyle name="Note 2 3 3 2 3 2 2" xfId="53473"/>
    <cellStyle name="Note 2 3 3 2 3 3" xfId="45532"/>
    <cellStyle name="Note 2 3 3 2 4" xfId="9750"/>
    <cellStyle name="Note 2 3 3 2 4 2" xfId="38808"/>
    <cellStyle name="Note 2 3 3 2 5" xfId="32224"/>
    <cellStyle name="Note 2 3 3 3" xfId="4270"/>
    <cellStyle name="Note 2 3 3 3 2" xfId="17564"/>
    <cellStyle name="Note 2 3 3 3 2 2" xfId="25518"/>
    <cellStyle name="Note 2 3 3 3 2 2 2" xfId="54477"/>
    <cellStyle name="Note 2 3 3 3 2 3" xfId="46536"/>
    <cellStyle name="Note 2 3 3 3 3" xfId="10894"/>
    <cellStyle name="Note 2 3 3 3 3 2" xfId="39952"/>
    <cellStyle name="Note 2 3 3 3 4" xfId="33368"/>
    <cellStyle name="Note 2 3 3 4" xfId="5426"/>
    <cellStyle name="Note 2 3 3 4 2" xfId="18708"/>
    <cellStyle name="Note 2 3 3 4 2 2" xfId="26662"/>
    <cellStyle name="Note 2 3 3 4 2 2 2" xfId="55621"/>
    <cellStyle name="Note 2 3 3 4 2 3" xfId="47680"/>
    <cellStyle name="Note 2 3 3 4 3" xfId="12038"/>
    <cellStyle name="Note 2 3 3 4 3 2" xfId="41096"/>
    <cellStyle name="Note 2 3 3 4 4" xfId="34512"/>
    <cellStyle name="Note 2 3 3 5" xfId="7595"/>
    <cellStyle name="Note 2 3 3 5 2" xfId="20856"/>
    <cellStyle name="Note 2 3 3 5 2 2" xfId="28810"/>
    <cellStyle name="Note 2 3 3 5 2 2 2" xfId="57769"/>
    <cellStyle name="Note 2 3 3 5 2 3" xfId="49828"/>
    <cellStyle name="Note 2 3 3 5 3" xfId="14186"/>
    <cellStyle name="Note 2 3 3 5 3 2" xfId="43244"/>
    <cellStyle name="Note 2 3 3 5 4" xfId="36660"/>
    <cellStyle name="Note 2 3 3 6" xfId="15465"/>
    <cellStyle name="Note 2 3 3 6 2" xfId="23455"/>
    <cellStyle name="Note 2 3 3 6 2 2" xfId="52414"/>
    <cellStyle name="Note 2 3 3 6 3" xfId="44473"/>
    <cellStyle name="Note 2 3 3 7" xfId="22006"/>
    <cellStyle name="Note 2 3 3 7 2" xfId="29954"/>
    <cellStyle name="Note 2 3 3 7 2 2" xfId="58913"/>
    <cellStyle name="Note 2 3 3 7 3" xfId="50972"/>
    <cellStyle name="Note 2 3 3 8" xfId="8746"/>
    <cellStyle name="Note 2 3 3 8 2" xfId="37804"/>
    <cellStyle name="Note 2 3 3 9" xfId="31220"/>
    <cellStyle name="Note 2 3 4" xfId="1882"/>
    <cellStyle name="Note 2 3 4 2" xfId="2892"/>
    <cellStyle name="Note 2 3 4 2 2" xfId="6250"/>
    <cellStyle name="Note 2 3 4 2 2 2" xfId="19532"/>
    <cellStyle name="Note 2 3 4 2 2 2 2" xfId="27486"/>
    <cellStyle name="Note 2 3 4 2 2 2 2 2" xfId="56445"/>
    <cellStyle name="Note 2 3 4 2 2 2 3" xfId="48504"/>
    <cellStyle name="Note 2 3 4 2 2 3" xfId="12862"/>
    <cellStyle name="Note 2 3 4 2 2 3 2" xfId="41920"/>
    <cellStyle name="Note 2 3 4 2 2 4" xfId="35336"/>
    <cellStyle name="Note 2 3 4 2 3" xfId="16380"/>
    <cellStyle name="Note 2 3 4 2 3 2" xfId="24334"/>
    <cellStyle name="Note 2 3 4 2 3 2 2" xfId="53293"/>
    <cellStyle name="Note 2 3 4 2 3 3" xfId="45352"/>
    <cellStyle name="Note 2 3 4 2 4" xfId="9570"/>
    <cellStyle name="Note 2 3 4 2 4 2" xfId="38628"/>
    <cellStyle name="Note 2 3 4 2 5" xfId="32044"/>
    <cellStyle name="Note 2 3 4 3" xfId="4090"/>
    <cellStyle name="Note 2 3 4 3 2" xfId="17384"/>
    <cellStyle name="Note 2 3 4 3 2 2" xfId="25338"/>
    <cellStyle name="Note 2 3 4 3 2 2 2" xfId="54297"/>
    <cellStyle name="Note 2 3 4 3 2 3" xfId="46356"/>
    <cellStyle name="Note 2 3 4 3 3" xfId="10714"/>
    <cellStyle name="Note 2 3 4 3 3 2" xfId="39772"/>
    <cellStyle name="Note 2 3 4 3 4" xfId="33188"/>
    <cellStyle name="Note 2 3 4 4" xfId="5246"/>
    <cellStyle name="Note 2 3 4 4 2" xfId="18528"/>
    <cellStyle name="Note 2 3 4 4 2 2" xfId="26482"/>
    <cellStyle name="Note 2 3 4 4 2 2 2" xfId="55441"/>
    <cellStyle name="Note 2 3 4 4 2 3" xfId="47500"/>
    <cellStyle name="Note 2 3 4 4 3" xfId="11858"/>
    <cellStyle name="Note 2 3 4 4 3 2" xfId="40916"/>
    <cellStyle name="Note 2 3 4 4 4" xfId="34332"/>
    <cellStyle name="Note 2 3 4 5" xfId="7415"/>
    <cellStyle name="Note 2 3 4 5 2" xfId="20676"/>
    <cellStyle name="Note 2 3 4 5 2 2" xfId="28630"/>
    <cellStyle name="Note 2 3 4 5 2 2 2" xfId="57589"/>
    <cellStyle name="Note 2 3 4 5 2 3" xfId="49648"/>
    <cellStyle name="Note 2 3 4 5 3" xfId="14006"/>
    <cellStyle name="Note 2 3 4 5 3 2" xfId="43064"/>
    <cellStyle name="Note 2 3 4 5 4" xfId="36480"/>
    <cellStyle name="Note 2 3 4 6" xfId="15285"/>
    <cellStyle name="Note 2 3 4 6 2" xfId="23275"/>
    <cellStyle name="Note 2 3 4 6 2 2" xfId="52234"/>
    <cellStyle name="Note 2 3 4 6 3" xfId="44293"/>
    <cellStyle name="Note 2 3 4 7" xfId="21826"/>
    <cellStyle name="Note 2 3 4 7 2" xfId="29774"/>
    <cellStyle name="Note 2 3 4 7 2 2" xfId="58733"/>
    <cellStyle name="Note 2 3 4 7 3" xfId="50792"/>
    <cellStyle name="Note 2 3 4 8" xfId="8566"/>
    <cellStyle name="Note 2 3 4 8 2" xfId="37624"/>
    <cellStyle name="Note 2 3 4 9" xfId="31040"/>
    <cellStyle name="Note 2 3 5" xfId="2480"/>
    <cellStyle name="Note 2 3 5 2" xfId="5838"/>
    <cellStyle name="Note 2 3 5 2 2" xfId="19120"/>
    <cellStyle name="Note 2 3 5 2 2 2" xfId="27074"/>
    <cellStyle name="Note 2 3 5 2 2 2 2" xfId="56033"/>
    <cellStyle name="Note 2 3 5 2 2 3" xfId="48092"/>
    <cellStyle name="Note 2 3 5 2 3" xfId="12450"/>
    <cellStyle name="Note 2 3 5 2 3 2" xfId="41508"/>
    <cellStyle name="Note 2 3 5 2 4" xfId="34924"/>
    <cellStyle name="Note 2 3 5 3" xfId="14786"/>
    <cellStyle name="Note 2 3 5 3 2" xfId="22790"/>
    <cellStyle name="Note 2 3 5 3 2 2" xfId="51749"/>
    <cellStyle name="Note 2 3 5 3 3" xfId="43808"/>
    <cellStyle name="Note 2 3 5 4" xfId="9158"/>
    <cellStyle name="Note 2 3 5 4 2" xfId="38216"/>
    <cellStyle name="Note 2 3 5 5" xfId="31632"/>
    <cellStyle name="Note 2 3 6" xfId="3678"/>
    <cellStyle name="Note 2 3 6 2" xfId="16972"/>
    <cellStyle name="Note 2 3 6 2 2" xfId="24926"/>
    <cellStyle name="Note 2 3 6 2 2 2" xfId="53885"/>
    <cellStyle name="Note 2 3 6 2 3" xfId="45944"/>
    <cellStyle name="Note 2 3 6 3" xfId="10302"/>
    <cellStyle name="Note 2 3 6 3 2" xfId="39360"/>
    <cellStyle name="Note 2 3 6 4" xfId="32776"/>
    <cellStyle name="Note 2 3 7" xfId="4834"/>
    <cellStyle name="Note 2 3 7 2" xfId="18116"/>
    <cellStyle name="Note 2 3 7 2 2" xfId="26070"/>
    <cellStyle name="Note 2 3 7 2 2 2" xfId="55029"/>
    <cellStyle name="Note 2 3 7 2 3" xfId="47088"/>
    <cellStyle name="Note 2 3 7 3" xfId="11446"/>
    <cellStyle name="Note 2 3 7 3 2" xfId="40504"/>
    <cellStyle name="Note 2 3 7 4" xfId="33920"/>
    <cellStyle name="Note 2 3 8" xfId="7003"/>
    <cellStyle name="Note 2 3 8 2" xfId="20264"/>
    <cellStyle name="Note 2 3 8 2 2" xfId="28218"/>
    <cellStyle name="Note 2 3 8 2 2 2" xfId="57177"/>
    <cellStyle name="Note 2 3 8 2 3" xfId="49236"/>
    <cellStyle name="Note 2 3 8 3" xfId="13594"/>
    <cellStyle name="Note 2 3 8 3 2" xfId="42652"/>
    <cellStyle name="Note 2 3 8 4" xfId="36068"/>
    <cellStyle name="Note 2 3 9" xfId="14872"/>
    <cellStyle name="Note 2 3 9 2" xfId="22862"/>
    <cellStyle name="Note 2 3 9 2 2" xfId="51821"/>
    <cellStyle name="Note 2 3 9 3" xfId="43880"/>
    <cellStyle name="Note 2 4" xfId="1532"/>
    <cellStyle name="Note 2 4 10" xfId="30721"/>
    <cellStyle name="Note 2 4 2" xfId="2157"/>
    <cellStyle name="Note 2 4 2 2" xfId="3165"/>
    <cellStyle name="Note 2 4 2 2 2" xfId="6523"/>
    <cellStyle name="Note 2 4 2 2 2 2" xfId="19805"/>
    <cellStyle name="Note 2 4 2 2 2 2 2" xfId="27759"/>
    <cellStyle name="Note 2 4 2 2 2 2 2 2" xfId="56718"/>
    <cellStyle name="Note 2 4 2 2 2 2 3" xfId="48777"/>
    <cellStyle name="Note 2 4 2 2 2 3" xfId="13135"/>
    <cellStyle name="Note 2 4 2 2 2 3 2" xfId="42193"/>
    <cellStyle name="Note 2 4 2 2 2 4" xfId="35609"/>
    <cellStyle name="Note 2 4 2 2 3" xfId="16653"/>
    <cellStyle name="Note 2 4 2 2 3 2" xfId="24607"/>
    <cellStyle name="Note 2 4 2 2 3 2 2" xfId="53566"/>
    <cellStyle name="Note 2 4 2 2 3 3" xfId="45625"/>
    <cellStyle name="Note 2 4 2 2 4" xfId="9843"/>
    <cellStyle name="Note 2 4 2 2 4 2" xfId="38901"/>
    <cellStyle name="Note 2 4 2 2 5" xfId="32317"/>
    <cellStyle name="Note 2 4 2 3" xfId="4363"/>
    <cellStyle name="Note 2 4 2 3 2" xfId="17657"/>
    <cellStyle name="Note 2 4 2 3 2 2" xfId="25611"/>
    <cellStyle name="Note 2 4 2 3 2 2 2" xfId="54570"/>
    <cellStyle name="Note 2 4 2 3 2 3" xfId="46629"/>
    <cellStyle name="Note 2 4 2 3 3" xfId="10987"/>
    <cellStyle name="Note 2 4 2 3 3 2" xfId="40045"/>
    <cellStyle name="Note 2 4 2 3 4" xfId="33461"/>
    <cellStyle name="Note 2 4 2 4" xfId="5519"/>
    <cellStyle name="Note 2 4 2 4 2" xfId="18801"/>
    <cellStyle name="Note 2 4 2 4 2 2" xfId="26755"/>
    <cellStyle name="Note 2 4 2 4 2 2 2" xfId="55714"/>
    <cellStyle name="Note 2 4 2 4 2 3" xfId="47773"/>
    <cellStyle name="Note 2 4 2 4 3" xfId="12131"/>
    <cellStyle name="Note 2 4 2 4 3 2" xfId="41189"/>
    <cellStyle name="Note 2 4 2 4 4" xfId="34605"/>
    <cellStyle name="Note 2 4 2 5" xfId="7688"/>
    <cellStyle name="Note 2 4 2 5 2" xfId="20949"/>
    <cellStyle name="Note 2 4 2 5 2 2" xfId="28903"/>
    <cellStyle name="Note 2 4 2 5 2 2 2" xfId="57862"/>
    <cellStyle name="Note 2 4 2 5 2 3" xfId="49921"/>
    <cellStyle name="Note 2 4 2 5 3" xfId="14279"/>
    <cellStyle name="Note 2 4 2 5 3 2" xfId="43337"/>
    <cellStyle name="Note 2 4 2 5 4" xfId="36753"/>
    <cellStyle name="Note 2 4 2 6" xfId="15558"/>
    <cellStyle name="Note 2 4 2 6 2" xfId="23548"/>
    <cellStyle name="Note 2 4 2 6 2 2" xfId="52507"/>
    <cellStyle name="Note 2 4 2 6 3" xfId="44566"/>
    <cellStyle name="Note 2 4 2 7" xfId="22099"/>
    <cellStyle name="Note 2 4 2 7 2" xfId="30047"/>
    <cellStyle name="Note 2 4 2 7 2 2" xfId="59006"/>
    <cellStyle name="Note 2 4 2 7 3" xfId="51065"/>
    <cellStyle name="Note 2 4 2 8" xfId="8839"/>
    <cellStyle name="Note 2 4 2 8 2" xfId="37897"/>
    <cellStyle name="Note 2 4 2 9" xfId="31313"/>
    <cellStyle name="Note 2 4 3" xfId="2573"/>
    <cellStyle name="Note 2 4 3 2" xfId="5931"/>
    <cellStyle name="Note 2 4 3 2 2" xfId="19213"/>
    <cellStyle name="Note 2 4 3 2 2 2" xfId="27167"/>
    <cellStyle name="Note 2 4 3 2 2 2 2" xfId="56126"/>
    <cellStyle name="Note 2 4 3 2 2 3" xfId="48185"/>
    <cellStyle name="Note 2 4 3 2 3" xfId="12543"/>
    <cellStyle name="Note 2 4 3 2 3 2" xfId="41601"/>
    <cellStyle name="Note 2 4 3 2 4" xfId="35017"/>
    <cellStyle name="Note 2 4 3 3" xfId="16061"/>
    <cellStyle name="Note 2 4 3 3 2" xfId="24015"/>
    <cellStyle name="Note 2 4 3 3 2 2" xfId="52974"/>
    <cellStyle name="Note 2 4 3 3 3" xfId="45033"/>
    <cellStyle name="Note 2 4 3 4" xfId="9251"/>
    <cellStyle name="Note 2 4 3 4 2" xfId="38309"/>
    <cellStyle name="Note 2 4 3 5" xfId="31725"/>
    <cellStyle name="Note 2 4 4" xfId="3771"/>
    <cellStyle name="Note 2 4 4 2" xfId="17065"/>
    <cellStyle name="Note 2 4 4 2 2" xfId="25019"/>
    <cellStyle name="Note 2 4 4 2 2 2" xfId="53978"/>
    <cellStyle name="Note 2 4 4 2 3" xfId="46037"/>
    <cellStyle name="Note 2 4 4 3" xfId="10395"/>
    <cellStyle name="Note 2 4 4 3 2" xfId="39453"/>
    <cellStyle name="Note 2 4 4 4" xfId="32869"/>
    <cellStyle name="Note 2 4 5" xfId="4927"/>
    <cellStyle name="Note 2 4 5 2" xfId="18209"/>
    <cellStyle name="Note 2 4 5 2 2" xfId="26163"/>
    <cellStyle name="Note 2 4 5 2 2 2" xfId="55122"/>
    <cellStyle name="Note 2 4 5 2 3" xfId="47181"/>
    <cellStyle name="Note 2 4 5 3" xfId="11539"/>
    <cellStyle name="Note 2 4 5 3 2" xfId="40597"/>
    <cellStyle name="Note 2 4 5 4" xfId="34013"/>
    <cellStyle name="Note 2 4 6" xfId="7096"/>
    <cellStyle name="Note 2 4 6 2" xfId="20357"/>
    <cellStyle name="Note 2 4 6 2 2" xfId="28311"/>
    <cellStyle name="Note 2 4 6 2 2 2" xfId="57270"/>
    <cellStyle name="Note 2 4 6 2 3" xfId="49329"/>
    <cellStyle name="Note 2 4 6 3" xfId="13687"/>
    <cellStyle name="Note 2 4 6 3 2" xfId="42745"/>
    <cellStyle name="Note 2 4 6 4" xfId="36161"/>
    <cellStyle name="Note 2 4 7" xfId="14965"/>
    <cellStyle name="Note 2 4 7 2" xfId="22955"/>
    <cellStyle name="Note 2 4 7 2 2" xfId="51914"/>
    <cellStyle name="Note 2 4 7 3" xfId="43973"/>
    <cellStyle name="Note 2 4 8" xfId="21507"/>
    <cellStyle name="Note 2 4 8 2" xfId="29455"/>
    <cellStyle name="Note 2 4 8 2 2" xfId="58414"/>
    <cellStyle name="Note 2 4 8 3" xfId="50473"/>
    <cellStyle name="Note 2 4 9" xfId="8247"/>
    <cellStyle name="Note 2 4 9 2" xfId="37305"/>
    <cellStyle name="Note 2 5" xfId="1974"/>
    <cellStyle name="Note 2 5 2" xfId="2982"/>
    <cellStyle name="Note 2 5 2 2" xfId="6340"/>
    <cellStyle name="Note 2 5 2 2 2" xfId="19622"/>
    <cellStyle name="Note 2 5 2 2 2 2" xfId="27576"/>
    <cellStyle name="Note 2 5 2 2 2 2 2" xfId="56535"/>
    <cellStyle name="Note 2 5 2 2 2 3" xfId="48594"/>
    <cellStyle name="Note 2 5 2 2 3" xfId="12952"/>
    <cellStyle name="Note 2 5 2 2 3 2" xfId="42010"/>
    <cellStyle name="Note 2 5 2 2 4" xfId="35426"/>
    <cellStyle name="Note 2 5 2 3" xfId="16470"/>
    <cellStyle name="Note 2 5 2 3 2" xfId="24424"/>
    <cellStyle name="Note 2 5 2 3 2 2" xfId="53383"/>
    <cellStyle name="Note 2 5 2 3 3" xfId="45442"/>
    <cellStyle name="Note 2 5 2 4" xfId="9660"/>
    <cellStyle name="Note 2 5 2 4 2" xfId="38718"/>
    <cellStyle name="Note 2 5 2 5" xfId="32134"/>
    <cellStyle name="Note 2 5 3" xfId="4180"/>
    <cellStyle name="Note 2 5 3 2" xfId="17474"/>
    <cellStyle name="Note 2 5 3 2 2" xfId="25428"/>
    <cellStyle name="Note 2 5 3 2 2 2" xfId="54387"/>
    <cellStyle name="Note 2 5 3 2 3" xfId="46446"/>
    <cellStyle name="Note 2 5 3 3" xfId="10804"/>
    <cellStyle name="Note 2 5 3 3 2" xfId="39862"/>
    <cellStyle name="Note 2 5 3 4" xfId="33278"/>
    <cellStyle name="Note 2 5 4" xfId="5336"/>
    <cellStyle name="Note 2 5 4 2" xfId="18618"/>
    <cellStyle name="Note 2 5 4 2 2" xfId="26572"/>
    <cellStyle name="Note 2 5 4 2 2 2" xfId="55531"/>
    <cellStyle name="Note 2 5 4 2 3" xfId="47590"/>
    <cellStyle name="Note 2 5 4 3" xfId="11948"/>
    <cellStyle name="Note 2 5 4 3 2" xfId="41006"/>
    <cellStyle name="Note 2 5 4 4" xfId="34422"/>
    <cellStyle name="Note 2 5 5" xfId="7505"/>
    <cellStyle name="Note 2 5 5 2" xfId="20766"/>
    <cellStyle name="Note 2 5 5 2 2" xfId="28720"/>
    <cellStyle name="Note 2 5 5 2 2 2" xfId="57679"/>
    <cellStyle name="Note 2 5 5 2 3" xfId="49738"/>
    <cellStyle name="Note 2 5 5 3" xfId="14096"/>
    <cellStyle name="Note 2 5 5 3 2" xfId="43154"/>
    <cellStyle name="Note 2 5 5 4" xfId="36570"/>
    <cellStyle name="Note 2 5 6" xfId="15375"/>
    <cellStyle name="Note 2 5 6 2" xfId="23365"/>
    <cellStyle name="Note 2 5 6 2 2" xfId="52324"/>
    <cellStyle name="Note 2 5 6 3" xfId="44383"/>
    <cellStyle name="Note 2 5 7" xfId="21916"/>
    <cellStyle name="Note 2 5 7 2" xfId="29864"/>
    <cellStyle name="Note 2 5 7 2 2" xfId="58823"/>
    <cellStyle name="Note 2 5 7 3" xfId="50882"/>
    <cellStyle name="Note 2 5 8" xfId="8656"/>
    <cellStyle name="Note 2 5 8 2" xfId="37714"/>
    <cellStyle name="Note 2 5 9" xfId="31130"/>
    <cellStyle name="Note 2 6" xfId="1790"/>
    <cellStyle name="Note 2 6 2" xfId="2802"/>
    <cellStyle name="Note 2 6 2 2" xfId="6160"/>
    <cellStyle name="Note 2 6 2 2 2" xfId="19442"/>
    <cellStyle name="Note 2 6 2 2 2 2" xfId="27396"/>
    <cellStyle name="Note 2 6 2 2 2 2 2" xfId="56355"/>
    <cellStyle name="Note 2 6 2 2 2 3" xfId="48414"/>
    <cellStyle name="Note 2 6 2 2 3" xfId="12772"/>
    <cellStyle name="Note 2 6 2 2 3 2" xfId="41830"/>
    <cellStyle name="Note 2 6 2 2 4" xfId="35246"/>
    <cellStyle name="Note 2 6 2 3" xfId="16290"/>
    <cellStyle name="Note 2 6 2 3 2" xfId="24244"/>
    <cellStyle name="Note 2 6 2 3 2 2" xfId="53203"/>
    <cellStyle name="Note 2 6 2 3 3" xfId="45262"/>
    <cellStyle name="Note 2 6 2 4" xfId="9480"/>
    <cellStyle name="Note 2 6 2 4 2" xfId="38538"/>
    <cellStyle name="Note 2 6 2 5" xfId="31954"/>
    <cellStyle name="Note 2 6 3" xfId="4000"/>
    <cellStyle name="Note 2 6 3 2" xfId="17294"/>
    <cellStyle name="Note 2 6 3 2 2" xfId="25248"/>
    <cellStyle name="Note 2 6 3 2 2 2" xfId="54207"/>
    <cellStyle name="Note 2 6 3 2 3" xfId="46266"/>
    <cellStyle name="Note 2 6 3 3" xfId="10624"/>
    <cellStyle name="Note 2 6 3 3 2" xfId="39682"/>
    <cellStyle name="Note 2 6 3 4" xfId="33098"/>
    <cellStyle name="Note 2 6 4" xfId="5156"/>
    <cellStyle name="Note 2 6 4 2" xfId="18438"/>
    <cellStyle name="Note 2 6 4 2 2" xfId="26392"/>
    <cellStyle name="Note 2 6 4 2 2 2" xfId="55351"/>
    <cellStyle name="Note 2 6 4 2 3" xfId="47410"/>
    <cellStyle name="Note 2 6 4 3" xfId="11768"/>
    <cellStyle name="Note 2 6 4 3 2" xfId="40826"/>
    <cellStyle name="Note 2 6 4 4" xfId="34242"/>
    <cellStyle name="Note 2 6 5" xfId="7325"/>
    <cellStyle name="Note 2 6 5 2" xfId="20586"/>
    <cellStyle name="Note 2 6 5 2 2" xfId="28540"/>
    <cellStyle name="Note 2 6 5 2 2 2" xfId="57499"/>
    <cellStyle name="Note 2 6 5 2 3" xfId="49558"/>
    <cellStyle name="Note 2 6 5 3" xfId="13916"/>
    <cellStyle name="Note 2 6 5 3 2" xfId="42974"/>
    <cellStyle name="Note 2 6 5 4" xfId="36390"/>
    <cellStyle name="Note 2 6 6" xfId="15195"/>
    <cellStyle name="Note 2 6 6 2" xfId="23185"/>
    <cellStyle name="Note 2 6 6 2 2" xfId="52144"/>
    <cellStyle name="Note 2 6 6 3" xfId="44203"/>
    <cellStyle name="Note 2 6 7" xfId="21736"/>
    <cellStyle name="Note 2 6 7 2" xfId="29684"/>
    <cellStyle name="Note 2 6 7 2 2" xfId="58643"/>
    <cellStyle name="Note 2 6 7 3" xfId="50702"/>
    <cellStyle name="Note 2 6 8" xfId="8476"/>
    <cellStyle name="Note 2 6 8 2" xfId="37534"/>
    <cellStyle name="Note 2 6 9" xfId="30950"/>
    <cellStyle name="Note 2 7" xfId="3514"/>
    <cellStyle name="Note 2 7 2" xfId="4667"/>
    <cellStyle name="Note 2 7 2 2" xfId="17961"/>
    <cellStyle name="Note 2 7 2 2 2" xfId="25915"/>
    <cellStyle name="Note 2 7 2 2 2 2" xfId="54874"/>
    <cellStyle name="Note 2 7 2 2 3" xfId="46933"/>
    <cellStyle name="Note 2 7 2 3" xfId="11291"/>
    <cellStyle name="Note 2 7 2 3 2" xfId="40349"/>
    <cellStyle name="Note 2 7 2 4" xfId="33765"/>
    <cellStyle name="Note 2 7 3" xfId="6827"/>
    <cellStyle name="Note 2 7 3 2" xfId="20109"/>
    <cellStyle name="Note 2 7 3 2 2" xfId="28063"/>
    <cellStyle name="Note 2 7 3 2 2 2" xfId="57022"/>
    <cellStyle name="Note 2 7 3 2 3" xfId="49081"/>
    <cellStyle name="Note 2 7 3 3" xfId="13439"/>
    <cellStyle name="Note 2 7 3 3 2" xfId="42497"/>
    <cellStyle name="Note 2 7 3 4" xfId="35913"/>
    <cellStyle name="Note 2 7 4" xfId="7992"/>
    <cellStyle name="Note 2 7 4 2" xfId="21253"/>
    <cellStyle name="Note 2 7 4 2 2" xfId="29207"/>
    <cellStyle name="Note 2 7 4 2 2 2" xfId="58166"/>
    <cellStyle name="Note 2 7 4 2 3" xfId="50225"/>
    <cellStyle name="Note 2 7 4 3" xfId="14583"/>
    <cellStyle name="Note 2 7 4 3 2" xfId="43641"/>
    <cellStyle name="Note 2 7 4 4" xfId="37057"/>
    <cellStyle name="Note 2 7 5" xfId="15865"/>
    <cellStyle name="Note 2 7 5 2" xfId="23854"/>
    <cellStyle name="Note 2 7 5 2 2" xfId="52813"/>
    <cellStyle name="Note 2 7 5 3" xfId="44872"/>
    <cellStyle name="Note 2 7 6" xfId="22403"/>
    <cellStyle name="Note 2 7 6 2" xfId="30351"/>
    <cellStyle name="Note 2 7 6 2 2" xfId="59310"/>
    <cellStyle name="Note 2 7 6 3" xfId="51369"/>
    <cellStyle name="Note 2 7 7" xfId="10147"/>
    <cellStyle name="Note 2 7 7 2" xfId="39205"/>
    <cellStyle name="Note 2 7 8" xfId="32621"/>
    <cellStyle name="Note 2 8" xfId="2389"/>
    <cellStyle name="Note 2 8 2" xfId="5748"/>
    <cellStyle name="Note 2 8 2 2" xfId="19030"/>
    <cellStyle name="Note 2 8 2 2 2" xfId="26984"/>
    <cellStyle name="Note 2 8 2 2 2 2" xfId="55943"/>
    <cellStyle name="Note 2 8 2 2 3" xfId="48002"/>
    <cellStyle name="Note 2 8 2 3" xfId="12360"/>
    <cellStyle name="Note 2 8 2 3 2" xfId="41418"/>
    <cellStyle name="Note 2 8 2 4" xfId="34834"/>
    <cellStyle name="Note 2 8 3" xfId="14760"/>
    <cellStyle name="Note 2 8 3 2" xfId="22774"/>
    <cellStyle name="Note 2 8 3 2 2" xfId="51733"/>
    <cellStyle name="Note 2 8 3 3" xfId="43792"/>
    <cellStyle name="Note 2 8 4" xfId="9068"/>
    <cellStyle name="Note 2 8 4 2" xfId="38126"/>
    <cellStyle name="Note 2 8 5" xfId="31542"/>
    <cellStyle name="Note 2 9" xfId="3588"/>
    <cellStyle name="Note 2 9 2" xfId="16882"/>
    <cellStyle name="Note 2 9 2 2" xfId="24836"/>
    <cellStyle name="Note 2 9 2 2 2" xfId="53795"/>
    <cellStyle name="Note 2 9 2 3" xfId="45854"/>
    <cellStyle name="Note 2 9 3" xfId="10212"/>
    <cellStyle name="Note 2 9 3 2" xfId="39270"/>
    <cellStyle name="Note 2 9 4" xfId="32686"/>
    <cellStyle name="Note 3" xfId="1393"/>
    <cellStyle name="Note 3 10" xfId="6968"/>
    <cellStyle name="Note 3 10 2" xfId="20229"/>
    <cellStyle name="Note 3 10 2 2" xfId="28183"/>
    <cellStyle name="Note 3 10 2 2 2" xfId="57142"/>
    <cellStyle name="Note 3 10 2 3" xfId="49201"/>
    <cellStyle name="Note 3 10 3" xfId="13559"/>
    <cellStyle name="Note 3 10 3 2" xfId="42617"/>
    <cellStyle name="Note 3 10 4" xfId="36033"/>
    <cellStyle name="Note 3 11" xfId="14836"/>
    <cellStyle name="Note 3 11 2" xfId="22827"/>
    <cellStyle name="Note 3 11 2 2" xfId="51786"/>
    <cellStyle name="Note 3 11 3" xfId="43845"/>
    <cellStyle name="Note 3 12" xfId="21379"/>
    <cellStyle name="Note 3 12 2" xfId="29327"/>
    <cellStyle name="Note 3 12 2 2" xfId="58286"/>
    <cellStyle name="Note 3 12 3" xfId="50345"/>
    <cellStyle name="Note 3 13" xfId="22552"/>
    <cellStyle name="Note 3 13 2" xfId="30493"/>
    <cellStyle name="Note 3 13 2 2" xfId="59452"/>
    <cellStyle name="Note 3 13 3" xfId="51514"/>
    <cellStyle name="Note 3 14" xfId="22655"/>
    <cellStyle name="Note 3 14 2" xfId="51617"/>
    <cellStyle name="Note 3 15" xfId="8119"/>
    <cellStyle name="Note 3 15 2" xfId="37177"/>
    <cellStyle name="Note 3 16" xfId="30593"/>
    <cellStyle name="Note 3 2" xfId="1487"/>
    <cellStyle name="Note 3 2 10" xfId="14927"/>
    <cellStyle name="Note 3 2 10 2" xfId="22917"/>
    <cellStyle name="Note 3 2 10 2 2" xfId="51876"/>
    <cellStyle name="Note 3 2 10 3" xfId="43935"/>
    <cellStyle name="Note 3 2 11" xfId="21469"/>
    <cellStyle name="Note 3 2 11 2" xfId="29417"/>
    <cellStyle name="Note 3 2 11 2 2" xfId="58376"/>
    <cellStyle name="Note 3 2 11 3" xfId="50435"/>
    <cellStyle name="Note 3 2 12" xfId="22553"/>
    <cellStyle name="Note 3 2 12 2" xfId="30494"/>
    <cellStyle name="Note 3 2 12 2 2" xfId="59453"/>
    <cellStyle name="Note 3 2 12 3" xfId="51515"/>
    <cellStyle name="Note 3 2 13" xfId="22656"/>
    <cellStyle name="Note 3 2 13 2" xfId="51618"/>
    <cellStyle name="Note 3 2 14" xfId="8209"/>
    <cellStyle name="Note 3 2 14 2" xfId="37267"/>
    <cellStyle name="Note 3 2 15" xfId="30683"/>
    <cellStyle name="Note 3 2 2" xfId="1707"/>
    <cellStyle name="Note 3 2 2 10" xfId="30896"/>
    <cellStyle name="Note 3 2 2 2" xfId="2332"/>
    <cellStyle name="Note 3 2 2 2 2" xfId="3340"/>
    <cellStyle name="Note 3 2 2 2 2 2" xfId="6698"/>
    <cellStyle name="Note 3 2 2 2 2 2 2" xfId="19980"/>
    <cellStyle name="Note 3 2 2 2 2 2 2 2" xfId="27934"/>
    <cellStyle name="Note 3 2 2 2 2 2 2 2 2" xfId="56893"/>
    <cellStyle name="Note 3 2 2 2 2 2 2 3" xfId="48952"/>
    <cellStyle name="Note 3 2 2 2 2 2 3" xfId="13310"/>
    <cellStyle name="Note 3 2 2 2 2 2 3 2" xfId="42368"/>
    <cellStyle name="Note 3 2 2 2 2 2 4" xfId="35784"/>
    <cellStyle name="Note 3 2 2 2 2 3" xfId="16828"/>
    <cellStyle name="Note 3 2 2 2 2 3 2" xfId="24782"/>
    <cellStyle name="Note 3 2 2 2 2 3 2 2" xfId="53741"/>
    <cellStyle name="Note 3 2 2 2 2 3 3" xfId="45800"/>
    <cellStyle name="Note 3 2 2 2 2 4" xfId="10018"/>
    <cellStyle name="Note 3 2 2 2 2 4 2" xfId="39076"/>
    <cellStyle name="Note 3 2 2 2 2 5" xfId="32492"/>
    <cellStyle name="Note 3 2 2 2 3" xfId="4538"/>
    <cellStyle name="Note 3 2 2 2 3 2" xfId="17832"/>
    <cellStyle name="Note 3 2 2 2 3 2 2" xfId="25786"/>
    <cellStyle name="Note 3 2 2 2 3 2 2 2" xfId="54745"/>
    <cellStyle name="Note 3 2 2 2 3 2 3" xfId="46804"/>
    <cellStyle name="Note 3 2 2 2 3 3" xfId="11162"/>
    <cellStyle name="Note 3 2 2 2 3 3 2" xfId="40220"/>
    <cellStyle name="Note 3 2 2 2 3 4" xfId="33636"/>
    <cellStyle name="Note 3 2 2 2 4" xfId="5694"/>
    <cellStyle name="Note 3 2 2 2 4 2" xfId="18976"/>
    <cellStyle name="Note 3 2 2 2 4 2 2" xfId="26930"/>
    <cellStyle name="Note 3 2 2 2 4 2 2 2" xfId="55889"/>
    <cellStyle name="Note 3 2 2 2 4 2 3" xfId="47948"/>
    <cellStyle name="Note 3 2 2 2 4 3" xfId="12306"/>
    <cellStyle name="Note 3 2 2 2 4 3 2" xfId="41364"/>
    <cellStyle name="Note 3 2 2 2 4 4" xfId="34780"/>
    <cellStyle name="Note 3 2 2 2 5" xfId="7863"/>
    <cellStyle name="Note 3 2 2 2 5 2" xfId="21124"/>
    <cellStyle name="Note 3 2 2 2 5 2 2" xfId="29078"/>
    <cellStyle name="Note 3 2 2 2 5 2 2 2" xfId="58037"/>
    <cellStyle name="Note 3 2 2 2 5 2 3" xfId="50096"/>
    <cellStyle name="Note 3 2 2 2 5 3" xfId="14454"/>
    <cellStyle name="Note 3 2 2 2 5 3 2" xfId="43512"/>
    <cellStyle name="Note 3 2 2 2 5 4" xfId="36928"/>
    <cellStyle name="Note 3 2 2 2 6" xfId="15733"/>
    <cellStyle name="Note 3 2 2 2 6 2" xfId="23723"/>
    <cellStyle name="Note 3 2 2 2 6 2 2" xfId="52682"/>
    <cellStyle name="Note 3 2 2 2 6 3" xfId="44741"/>
    <cellStyle name="Note 3 2 2 2 7" xfId="22274"/>
    <cellStyle name="Note 3 2 2 2 7 2" xfId="30222"/>
    <cellStyle name="Note 3 2 2 2 7 2 2" xfId="59181"/>
    <cellStyle name="Note 3 2 2 2 7 3" xfId="51240"/>
    <cellStyle name="Note 3 2 2 2 8" xfId="9014"/>
    <cellStyle name="Note 3 2 2 2 8 2" xfId="38072"/>
    <cellStyle name="Note 3 2 2 2 9" xfId="31488"/>
    <cellStyle name="Note 3 2 2 3" xfId="2748"/>
    <cellStyle name="Note 3 2 2 3 2" xfId="6106"/>
    <cellStyle name="Note 3 2 2 3 2 2" xfId="19388"/>
    <cellStyle name="Note 3 2 2 3 2 2 2" xfId="27342"/>
    <cellStyle name="Note 3 2 2 3 2 2 2 2" xfId="56301"/>
    <cellStyle name="Note 3 2 2 3 2 2 3" xfId="48360"/>
    <cellStyle name="Note 3 2 2 3 2 3" xfId="12718"/>
    <cellStyle name="Note 3 2 2 3 2 3 2" xfId="41776"/>
    <cellStyle name="Note 3 2 2 3 2 4" xfId="35192"/>
    <cellStyle name="Note 3 2 2 3 3" xfId="16236"/>
    <cellStyle name="Note 3 2 2 3 3 2" xfId="24190"/>
    <cellStyle name="Note 3 2 2 3 3 2 2" xfId="53149"/>
    <cellStyle name="Note 3 2 2 3 3 3" xfId="45208"/>
    <cellStyle name="Note 3 2 2 3 4" xfId="9426"/>
    <cellStyle name="Note 3 2 2 3 4 2" xfId="38484"/>
    <cellStyle name="Note 3 2 2 3 5" xfId="31900"/>
    <cellStyle name="Note 3 2 2 4" xfId="3946"/>
    <cellStyle name="Note 3 2 2 4 2" xfId="17240"/>
    <cellStyle name="Note 3 2 2 4 2 2" xfId="25194"/>
    <cellStyle name="Note 3 2 2 4 2 2 2" xfId="54153"/>
    <cellStyle name="Note 3 2 2 4 2 3" xfId="46212"/>
    <cellStyle name="Note 3 2 2 4 3" xfId="10570"/>
    <cellStyle name="Note 3 2 2 4 3 2" xfId="39628"/>
    <cellStyle name="Note 3 2 2 4 4" xfId="33044"/>
    <cellStyle name="Note 3 2 2 5" xfId="5102"/>
    <cellStyle name="Note 3 2 2 5 2" xfId="18384"/>
    <cellStyle name="Note 3 2 2 5 2 2" xfId="26338"/>
    <cellStyle name="Note 3 2 2 5 2 2 2" xfId="55297"/>
    <cellStyle name="Note 3 2 2 5 2 3" xfId="47356"/>
    <cellStyle name="Note 3 2 2 5 3" xfId="11714"/>
    <cellStyle name="Note 3 2 2 5 3 2" xfId="40772"/>
    <cellStyle name="Note 3 2 2 5 4" xfId="34188"/>
    <cellStyle name="Note 3 2 2 6" xfId="7271"/>
    <cellStyle name="Note 3 2 2 6 2" xfId="20532"/>
    <cellStyle name="Note 3 2 2 6 2 2" xfId="28486"/>
    <cellStyle name="Note 3 2 2 6 2 2 2" xfId="57445"/>
    <cellStyle name="Note 3 2 2 6 2 3" xfId="49504"/>
    <cellStyle name="Note 3 2 2 6 3" xfId="13862"/>
    <cellStyle name="Note 3 2 2 6 3 2" xfId="42920"/>
    <cellStyle name="Note 3 2 2 6 4" xfId="36336"/>
    <cellStyle name="Note 3 2 2 7" xfId="15140"/>
    <cellStyle name="Note 3 2 2 7 2" xfId="23130"/>
    <cellStyle name="Note 3 2 2 7 2 2" xfId="52089"/>
    <cellStyle name="Note 3 2 2 7 3" xfId="44148"/>
    <cellStyle name="Note 3 2 2 8" xfId="21682"/>
    <cellStyle name="Note 3 2 2 8 2" xfId="29630"/>
    <cellStyle name="Note 3 2 2 8 2 2" xfId="58589"/>
    <cellStyle name="Note 3 2 2 8 3" xfId="50648"/>
    <cellStyle name="Note 3 2 2 9" xfId="8422"/>
    <cellStyle name="Note 3 2 2 9 2" xfId="37480"/>
    <cellStyle name="Note 3 2 3" xfId="2119"/>
    <cellStyle name="Note 3 2 3 2" xfId="3127"/>
    <cellStyle name="Note 3 2 3 2 2" xfId="6485"/>
    <cellStyle name="Note 3 2 3 2 2 2" xfId="19767"/>
    <cellStyle name="Note 3 2 3 2 2 2 2" xfId="27721"/>
    <cellStyle name="Note 3 2 3 2 2 2 2 2" xfId="56680"/>
    <cellStyle name="Note 3 2 3 2 2 2 3" xfId="48739"/>
    <cellStyle name="Note 3 2 3 2 2 3" xfId="13097"/>
    <cellStyle name="Note 3 2 3 2 2 3 2" xfId="42155"/>
    <cellStyle name="Note 3 2 3 2 2 4" xfId="35571"/>
    <cellStyle name="Note 3 2 3 2 3" xfId="16615"/>
    <cellStyle name="Note 3 2 3 2 3 2" xfId="24569"/>
    <cellStyle name="Note 3 2 3 2 3 2 2" xfId="53528"/>
    <cellStyle name="Note 3 2 3 2 3 3" xfId="45587"/>
    <cellStyle name="Note 3 2 3 2 4" xfId="9805"/>
    <cellStyle name="Note 3 2 3 2 4 2" xfId="38863"/>
    <cellStyle name="Note 3 2 3 2 5" xfId="32279"/>
    <cellStyle name="Note 3 2 3 3" xfId="4325"/>
    <cellStyle name="Note 3 2 3 3 2" xfId="17619"/>
    <cellStyle name="Note 3 2 3 3 2 2" xfId="25573"/>
    <cellStyle name="Note 3 2 3 3 2 2 2" xfId="54532"/>
    <cellStyle name="Note 3 2 3 3 2 3" xfId="46591"/>
    <cellStyle name="Note 3 2 3 3 3" xfId="10949"/>
    <cellStyle name="Note 3 2 3 3 3 2" xfId="40007"/>
    <cellStyle name="Note 3 2 3 3 4" xfId="33423"/>
    <cellStyle name="Note 3 2 3 4" xfId="5481"/>
    <cellStyle name="Note 3 2 3 4 2" xfId="18763"/>
    <cellStyle name="Note 3 2 3 4 2 2" xfId="26717"/>
    <cellStyle name="Note 3 2 3 4 2 2 2" xfId="55676"/>
    <cellStyle name="Note 3 2 3 4 2 3" xfId="47735"/>
    <cellStyle name="Note 3 2 3 4 3" xfId="12093"/>
    <cellStyle name="Note 3 2 3 4 3 2" xfId="41151"/>
    <cellStyle name="Note 3 2 3 4 4" xfId="34567"/>
    <cellStyle name="Note 3 2 3 5" xfId="7650"/>
    <cellStyle name="Note 3 2 3 5 2" xfId="20911"/>
    <cellStyle name="Note 3 2 3 5 2 2" xfId="28865"/>
    <cellStyle name="Note 3 2 3 5 2 2 2" xfId="57824"/>
    <cellStyle name="Note 3 2 3 5 2 3" xfId="49883"/>
    <cellStyle name="Note 3 2 3 5 3" xfId="14241"/>
    <cellStyle name="Note 3 2 3 5 3 2" xfId="43299"/>
    <cellStyle name="Note 3 2 3 5 4" xfId="36715"/>
    <cellStyle name="Note 3 2 3 6" xfId="15520"/>
    <cellStyle name="Note 3 2 3 6 2" xfId="23510"/>
    <cellStyle name="Note 3 2 3 6 2 2" xfId="52469"/>
    <cellStyle name="Note 3 2 3 6 3" xfId="44528"/>
    <cellStyle name="Note 3 2 3 7" xfId="22061"/>
    <cellStyle name="Note 3 2 3 7 2" xfId="30009"/>
    <cellStyle name="Note 3 2 3 7 2 2" xfId="58968"/>
    <cellStyle name="Note 3 2 3 7 3" xfId="51027"/>
    <cellStyle name="Note 3 2 3 8" xfId="8801"/>
    <cellStyle name="Note 3 2 3 8 2" xfId="37859"/>
    <cellStyle name="Note 3 2 3 9" xfId="31275"/>
    <cellStyle name="Note 3 2 4" xfId="1937"/>
    <cellStyle name="Note 3 2 4 2" xfId="2947"/>
    <cellStyle name="Note 3 2 4 2 2" xfId="6305"/>
    <cellStyle name="Note 3 2 4 2 2 2" xfId="19587"/>
    <cellStyle name="Note 3 2 4 2 2 2 2" xfId="27541"/>
    <cellStyle name="Note 3 2 4 2 2 2 2 2" xfId="56500"/>
    <cellStyle name="Note 3 2 4 2 2 2 3" xfId="48559"/>
    <cellStyle name="Note 3 2 4 2 2 3" xfId="12917"/>
    <cellStyle name="Note 3 2 4 2 2 3 2" xfId="41975"/>
    <cellStyle name="Note 3 2 4 2 2 4" xfId="35391"/>
    <cellStyle name="Note 3 2 4 2 3" xfId="16435"/>
    <cellStyle name="Note 3 2 4 2 3 2" xfId="24389"/>
    <cellStyle name="Note 3 2 4 2 3 2 2" xfId="53348"/>
    <cellStyle name="Note 3 2 4 2 3 3" xfId="45407"/>
    <cellStyle name="Note 3 2 4 2 4" xfId="9625"/>
    <cellStyle name="Note 3 2 4 2 4 2" xfId="38683"/>
    <cellStyle name="Note 3 2 4 2 5" xfId="32099"/>
    <cellStyle name="Note 3 2 4 3" xfId="4145"/>
    <cellStyle name="Note 3 2 4 3 2" xfId="17439"/>
    <cellStyle name="Note 3 2 4 3 2 2" xfId="25393"/>
    <cellStyle name="Note 3 2 4 3 2 2 2" xfId="54352"/>
    <cellStyle name="Note 3 2 4 3 2 3" xfId="46411"/>
    <cellStyle name="Note 3 2 4 3 3" xfId="10769"/>
    <cellStyle name="Note 3 2 4 3 3 2" xfId="39827"/>
    <cellStyle name="Note 3 2 4 3 4" xfId="33243"/>
    <cellStyle name="Note 3 2 4 4" xfId="5301"/>
    <cellStyle name="Note 3 2 4 4 2" xfId="18583"/>
    <cellStyle name="Note 3 2 4 4 2 2" xfId="26537"/>
    <cellStyle name="Note 3 2 4 4 2 2 2" xfId="55496"/>
    <cellStyle name="Note 3 2 4 4 2 3" xfId="47555"/>
    <cellStyle name="Note 3 2 4 4 3" xfId="11913"/>
    <cellStyle name="Note 3 2 4 4 3 2" xfId="40971"/>
    <cellStyle name="Note 3 2 4 4 4" xfId="34387"/>
    <cellStyle name="Note 3 2 4 5" xfId="7470"/>
    <cellStyle name="Note 3 2 4 5 2" xfId="20731"/>
    <cellStyle name="Note 3 2 4 5 2 2" xfId="28685"/>
    <cellStyle name="Note 3 2 4 5 2 2 2" xfId="57644"/>
    <cellStyle name="Note 3 2 4 5 2 3" xfId="49703"/>
    <cellStyle name="Note 3 2 4 5 3" xfId="14061"/>
    <cellStyle name="Note 3 2 4 5 3 2" xfId="43119"/>
    <cellStyle name="Note 3 2 4 5 4" xfId="36535"/>
    <cellStyle name="Note 3 2 4 6" xfId="15340"/>
    <cellStyle name="Note 3 2 4 6 2" xfId="23330"/>
    <cellStyle name="Note 3 2 4 6 2 2" xfId="52289"/>
    <cellStyle name="Note 3 2 4 6 3" xfId="44348"/>
    <cellStyle name="Note 3 2 4 7" xfId="21881"/>
    <cellStyle name="Note 3 2 4 7 2" xfId="29829"/>
    <cellStyle name="Note 3 2 4 7 2 2" xfId="58788"/>
    <cellStyle name="Note 3 2 4 7 3" xfId="50847"/>
    <cellStyle name="Note 3 2 4 8" xfId="8621"/>
    <cellStyle name="Note 3 2 4 8 2" xfId="37679"/>
    <cellStyle name="Note 3 2 4 9" xfId="31095"/>
    <cellStyle name="Note 3 2 5" xfId="3517"/>
    <cellStyle name="Note 3 2 5 2" xfId="4670"/>
    <cellStyle name="Note 3 2 5 2 2" xfId="17964"/>
    <cellStyle name="Note 3 2 5 2 2 2" xfId="25918"/>
    <cellStyle name="Note 3 2 5 2 2 2 2" xfId="54877"/>
    <cellStyle name="Note 3 2 5 2 2 3" xfId="46936"/>
    <cellStyle name="Note 3 2 5 2 3" xfId="11294"/>
    <cellStyle name="Note 3 2 5 2 3 2" xfId="40352"/>
    <cellStyle name="Note 3 2 5 2 4" xfId="33768"/>
    <cellStyle name="Note 3 2 5 3" xfId="6830"/>
    <cellStyle name="Note 3 2 5 3 2" xfId="20112"/>
    <cellStyle name="Note 3 2 5 3 2 2" xfId="28066"/>
    <cellStyle name="Note 3 2 5 3 2 2 2" xfId="57025"/>
    <cellStyle name="Note 3 2 5 3 2 3" xfId="49084"/>
    <cellStyle name="Note 3 2 5 3 3" xfId="13442"/>
    <cellStyle name="Note 3 2 5 3 3 2" xfId="42500"/>
    <cellStyle name="Note 3 2 5 3 4" xfId="35916"/>
    <cellStyle name="Note 3 2 5 4" xfId="7995"/>
    <cellStyle name="Note 3 2 5 4 2" xfId="21256"/>
    <cellStyle name="Note 3 2 5 4 2 2" xfId="29210"/>
    <cellStyle name="Note 3 2 5 4 2 2 2" xfId="58169"/>
    <cellStyle name="Note 3 2 5 4 2 3" xfId="50228"/>
    <cellStyle name="Note 3 2 5 4 3" xfId="14586"/>
    <cellStyle name="Note 3 2 5 4 3 2" xfId="43644"/>
    <cellStyle name="Note 3 2 5 4 4" xfId="37060"/>
    <cellStyle name="Note 3 2 5 5" xfId="15868"/>
    <cellStyle name="Note 3 2 5 5 2" xfId="23857"/>
    <cellStyle name="Note 3 2 5 5 2 2" xfId="52816"/>
    <cellStyle name="Note 3 2 5 5 3" xfId="44875"/>
    <cellStyle name="Note 3 2 5 6" xfId="22406"/>
    <cellStyle name="Note 3 2 5 6 2" xfId="30354"/>
    <cellStyle name="Note 3 2 5 6 2 2" xfId="59313"/>
    <cellStyle name="Note 3 2 5 6 3" xfId="51372"/>
    <cellStyle name="Note 3 2 5 7" xfId="10150"/>
    <cellStyle name="Note 3 2 5 7 2" xfId="39208"/>
    <cellStyle name="Note 3 2 5 8" xfId="32624"/>
    <cellStyle name="Note 3 2 6" xfId="2535"/>
    <cellStyle name="Note 3 2 6 2" xfId="5893"/>
    <cellStyle name="Note 3 2 6 2 2" xfId="19175"/>
    <cellStyle name="Note 3 2 6 2 2 2" xfId="27129"/>
    <cellStyle name="Note 3 2 6 2 2 2 2" xfId="56088"/>
    <cellStyle name="Note 3 2 6 2 2 3" xfId="48147"/>
    <cellStyle name="Note 3 2 6 2 3" xfId="12505"/>
    <cellStyle name="Note 3 2 6 2 3 2" xfId="41563"/>
    <cellStyle name="Note 3 2 6 2 4" xfId="34979"/>
    <cellStyle name="Note 3 2 6 3" xfId="16019"/>
    <cellStyle name="Note 3 2 6 3 2" xfId="23973"/>
    <cellStyle name="Note 3 2 6 3 2 2" xfId="52932"/>
    <cellStyle name="Note 3 2 6 3 3" xfId="44991"/>
    <cellStyle name="Note 3 2 6 4" xfId="9213"/>
    <cellStyle name="Note 3 2 6 4 2" xfId="38271"/>
    <cellStyle name="Note 3 2 6 5" xfId="31687"/>
    <cellStyle name="Note 3 2 7" xfId="3733"/>
    <cellStyle name="Note 3 2 7 2" xfId="17027"/>
    <cellStyle name="Note 3 2 7 2 2" xfId="24981"/>
    <cellStyle name="Note 3 2 7 2 2 2" xfId="53940"/>
    <cellStyle name="Note 3 2 7 2 3" xfId="45999"/>
    <cellStyle name="Note 3 2 7 3" xfId="10357"/>
    <cellStyle name="Note 3 2 7 3 2" xfId="39415"/>
    <cellStyle name="Note 3 2 7 4" xfId="32831"/>
    <cellStyle name="Note 3 2 8" xfId="4889"/>
    <cellStyle name="Note 3 2 8 2" xfId="18171"/>
    <cellStyle name="Note 3 2 8 2 2" xfId="26125"/>
    <cellStyle name="Note 3 2 8 2 2 2" xfId="55084"/>
    <cellStyle name="Note 3 2 8 2 3" xfId="47143"/>
    <cellStyle name="Note 3 2 8 3" xfId="11501"/>
    <cellStyle name="Note 3 2 8 3 2" xfId="40559"/>
    <cellStyle name="Note 3 2 8 4" xfId="33975"/>
    <cellStyle name="Note 3 2 9" xfId="7058"/>
    <cellStyle name="Note 3 2 9 2" xfId="20319"/>
    <cellStyle name="Note 3 2 9 2 2" xfId="28273"/>
    <cellStyle name="Note 3 2 9 2 2 2" xfId="57232"/>
    <cellStyle name="Note 3 2 9 2 3" xfId="49291"/>
    <cellStyle name="Note 3 2 9 3" xfId="13649"/>
    <cellStyle name="Note 3 2 9 3 2" xfId="42707"/>
    <cellStyle name="Note 3 2 9 4" xfId="36123"/>
    <cellStyle name="Note 3 3" xfId="1617"/>
    <cellStyle name="Note 3 3 10" xfId="30806"/>
    <cellStyle name="Note 3 3 2" xfId="2242"/>
    <cellStyle name="Note 3 3 2 2" xfId="3250"/>
    <cellStyle name="Note 3 3 2 2 2" xfId="6608"/>
    <cellStyle name="Note 3 3 2 2 2 2" xfId="19890"/>
    <cellStyle name="Note 3 3 2 2 2 2 2" xfId="27844"/>
    <cellStyle name="Note 3 3 2 2 2 2 2 2" xfId="56803"/>
    <cellStyle name="Note 3 3 2 2 2 2 3" xfId="48862"/>
    <cellStyle name="Note 3 3 2 2 2 3" xfId="13220"/>
    <cellStyle name="Note 3 3 2 2 2 3 2" xfId="42278"/>
    <cellStyle name="Note 3 3 2 2 2 4" xfId="35694"/>
    <cellStyle name="Note 3 3 2 2 3" xfId="16738"/>
    <cellStyle name="Note 3 3 2 2 3 2" xfId="24692"/>
    <cellStyle name="Note 3 3 2 2 3 2 2" xfId="53651"/>
    <cellStyle name="Note 3 3 2 2 3 3" xfId="45710"/>
    <cellStyle name="Note 3 3 2 2 4" xfId="9928"/>
    <cellStyle name="Note 3 3 2 2 4 2" xfId="38986"/>
    <cellStyle name="Note 3 3 2 2 5" xfId="32402"/>
    <cellStyle name="Note 3 3 2 3" xfId="4448"/>
    <cellStyle name="Note 3 3 2 3 2" xfId="17742"/>
    <cellStyle name="Note 3 3 2 3 2 2" xfId="25696"/>
    <cellStyle name="Note 3 3 2 3 2 2 2" xfId="54655"/>
    <cellStyle name="Note 3 3 2 3 2 3" xfId="46714"/>
    <cellStyle name="Note 3 3 2 3 3" xfId="11072"/>
    <cellStyle name="Note 3 3 2 3 3 2" xfId="40130"/>
    <cellStyle name="Note 3 3 2 3 4" xfId="33546"/>
    <cellStyle name="Note 3 3 2 4" xfId="5604"/>
    <cellStyle name="Note 3 3 2 4 2" xfId="18886"/>
    <cellStyle name="Note 3 3 2 4 2 2" xfId="26840"/>
    <cellStyle name="Note 3 3 2 4 2 2 2" xfId="55799"/>
    <cellStyle name="Note 3 3 2 4 2 3" xfId="47858"/>
    <cellStyle name="Note 3 3 2 4 3" xfId="12216"/>
    <cellStyle name="Note 3 3 2 4 3 2" xfId="41274"/>
    <cellStyle name="Note 3 3 2 4 4" xfId="34690"/>
    <cellStyle name="Note 3 3 2 5" xfId="7773"/>
    <cellStyle name="Note 3 3 2 5 2" xfId="21034"/>
    <cellStyle name="Note 3 3 2 5 2 2" xfId="28988"/>
    <cellStyle name="Note 3 3 2 5 2 2 2" xfId="57947"/>
    <cellStyle name="Note 3 3 2 5 2 3" xfId="50006"/>
    <cellStyle name="Note 3 3 2 5 3" xfId="14364"/>
    <cellStyle name="Note 3 3 2 5 3 2" xfId="43422"/>
    <cellStyle name="Note 3 3 2 5 4" xfId="36838"/>
    <cellStyle name="Note 3 3 2 6" xfId="15643"/>
    <cellStyle name="Note 3 3 2 6 2" xfId="23633"/>
    <cellStyle name="Note 3 3 2 6 2 2" xfId="52592"/>
    <cellStyle name="Note 3 3 2 6 3" xfId="44651"/>
    <cellStyle name="Note 3 3 2 7" xfId="22184"/>
    <cellStyle name="Note 3 3 2 7 2" xfId="30132"/>
    <cellStyle name="Note 3 3 2 7 2 2" xfId="59091"/>
    <cellStyle name="Note 3 3 2 7 3" xfId="51150"/>
    <cellStyle name="Note 3 3 2 8" xfId="8924"/>
    <cellStyle name="Note 3 3 2 8 2" xfId="37982"/>
    <cellStyle name="Note 3 3 2 9" xfId="31398"/>
    <cellStyle name="Note 3 3 3" xfId="2658"/>
    <cellStyle name="Note 3 3 3 2" xfId="6016"/>
    <cellStyle name="Note 3 3 3 2 2" xfId="19298"/>
    <cellStyle name="Note 3 3 3 2 2 2" xfId="27252"/>
    <cellStyle name="Note 3 3 3 2 2 2 2" xfId="56211"/>
    <cellStyle name="Note 3 3 3 2 2 3" xfId="48270"/>
    <cellStyle name="Note 3 3 3 2 3" xfId="12628"/>
    <cellStyle name="Note 3 3 3 2 3 2" xfId="41686"/>
    <cellStyle name="Note 3 3 3 2 4" xfId="35102"/>
    <cellStyle name="Note 3 3 3 3" xfId="16146"/>
    <cellStyle name="Note 3 3 3 3 2" xfId="24100"/>
    <cellStyle name="Note 3 3 3 3 2 2" xfId="53059"/>
    <cellStyle name="Note 3 3 3 3 3" xfId="45118"/>
    <cellStyle name="Note 3 3 3 4" xfId="9336"/>
    <cellStyle name="Note 3 3 3 4 2" xfId="38394"/>
    <cellStyle name="Note 3 3 3 5" xfId="31810"/>
    <cellStyle name="Note 3 3 4" xfId="3856"/>
    <cellStyle name="Note 3 3 4 2" xfId="17150"/>
    <cellStyle name="Note 3 3 4 2 2" xfId="25104"/>
    <cellStyle name="Note 3 3 4 2 2 2" xfId="54063"/>
    <cellStyle name="Note 3 3 4 2 3" xfId="46122"/>
    <cellStyle name="Note 3 3 4 3" xfId="10480"/>
    <cellStyle name="Note 3 3 4 3 2" xfId="39538"/>
    <cellStyle name="Note 3 3 4 4" xfId="32954"/>
    <cellStyle name="Note 3 3 5" xfId="5012"/>
    <cellStyle name="Note 3 3 5 2" xfId="18294"/>
    <cellStyle name="Note 3 3 5 2 2" xfId="26248"/>
    <cellStyle name="Note 3 3 5 2 2 2" xfId="55207"/>
    <cellStyle name="Note 3 3 5 2 3" xfId="47266"/>
    <cellStyle name="Note 3 3 5 3" xfId="11624"/>
    <cellStyle name="Note 3 3 5 3 2" xfId="40682"/>
    <cellStyle name="Note 3 3 5 4" xfId="34098"/>
    <cellStyle name="Note 3 3 6" xfId="7181"/>
    <cellStyle name="Note 3 3 6 2" xfId="20442"/>
    <cellStyle name="Note 3 3 6 2 2" xfId="28396"/>
    <cellStyle name="Note 3 3 6 2 2 2" xfId="57355"/>
    <cellStyle name="Note 3 3 6 2 3" xfId="49414"/>
    <cellStyle name="Note 3 3 6 3" xfId="13772"/>
    <cellStyle name="Note 3 3 6 3 2" xfId="42830"/>
    <cellStyle name="Note 3 3 6 4" xfId="36246"/>
    <cellStyle name="Note 3 3 7" xfId="15050"/>
    <cellStyle name="Note 3 3 7 2" xfId="23040"/>
    <cellStyle name="Note 3 3 7 2 2" xfId="51999"/>
    <cellStyle name="Note 3 3 7 3" xfId="44058"/>
    <cellStyle name="Note 3 3 8" xfId="21592"/>
    <cellStyle name="Note 3 3 8 2" xfId="29540"/>
    <cellStyle name="Note 3 3 8 2 2" xfId="58499"/>
    <cellStyle name="Note 3 3 8 3" xfId="50558"/>
    <cellStyle name="Note 3 3 9" xfId="8332"/>
    <cellStyle name="Note 3 3 9 2" xfId="37390"/>
    <cellStyle name="Note 3 4" xfId="2029"/>
    <cellStyle name="Note 3 4 2" xfId="3037"/>
    <cellStyle name="Note 3 4 2 2" xfId="6395"/>
    <cellStyle name="Note 3 4 2 2 2" xfId="19677"/>
    <cellStyle name="Note 3 4 2 2 2 2" xfId="27631"/>
    <cellStyle name="Note 3 4 2 2 2 2 2" xfId="56590"/>
    <cellStyle name="Note 3 4 2 2 2 3" xfId="48649"/>
    <cellStyle name="Note 3 4 2 2 3" xfId="13007"/>
    <cellStyle name="Note 3 4 2 2 3 2" xfId="42065"/>
    <cellStyle name="Note 3 4 2 2 4" xfId="35481"/>
    <cellStyle name="Note 3 4 2 3" xfId="16525"/>
    <cellStyle name="Note 3 4 2 3 2" xfId="24479"/>
    <cellStyle name="Note 3 4 2 3 2 2" xfId="53438"/>
    <cellStyle name="Note 3 4 2 3 3" xfId="45497"/>
    <cellStyle name="Note 3 4 2 4" xfId="9715"/>
    <cellStyle name="Note 3 4 2 4 2" xfId="38773"/>
    <cellStyle name="Note 3 4 2 5" xfId="32189"/>
    <cellStyle name="Note 3 4 3" xfId="4235"/>
    <cellStyle name="Note 3 4 3 2" xfId="17529"/>
    <cellStyle name="Note 3 4 3 2 2" xfId="25483"/>
    <cellStyle name="Note 3 4 3 2 2 2" xfId="54442"/>
    <cellStyle name="Note 3 4 3 2 3" xfId="46501"/>
    <cellStyle name="Note 3 4 3 3" xfId="10859"/>
    <cellStyle name="Note 3 4 3 3 2" xfId="39917"/>
    <cellStyle name="Note 3 4 3 4" xfId="33333"/>
    <cellStyle name="Note 3 4 4" xfId="5391"/>
    <cellStyle name="Note 3 4 4 2" xfId="18673"/>
    <cellStyle name="Note 3 4 4 2 2" xfId="26627"/>
    <cellStyle name="Note 3 4 4 2 2 2" xfId="55586"/>
    <cellStyle name="Note 3 4 4 2 3" xfId="47645"/>
    <cellStyle name="Note 3 4 4 3" xfId="12003"/>
    <cellStyle name="Note 3 4 4 3 2" xfId="41061"/>
    <cellStyle name="Note 3 4 4 4" xfId="34477"/>
    <cellStyle name="Note 3 4 5" xfId="7560"/>
    <cellStyle name="Note 3 4 5 2" xfId="20821"/>
    <cellStyle name="Note 3 4 5 2 2" xfId="28775"/>
    <cellStyle name="Note 3 4 5 2 2 2" xfId="57734"/>
    <cellStyle name="Note 3 4 5 2 3" xfId="49793"/>
    <cellStyle name="Note 3 4 5 3" xfId="14151"/>
    <cellStyle name="Note 3 4 5 3 2" xfId="43209"/>
    <cellStyle name="Note 3 4 5 4" xfId="36625"/>
    <cellStyle name="Note 3 4 6" xfId="15430"/>
    <cellStyle name="Note 3 4 6 2" xfId="23420"/>
    <cellStyle name="Note 3 4 6 2 2" xfId="52379"/>
    <cellStyle name="Note 3 4 6 3" xfId="44438"/>
    <cellStyle name="Note 3 4 7" xfId="21971"/>
    <cellStyle name="Note 3 4 7 2" xfId="29919"/>
    <cellStyle name="Note 3 4 7 2 2" xfId="58878"/>
    <cellStyle name="Note 3 4 7 3" xfId="50937"/>
    <cellStyle name="Note 3 4 8" xfId="8711"/>
    <cellStyle name="Note 3 4 8 2" xfId="37769"/>
    <cellStyle name="Note 3 4 9" xfId="31185"/>
    <cellStyle name="Note 3 5" xfId="1847"/>
    <cellStyle name="Note 3 5 2" xfId="2857"/>
    <cellStyle name="Note 3 5 2 2" xfId="6215"/>
    <cellStyle name="Note 3 5 2 2 2" xfId="19497"/>
    <cellStyle name="Note 3 5 2 2 2 2" xfId="27451"/>
    <cellStyle name="Note 3 5 2 2 2 2 2" xfId="56410"/>
    <cellStyle name="Note 3 5 2 2 2 3" xfId="48469"/>
    <cellStyle name="Note 3 5 2 2 3" xfId="12827"/>
    <cellStyle name="Note 3 5 2 2 3 2" xfId="41885"/>
    <cellStyle name="Note 3 5 2 2 4" xfId="35301"/>
    <cellStyle name="Note 3 5 2 3" xfId="16345"/>
    <cellStyle name="Note 3 5 2 3 2" xfId="24299"/>
    <cellStyle name="Note 3 5 2 3 2 2" xfId="53258"/>
    <cellStyle name="Note 3 5 2 3 3" xfId="45317"/>
    <cellStyle name="Note 3 5 2 4" xfId="9535"/>
    <cellStyle name="Note 3 5 2 4 2" xfId="38593"/>
    <cellStyle name="Note 3 5 2 5" xfId="32009"/>
    <cellStyle name="Note 3 5 3" xfId="4055"/>
    <cellStyle name="Note 3 5 3 2" xfId="17349"/>
    <cellStyle name="Note 3 5 3 2 2" xfId="25303"/>
    <cellStyle name="Note 3 5 3 2 2 2" xfId="54262"/>
    <cellStyle name="Note 3 5 3 2 3" xfId="46321"/>
    <cellStyle name="Note 3 5 3 3" xfId="10679"/>
    <cellStyle name="Note 3 5 3 3 2" xfId="39737"/>
    <cellStyle name="Note 3 5 3 4" xfId="33153"/>
    <cellStyle name="Note 3 5 4" xfId="5211"/>
    <cellStyle name="Note 3 5 4 2" xfId="18493"/>
    <cellStyle name="Note 3 5 4 2 2" xfId="26447"/>
    <cellStyle name="Note 3 5 4 2 2 2" xfId="55406"/>
    <cellStyle name="Note 3 5 4 2 3" xfId="47465"/>
    <cellStyle name="Note 3 5 4 3" xfId="11823"/>
    <cellStyle name="Note 3 5 4 3 2" xfId="40881"/>
    <cellStyle name="Note 3 5 4 4" xfId="34297"/>
    <cellStyle name="Note 3 5 5" xfId="7380"/>
    <cellStyle name="Note 3 5 5 2" xfId="20641"/>
    <cellStyle name="Note 3 5 5 2 2" xfId="28595"/>
    <cellStyle name="Note 3 5 5 2 2 2" xfId="57554"/>
    <cellStyle name="Note 3 5 5 2 3" xfId="49613"/>
    <cellStyle name="Note 3 5 5 3" xfId="13971"/>
    <cellStyle name="Note 3 5 5 3 2" xfId="43029"/>
    <cellStyle name="Note 3 5 5 4" xfId="36445"/>
    <cellStyle name="Note 3 5 6" xfId="15250"/>
    <cellStyle name="Note 3 5 6 2" xfId="23240"/>
    <cellStyle name="Note 3 5 6 2 2" xfId="52199"/>
    <cellStyle name="Note 3 5 6 3" xfId="44258"/>
    <cellStyle name="Note 3 5 7" xfId="21791"/>
    <cellStyle name="Note 3 5 7 2" xfId="29739"/>
    <cellStyle name="Note 3 5 7 2 2" xfId="58698"/>
    <cellStyle name="Note 3 5 7 3" xfId="50757"/>
    <cellStyle name="Note 3 5 8" xfId="8531"/>
    <cellStyle name="Note 3 5 8 2" xfId="37589"/>
    <cellStyle name="Note 3 5 9" xfId="31005"/>
    <cellStyle name="Note 3 6" xfId="3516"/>
    <cellStyle name="Note 3 6 2" xfId="4669"/>
    <cellStyle name="Note 3 6 2 2" xfId="17963"/>
    <cellStyle name="Note 3 6 2 2 2" xfId="25917"/>
    <cellStyle name="Note 3 6 2 2 2 2" xfId="54876"/>
    <cellStyle name="Note 3 6 2 2 3" xfId="46935"/>
    <cellStyle name="Note 3 6 2 3" xfId="11293"/>
    <cellStyle name="Note 3 6 2 3 2" xfId="40351"/>
    <cellStyle name="Note 3 6 2 4" xfId="33767"/>
    <cellStyle name="Note 3 6 3" xfId="6829"/>
    <cellStyle name="Note 3 6 3 2" xfId="20111"/>
    <cellStyle name="Note 3 6 3 2 2" xfId="28065"/>
    <cellStyle name="Note 3 6 3 2 2 2" xfId="57024"/>
    <cellStyle name="Note 3 6 3 2 3" xfId="49083"/>
    <cellStyle name="Note 3 6 3 3" xfId="13441"/>
    <cellStyle name="Note 3 6 3 3 2" xfId="42499"/>
    <cellStyle name="Note 3 6 3 4" xfId="35915"/>
    <cellStyle name="Note 3 6 4" xfId="7994"/>
    <cellStyle name="Note 3 6 4 2" xfId="21255"/>
    <cellStyle name="Note 3 6 4 2 2" xfId="29209"/>
    <cellStyle name="Note 3 6 4 2 2 2" xfId="58168"/>
    <cellStyle name="Note 3 6 4 2 3" xfId="50227"/>
    <cellStyle name="Note 3 6 4 3" xfId="14585"/>
    <cellStyle name="Note 3 6 4 3 2" xfId="43643"/>
    <cellStyle name="Note 3 6 4 4" xfId="37059"/>
    <cellStyle name="Note 3 6 5" xfId="15867"/>
    <cellStyle name="Note 3 6 5 2" xfId="23856"/>
    <cellStyle name="Note 3 6 5 2 2" xfId="52815"/>
    <cellStyle name="Note 3 6 5 3" xfId="44874"/>
    <cellStyle name="Note 3 6 6" xfId="22405"/>
    <cellStyle name="Note 3 6 6 2" xfId="30353"/>
    <cellStyle name="Note 3 6 6 2 2" xfId="59312"/>
    <cellStyle name="Note 3 6 6 3" xfId="51371"/>
    <cellStyle name="Note 3 6 7" xfId="10149"/>
    <cellStyle name="Note 3 6 7 2" xfId="39207"/>
    <cellStyle name="Note 3 6 8" xfId="32623"/>
    <cellStyle name="Note 3 7" xfId="2445"/>
    <cellStyle name="Note 3 7 2" xfId="5803"/>
    <cellStyle name="Note 3 7 2 2" xfId="19085"/>
    <cellStyle name="Note 3 7 2 2 2" xfId="27039"/>
    <cellStyle name="Note 3 7 2 2 2 2" xfId="55998"/>
    <cellStyle name="Note 3 7 2 2 3" xfId="48057"/>
    <cellStyle name="Note 3 7 2 3" xfId="12415"/>
    <cellStyle name="Note 3 7 2 3 2" xfId="41473"/>
    <cellStyle name="Note 3 7 2 4" xfId="34889"/>
    <cellStyle name="Note 3 7 3" xfId="14821"/>
    <cellStyle name="Note 3 7 3 2" xfId="22815"/>
    <cellStyle name="Note 3 7 3 2 2" xfId="51774"/>
    <cellStyle name="Note 3 7 3 3" xfId="43833"/>
    <cellStyle name="Note 3 7 4" xfId="9123"/>
    <cellStyle name="Note 3 7 4 2" xfId="38181"/>
    <cellStyle name="Note 3 7 5" xfId="31597"/>
    <cellStyle name="Note 3 8" xfId="3643"/>
    <cellStyle name="Note 3 8 2" xfId="16937"/>
    <cellStyle name="Note 3 8 2 2" xfId="24891"/>
    <cellStyle name="Note 3 8 2 2 2" xfId="53850"/>
    <cellStyle name="Note 3 8 2 3" xfId="45909"/>
    <cellStyle name="Note 3 8 3" xfId="10267"/>
    <cellStyle name="Note 3 8 3 2" xfId="39325"/>
    <cellStyle name="Note 3 8 4" xfId="32741"/>
    <cellStyle name="Note 3 9" xfId="4799"/>
    <cellStyle name="Note 3 9 2" xfId="18081"/>
    <cellStyle name="Note 3 9 2 2" xfId="26035"/>
    <cellStyle name="Note 3 9 2 2 2" xfId="54994"/>
    <cellStyle name="Note 3 9 2 3" xfId="47053"/>
    <cellStyle name="Note 3 9 3" xfId="11411"/>
    <cellStyle name="Note 3 9 3 2" xfId="40469"/>
    <cellStyle name="Note 3 9 4" xfId="33885"/>
    <cellStyle name="Note 4" xfId="3518"/>
    <cellStyle name="Note 4 10" xfId="32625"/>
    <cellStyle name="Note 4 2" xfId="4671"/>
    <cellStyle name="Note 4 2 2" xfId="17965"/>
    <cellStyle name="Note 4 2 2 2" xfId="25919"/>
    <cellStyle name="Note 4 2 2 2 2" xfId="54878"/>
    <cellStyle name="Note 4 2 2 3" xfId="46937"/>
    <cellStyle name="Note 4 2 3" xfId="11295"/>
    <cellStyle name="Note 4 2 3 2" xfId="40353"/>
    <cellStyle name="Note 4 2 4" xfId="33769"/>
    <cellStyle name="Note 4 3" xfId="6831"/>
    <cellStyle name="Note 4 3 2" xfId="20113"/>
    <cellStyle name="Note 4 3 2 2" xfId="28067"/>
    <cellStyle name="Note 4 3 2 2 2" xfId="57026"/>
    <cellStyle name="Note 4 3 2 3" xfId="49085"/>
    <cellStyle name="Note 4 3 3" xfId="13443"/>
    <cellStyle name="Note 4 3 3 2" xfId="42501"/>
    <cellStyle name="Note 4 3 4" xfId="35917"/>
    <cellStyle name="Note 4 4" xfId="7996"/>
    <cellStyle name="Note 4 4 2" xfId="21257"/>
    <cellStyle name="Note 4 4 2 2" xfId="29211"/>
    <cellStyle name="Note 4 4 2 2 2" xfId="58170"/>
    <cellStyle name="Note 4 4 2 3" xfId="50229"/>
    <cellStyle name="Note 4 4 3" xfId="14587"/>
    <cellStyle name="Note 4 4 3 2" xfId="43645"/>
    <cellStyle name="Note 4 4 4" xfId="37061"/>
    <cellStyle name="Note 4 5" xfId="15869"/>
    <cellStyle name="Note 4 5 2" xfId="23858"/>
    <cellStyle name="Note 4 5 2 2" xfId="52817"/>
    <cellStyle name="Note 4 5 3" xfId="44876"/>
    <cellStyle name="Note 4 6" xfId="22407"/>
    <cellStyle name="Note 4 6 2" xfId="30355"/>
    <cellStyle name="Note 4 6 2 2" xfId="59314"/>
    <cellStyle name="Note 4 6 3" xfId="51373"/>
    <cellStyle name="Note 4 7" xfId="22554"/>
    <cellStyle name="Note 4 7 2" xfId="30495"/>
    <cellStyle name="Note 4 7 2 2" xfId="59454"/>
    <cellStyle name="Note 4 7 3" xfId="51516"/>
    <cellStyle name="Note 4 8" xfId="22657"/>
    <cellStyle name="Note 4 8 2" xfId="51619"/>
    <cellStyle name="Note 4 9" xfId="10151"/>
    <cellStyle name="Note 4 9 2" xfId="39209"/>
    <cellStyle name="nplosion" xfId="1194"/>
    <cellStyle name="NUM2-SIS" xfId="1195"/>
    <cellStyle name="NUMB25F" xfId="1196"/>
    <cellStyle name="Number 0" xfId="1197"/>
    <cellStyle name="Number 2" xfId="1198"/>
    <cellStyle name="Number 3" xfId="1199"/>
    <cellStyle name="Number 6" xfId="1200"/>
    <cellStyle name="NUM-SIS" xfId="1201"/>
    <cellStyle name="Œ…‹æØ‚è [0.00]_Region Orders (2)" xfId="1202"/>
    <cellStyle name="Œ…‹æØ‚è_Region Orders (2)" xfId="1203"/>
    <cellStyle name="Output Amounts" xfId="1204"/>
    <cellStyle name="Output Column Headings" xfId="1205"/>
    <cellStyle name="Output Line Items" xfId="1206"/>
    <cellStyle name="Output Report Heading" xfId="1207"/>
    <cellStyle name="Output Report Title" xfId="1208"/>
    <cellStyle name="PCT2-SIS" xfId="1209"/>
    <cellStyle name="PCT-SIS" xfId="1210"/>
    <cellStyle name="per.style" xfId="1211"/>
    <cellStyle name="Percen - Style2" xfId="1212"/>
    <cellStyle name="Percent (1)" xfId="1213"/>
    <cellStyle name="Percent (2)" xfId="1214"/>
    <cellStyle name="Percent [0]" xfId="1215"/>
    <cellStyle name="Percent [2]" xfId="1216"/>
    <cellStyle name="Percent 0" xfId="1217"/>
    <cellStyle name="Percent 1" xfId="1218"/>
    <cellStyle name="Percent 10" xfId="1357"/>
    <cellStyle name="Percent 100" xfId="15991"/>
    <cellStyle name="Percent 101" xfId="14839"/>
    <cellStyle name="Percent 102" xfId="15946"/>
    <cellStyle name="Percent 103" xfId="14745"/>
    <cellStyle name="Percent 104" xfId="15974"/>
    <cellStyle name="Percent 105" xfId="14739"/>
    <cellStyle name="Percent 106" xfId="16005"/>
    <cellStyle name="Percent 107" xfId="14770"/>
    <cellStyle name="Percent 108" xfId="16000"/>
    <cellStyle name="Percent 109" xfId="14796"/>
    <cellStyle name="Percent 11" xfId="1362"/>
    <cellStyle name="Percent 110" xfId="14738"/>
    <cellStyle name="Percent 111" xfId="14710"/>
    <cellStyle name="Percent 112" xfId="14748"/>
    <cellStyle name="Percent 113" xfId="14768"/>
    <cellStyle name="Percent 114" xfId="14763"/>
    <cellStyle name="Percent 115" xfId="14813"/>
    <cellStyle name="Percent 116" xfId="14652"/>
    <cellStyle name="Percent 117" xfId="15980"/>
    <cellStyle name="Percent 118" xfId="14724"/>
    <cellStyle name="Percent 119" xfId="14826"/>
    <cellStyle name="Percent 12" xfId="1363"/>
    <cellStyle name="Percent 120" xfId="14752"/>
    <cellStyle name="Percent 121" xfId="14781"/>
    <cellStyle name="Percent 122" xfId="16006"/>
    <cellStyle name="Percent 123" xfId="15973"/>
    <cellStyle name="Percent 124" xfId="15916"/>
    <cellStyle name="Percent 125" xfId="14718"/>
    <cellStyle name="Percent 126" xfId="16009"/>
    <cellStyle name="Percent 127" xfId="15822"/>
    <cellStyle name="Percent 128" xfId="15927"/>
    <cellStyle name="Percent 129" xfId="14645"/>
    <cellStyle name="Percent 13" xfId="1377"/>
    <cellStyle name="Percent 130" xfId="14766"/>
    <cellStyle name="Percent 131" xfId="14773"/>
    <cellStyle name="Percent 132" xfId="21299"/>
    <cellStyle name="Percent 133" xfId="21367"/>
    <cellStyle name="Percent 134" xfId="22450"/>
    <cellStyle name="Percent 135" xfId="21365"/>
    <cellStyle name="Percent 136" xfId="22448"/>
    <cellStyle name="Percent 137" xfId="22454"/>
    <cellStyle name="Percent 137 2" xfId="30398"/>
    <cellStyle name="Percent 137 2 2" xfId="59357"/>
    <cellStyle name="Percent 137 3" xfId="51416"/>
    <cellStyle name="Percent 138" xfId="22542"/>
    <cellStyle name="Percent 138 2" xfId="22663"/>
    <cellStyle name="Percent 138 3" xfId="51504"/>
    <cellStyle name="Percent 139" xfId="22560"/>
    <cellStyle name="Percent 139 2" xfId="22664"/>
    <cellStyle name="Percent 139 3" xfId="51522"/>
    <cellStyle name="Percent 14" xfId="1370"/>
    <cellStyle name="Percent 140" xfId="8041"/>
    <cellStyle name="Percent 141" xfId="8108"/>
    <cellStyle name="Percent 142" xfId="8107"/>
    <cellStyle name="Percent 143" xfId="22665"/>
    <cellStyle name="Percent 144" xfId="30529"/>
    <cellStyle name="Percent 145" xfId="30513"/>
    <cellStyle name="Percent 15" xfId="1382"/>
    <cellStyle name="Percent 151" xfId="59470"/>
    <cellStyle name="Percent 16" xfId="1355"/>
    <cellStyle name="Percent 17" xfId="120"/>
    <cellStyle name="Percent 17 10" xfId="14701"/>
    <cellStyle name="Percent 17 10 2" xfId="22736"/>
    <cellStyle name="Percent 17 10 2 2" xfId="51695"/>
    <cellStyle name="Percent 17 10 3" xfId="43754"/>
    <cellStyle name="Percent 17 11" xfId="21363"/>
    <cellStyle name="Percent 17 11 2" xfId="29315"/>
    <cellStyle name="Percent 17 11 2 2" xfId="58274"/>
    <cellStyle name="Percent 17 11 3" xfId="50333"/>
    <cellStyle name="Percent 17 12" xfId="8105"/>
    <cellStyle name="Percent 17 12 2" xfId="37165"/>
    <cellStyle name="Percent 17 13" xfId="30581"/>
    <cellStyle name="Percent 17 2" xfId="1475"/>
    <cellStyle name="Percent 17 2 10" xfId="21457"/>
    <cellStyle name="Percent 17 2 10 2" xfId="29405"/>
    <cellStyle name="Percent 17 2 10 2 2" xfId="58364"/>
    <cellStyle name="Percent 17 2 10 3" xfId="50423"/>
    <cellStyle name="Percent 17 2 11" xfId="8197"/>
    <cellStyle name="Percent 17 2 11 2" xfId="37255"/>
    <cellStyle name="Percent 17 2 12" xfId="30671"/>
    <cellStyle name="Percent 17 2 2" xfId="1695"/>
    <cellStyle name="Percent 17 2 2 10" xfId="30884"/>
    <cellStyle name="Percent 17 2 2 2" xfId="2320"/>
    <cellStyle name="Percent 17 2 2 2 2" xfId="3328"/>
    <cellStyle name="Percent 17 2 2 2 2 2" xfId="6686"/>
    <cellStyle name="Percent 17 2 2 2 2 2 2" xfId="19968"/>
    <cellStyle name="Percent 17 2 2 2 2 2 2 2" xfId="27922"/>
    <cellStyle name="Percent 17 2 2 2 2 2 2 2 2" xfId="56881"/>
    <cellStyle name="Percent 17 2 2 2 2 2 2 3" xfId="48940"/>
    <cellStyle name="Percent 17 2 2 2 2 2 3" xfId="13298"/>
    <cellStyle name="Percent 17 2 2 2 2 2 3 2" xfId="42356"/>
    <cellStyle name="Percent 17 2 2 2 2 2 4" xfId="35772"/>
    <cellStyle name="Percent 17 2 2 2 2 3" xfId="16816"/>
    <cellStyle name="Percent 17 2 2 2 2 3 2" xfId="24770"/>
    <cellStyle name="Percent 17 2 2 2 2 3 2 2" xfId="53729"/>
    <cellStyle name="Percent 17 2 2 2 2 3 3" xfId="45788"/>
    <cellStyle name="Percent 17 2 2 2 2 4" xfId="10006"/>
    <cellStyle name="Percent 17 2 2 2 2 4 2" xfId="39064"/>
    <cellStyle name="Percent 17 2 2 2 2 5" xfId="32480"/>
    <cellStyle name="Percent 17 2 2 2 3" xfId="4526"/>
    <cellStyle name="Percent 17 2 2 2 3 2" xfId="17820"/>
    <cellStyle name="Percent 17 2 2 2 3 2 2" xfId="25774"/>
    <cellStyle name="Percent 17 2 2 2 3 2 2 2" xfId="54733"/>
    <cellStyle name="Percent 17 2 2 2 3 2 3" xfId="46792"/>
    <cellStyle name="Percent 17 2 2 2 3 3" xfId="11150"/>
    <cellStyle name="Percent 17 2 2 2 3 3 2" xfId="40208"/>
    <cellStyle name="Percent 17 2 2 2 3 4" xfId="33624"/>
    <cellStyle name="Percent 17 2 2 2 4" xfId="5682"/>
    <cellStyle name="Percent 17 2 2 2 4 2" xfId="18964"/>
    <cellStyle name="Percent 17 2 2 2 4 2 2" xfId="26918"/>
    <cellStyle name="Percent 17 2 2 2 4 2 2 2" xfId="55877"/>
    <cellStyle name="Percent 17 2 2 2 4 2 3" xfId="47936"/>
    <cellStyle name="Percent 17 2 2 2 4 3" xfId="12294"/>
    <cellStyle name="Percent 17 2 2 2 4 3 2" xfId="41352"/>
    <cellStyle name="Percent 17 2 2 2 4 4" xfId="34768"/>
    <cellStyle name="Percent 17 2 2 2 5" xfId="7851"/>
    <cellStyle name="Percent 17 2 2 2 5 2" xfId="21112"/>
    <cellStyle name="Percent 17 2 2 2 5 2 2" xfId="29066"/>
    <cellStyle name="Percent 17 2 2 2 5 2 2 2" xfId="58025"/>
    <cellStyle name="Percent 17 2 2 2 5 2 3" xfId="50084"/>
    <cellStyle name="Percent 17 2 2 2 5 3" xfId="14442"/>
    <cellStyle name="Percent 17 2 2 2 5 3 2" xfId="43500"/>
    <cellStyle name="Percent 17 2 2 2 5 4" xfId="36916"/>
    <cellStyle name="Percent 17 2 2 2 6" xfId="15721"/>
    <cellStyle name="Percent 17 2 2 2 6 2" xfId="23711"/>
    <cellStyle name="Percent 17 2 2 2 6 2 2" xfId="52670"/>
    <cellStyle name="Percent 17 2 2 2 6 3" xfId="44729"/>
    <cellStyle name="Percent 17 2 2 2 7" xfId="22262"/>
    <cellStyle name="Percent 17 2 2 2 7 2" xfId="30210"/>
    <cellStyle name="Percent 17 2 2 2 7 2 2" xfId="59169"/>
    <cellStyle name="Percent 17 2 2 2 7 3" xfId="51228"/>
    <cellStyle name="Percent 17 2 2 2 8" xfId="9002"/>
    <cellStyle name="Percent 17 2 2 2 8 2" xfId="38060"/>
    <cellStyle name="Percent 17 2 2 2 9" xfId="31476"/>
    <cellStyle name="Percent 17 2 2 3" xfId="2736"/>
    <cellStyle name="Percent 17 2 2 3 2" xfId="6094"/>
    <cellStyle name="Percent 17 2 2 3 2 2" xfId="19376"/>
    <cellStyle name="Percent 17 2 2 3 2 2 2" xfId="27330"/>
    <cellStyle name="Percent 17 2 2 3 2 2 2 2" xfId="56289"/>
    <cellStyle name="Percent 17 2 2 3 2 2 3" xfId="48348"/>
    <cellStyle name="Percent 17 2 2 3 2 3" xfId="12706"/>
    <cellStyle name="Percent 17 2 2 3 2 3 2" xfId="41764"/>
    <cellStyle name="Percent 17 2 2 3 2 4" xfId="35180"/>
    <cellStyle name="Percent 17 2 2 3 3" xfId="16224"/>
    <cellStyle name="Percent 17 2 2 3 3 2" xfId="24178"/>
    <cellStyle name="Percent 17 2 2 3 3 2 2" xfId="53137"/>
    <cellStyle name="Percent 17 2 2 3 3 3" xfId="45196"/>
    <cellStyle name="Percent 17 2 2 3 4" xfId="9414"/>
    <cellStyle name="Percent 17 2 2 3 4 2" xfId="38472"/>
    <cellStyle name="Percent 17 2 2 3 5" xfId="31888"/>
    <cellStyle name="Percent 17 2 2 4" xfId="3934"/>
    <cellStyle name="Percent 17 2 2 4 2" xfId="17228"/>
    <cellStyle name="Percent 17 2 2 4 2 2" xfId="25182"/>
    <cellStyle name="Percent 17 2 2 4 2 2 2" xfId="54141"/>
    <cellStyle name="Percent 17 2 2 4 2 3" xfId="46200"/>
    <cellStyle name="Percent 17 2 2 4 3" xfId="10558"/>
    <cellStyle name="Percent 17 2 2 4 3 2" xfId="39616"/>
    <cellStyle name="Percent 17 2 2 4 4" xfId="33032"/>
    <cellStyle name="Percent 17 2 2 5" xfId="5090"/>
    <cellStyle name="Percent 17 2 2 5 2" xfId="18372"/>
    <cellStyle name="Percent 17 2 2 5 2 2" xfId="26326"/>
    <cellStyle name="Percent 17 2 2 5 2 2 2" xfId="55285"/>
    <cellStyle name="Percent 17 2 2 5 2 3" xfId="47344"/>
    <cellStyle name="Percent 17 2 2 5 3" xfId="11702"/>
    <cellStyle name="Percent 17 2 2 5 3 2" xfId="40760"/>
    <cellStyle name="Percent 17 2 2 5 4" xfId="34176"/>
    <cellStyle name="Percent 17 2 2 6" xfId="7259"/>
    <cellStyle name="Percent 17 2 2 6 2" xfId="20520"/>
    <cellStyle name="Percent 17 2 2 6 2 2" xfId="28474"/>
    <cellStyle name="Percent 17 2 2 6 2 2 2" xfId="57433"/>
    <cellStyle name="Percent 17 2 2 6 2 3" xfId="49492"/>
    <cellStyle name="Percent 17 2 2 6 3" xfId="13850"/>
    <cellStyle name="Percent 17 2 2 6 3 2" xfId="42908"/>
    <cellStyle name="Percent 17 2 2 6 4" xfId="36324"/>
    <cellStyle name="Percent 17 2 2 7" xfId="15128"/>
    <cellStyle name="Percent 17 2 2 7 2" xfId="23118"/>
    <cellStyle name="Percent 17 2 2 7 2 2" xfId="52077"/>
    <cellStyle name="Percent 17 2 2 7 3" xfId="44136"/>
    <cellStyle name="Percent 17 2 2 8" xfId="21670"/>
    <cellStyle name="Percent 17 2 2 8 2" xfId="29618"/>
    <cellStyle name="Percent 17 2 2 8 2 2" xfId="58577"/>
    <cellStyle name="Percent 17 2 2 8 3" xfId="50636"/>
    <cellStyle name="Percent 17 2 2 9" xfId="8410"/>
    <cellStyle name="Percent 17 2 2 9 2" xfId="37468"/>
    <cellStyle name="Percent 17 2 3" xfId="2107"/>
    <cellStyle name="Percent 17 2 3 2" xfId="3115"/>
    <cellStyle name="Percent 17 2 3 2 2" xfId="6473"/>
    <cellStyle name="Percent 17 2 3 2 2 2" xfId="19755"/>
    <cellStyle name="Percent 17 2 3 2 2 2 2" xfId="27709"/>
    <cellStyle name="Percent 17 2 3 2 2 2 2 2" xfId="56668"/>
    <cellStyle name="Percent 17 2 3 2 2 2 3" xfId="48727"/>
    <cellStyle name="Percent 17 2 3 2 2 3" xfId="13085"/>
    <cellStyle name="Percent 17 2 3 2 2 3 2" xfId="42143"/>
    <cellStyle name="Percent 17 2 3 2 2 4" xfId="35559"/>
    <cellStyle name="Percent 17 2 3 2 3" xfId="16603"/>
    <cellStyle name="Percent 17 2 3 2 3 2" xfId="24557"/>
    <cellStyle name="Percent 17 2 3 2 3 2 2" xfId="53516"/>
    <cellStyle name="Percent 17 2 3 2 3 3" xfId="45575"/>
    <cellStyle name="Percent 17 2 3 2 4" xfId="9793"/>
    <cellStyle name="Percent 17 2 3 2 4 2" xfId="38851"/>
    <cellStyle name="Percent 17 2 3 2 5" xfId="32267"/>
    <cellStyle name="Percent 17 2 3 3" xfId="4313"/>
    <cellStyle name="Percent 17 2 3 3 2" xfId="17607"/>
    <cellStyle name="Percent 17 2 3 3 2 2" xfId="25561"/>
    <cellStyle name="Percent 17 2 3 3 2 2 2" xfId="54520"/>
    <cellStyle name="Percent 17 2 3 3 2 3" xfId="46579"/>
    <cellStyle name="Percent 17 2 3 3 3" xfId="10937"/>
    <cellStyle name="Percent 17 2 3 3 3 2" xfId="39995"/>
    <cellStyle name="Percent 17 2 3 3 4" xfId="33411"/>
    <cellStyle name="Percent 17 2 3 4" xfId="5469"/>
    <cellStyle name="Percent 17 2 3 4 2" xfId="18751"/>
    <cellStyle name="Percent 17 2 3 4 2 2" xfId="26705"/>
    <cellStyle name="Percent 17 2 3 4 2 2 2" xfId="55664"/>
    <cellStyle name="Percent 17 2 3 4 2 3" xfId="47723"/>
    <cellStyle name="Percent 17 2 3 4 3" xfId="12081"/>
    <cellStyle name="Percent 17 2 3 4 3 2" xfId="41139"/>
    <cellStyle name="Percent 17 2 3 4 4" xfId="34555"/>
    <cellStyle name="Percent 17 2 3 5" xfId="7638"/>
    <cellStyle name="Percent 17 2 3 5 2" xfId="20899"/>
    <cellStyle name="Percent 17 2 3 5 2 2" xfId="28853"/>
    <cellStyle name="Percent 17 2 3 5 2 2 2" xfId="57812"/>
    <cellStyle name="Percent 17 2 3 5 2 3" xfId="49871"/>
    <cellStyle name="Percent 17 2 3 5 3" xfId="14229"/>
    <cellStyle name="Percent 17 2 3 5 3 2" xfId="43287"/>
    <cellStyle name="Percent 17 2 3 5 4" xfId="36703"/>
    <cellStyle name="Percent 17 2 3 6" xfId="15508"/>
    <cellStyle name="Percent 17 2 3 6 2" xfId="23498"/>
    <cellStyle name="Percent 17 2 3 6 2 2" xfId="52457"/>
    <cellStyle name="Percent 17 2 3 6 3" xfId="44516"/>
    <cellStyle name="Percent 17 2 3 7" xfId="22049"/>
    <cellStyle name="Percent 17 2 3 7 2" xfId="29997"/>
    <cellStyle name="Percent 17 2 3 7 2 2" xfId="58956"/>
    <cellStyle name="Percent 17 2 3 7 3" xfId="51015"/>
    <cellStyle name="Percent 17 2 3 8" xfId="8789"/>
    <cellStyle name="Percent 17 2 3 8 2" xfId="37847"/>
    <cellStyle name="Percent 17 2 3 9" xfId="31263"/>
    <cellStyle name="Percent 17 2 4" xfId="1925"/>
    <cellStyle name="Percent 17 2 4 2" xfId="2935"/>
    <cellStyle name="Percent 17 2 4 2 2" xfId="6293"/>
    <cellStyle name="Percent 17 2 4 2 2 2" xfId="19575"/>
    <cellStyle name="Percent 17 2 4 2 2 2 2" xfId="27529"/>
    <cellStyle name="Percent 17 2 4 2 2 2 2 2" xfId="56488"/>
    <cellStyle name="Percent 17 2 4 2 2 2 3" xfId="48547"/>
    <cellStyle name="Percent 17 2 4 2 2 3" xfId="12905"/>
    <cellStyle name="Percent 17 2 4 2 2 3 2" xfId="41963"/>
    <cellStyle name="Percent 17 2 4 2 2 4" xfId="35379"/>
    <cellStyle name="Percent 17 2 4 2 3" xfId="16423"/>
    <cellStyle name="Percent 17 2 4 2 3 2" xfId="24377"/>
    <cellStyle name="Percent 17 2 4 2 3 2 2" xfId="53336"/>
    <cellStyle name="Percent 17 2 4 2 3 3" xfId="45395"/>
    <cellStyle name="Percent 17 2 4 2 4" xfId="9613"/>
    <cellStyle name="Percent 17 2 4 2 4 2" xfId="38671"/>
    <cellStyle name="Percent 17 2 4 2 5" xfId="32087"/>
    <cellStyle name="Percent 17 2 4 3" xfId="4133"/>
    <cellStyle name="Percent 17 2 4 3 2" xfId="17427"/>
    <cellStyle name="Percent 17 2 4 3 2 2" xfId="25381"/>
    <cellStyle name="Percent 17 2 4 3 2 2 2" xfId="54340"/>
    <cellStyle name="Percent 17 2 4 3 2 3" xfId="46399"/>
    <cellStyle name="Percent 17 2 4 3 3" xfId="10757"/>
    <cellStyle name="Percent 17 2 4 3 3 2" xfId="39815"/>
    <cellStyle name="Percent 17 2 4 3 4" xfId="33231"/>
    <cellStyle name="Percent 17 2 4 4" xfId="5289"/>
    <cellStyle name="Percent 17 2 4 4 2" xfId="18571"/>
    <cellStyle name="Percent 17 2 4 4 2 2" xfId="26525"/>
    <cellStyle name="Percent 17 2 4 4 2 2 2" xfId="55484"/>
    <cellStyle name="Percent 17 2 4 4 2 3" xfId="47543"/>
    <cellStyle name="Percent 17 2 4 4 3" xfId="11901"/>
    <cellStyle name="Percent 17 2 4 4 3 2" xfId="40959"/>
    <cellStyle name="Percent 17 2 4 4 4" xfId="34375"/>
    <cellStyle name="Percent 17 2 4 5" xfId="7458"/>
    <cellStyle name="Percent 17 2 4 5 2" xfId="20719"/>
    <cellStyle name="Percent 17 2 4 5 2 2" xfId="28673"/>
    <cellStyle name="Percent 17 2 4 5 2 2 2" xfId="57632"/>
    <cellStyle name="Percent 17 2 4 5 2 3" xfId="49691"/>
    <cellStyle name="Percent 17 2 4 5 3" xfId="14049"/>
    <cellStyle name="Percent 17 2 4 5 3 2" xfId="43107"/>
    <cellStyle name="Percent 17 2 4 5 4" xfId="36523"/>
    <cellStyle name="Percent 17 2 4 6" xfId="15328"/>
    <cellStyle name="Percent 17 2 4 6 2" xfId="23318"/>
    <cellStyle name="Percent 17 2 4 6 2 2" xfId="52277"/>
    <cellStyle name="Percent 17 2 4 6 3" xfId="44336"/>
    <cellStyle name="Percent 17 2 4 7" xfId="21869"/>
    <cellStyle name="Percent 17 2 4 7 2" xfId="29817"/>
    <cellStyle name="Percent 17 2 4 7 2 2" xfId="58776"/>
    <cellStyle name="Percent 17 2 4 7 3" xfId="50835"/>
    <cellStyle name="Percent 17 2 4 8" xfId="8609"/>
    <cellStyle name="Percent 17 2 4 8 2" xfId="37667"/>
    <cellStyle name="Percent 17 2 4 9" xfId="31083"/>
    <cellStyle name="Percent 17 2 5" xfId="2523"/>
    <cellStyle name="Percent 17 2 5 2" xfId="5881"/>
    <cellStyle name="Percent 17 2 5 2 2" xfId="19163"/>
    <cellStyle name="Percent 17 2 5 2 2 2" xfId="27117"/>
    <cellStyle name="Percent 17 2 5 2 2 2 2" xfId="56076"/>
    <cellStyle name="Percent 17 2 5 2 2 3" xfId="48135"/>
    <cellStyle name="Percent 17 2 5 2 3" xfId="12493"/>
    <cellStyle name="Percent 17 2 5 2 3 2" xfId="41551"/>
    <cellStyle name="Percent 17 2 5 2 4" xfId="34967"/>
    <cellStyle name="Percent 17 2 5 3" xfId="14757"/>
    <cellStyle name="Percent 17 2 5 3 2" xfId="22771"/>
    <cellStyle name="Percent 17 2 5 3 2 2" xfId="51730"/>
    <cellStyle name="Percent 17 2 5 3 3" xfId="43789"/>
    <cellStyle name="Percent 17 2 5 4" xfId="9201"/>
    <cellStyle name="Percent 17 2 5 4 2" xfId="38259"/>
    <cellStyle name="Percent 17 2 5 5" xfId="31675"/>
    <cellStyle name="Percent 17 2 6" xfId="3721"/>
    <cellStyle name="Percent 17 2 6 2" xfId="17015"/>
    <cellStyle name="Percent 17 2 6 2 2" xfId="24969"/>
    <cellStyle name="Percent 17 2 6 2 2 2" xfId="53928"/>
    <cellStyle name="Percent 17 2 6 2 3" xfId="45987"/>
    <cellStyle name="Percent 17 2 6 3" xfId="10345"/>
    <cellStyle name="Percent 17 2 6 3 2" xfId="39403"/>
    <cellStyle name="Percent 17 2 6 4" xfId="32819"/>
    <cellStyle name="Percent 17 2 7" xfId="4877"/>
    <cellStyle name="Percent 17 2 7 2" xfId="18159"/>
    <cellStyle name="Percent 17 2 7 2 2" xfId="26113"/>
    <cellStyle name="Percent 17 2 7 2 2 2" xfId="55072"/>
    <cellStyle name="Percent 17 2 7 2 3" xfId="47131"/>
    <cellStyle name="Percent 17 2 7 3" xfId="11489"/>
    <cellStyle name="Percent 17 2 7 3 2" xfId="40547"/>
    <cellStyle name="Percent 17 2 7 4" xfId="33963"/>
    <cellStyle name="Percent 17 2 8" xfId="7046"/>
    <cellStyle name="Percent 17 2 8 2" xfId="20307"/>
    <cellStyle name="Percent 17 2 8 2 2" xfId="28261"/>
    <cellStyle name="Percent 17 2 8 2 2 2" xfId="57220"/>
    <cellStyle name="Percent 17 2 8 2 3" xfId="49279"/>
    <cellStyle name="Percent 17 2 8 3" xfId="13637"/>
    <cellStyle name="Percent 17 2 8 3 2" xfId="42695"/>
    <cellStyle name="Percent 17 2 8 4" xfId="36111"/>
    <cellStyle name="Percent 17 2 9" xfId="14915"/>
    <cellStyle name="Percent 17 2 9 2" xfId="22905"/>
    <cellStyle name="Percent 17 2 9 2 2" xfId="51864"/>
    <cellStyle name="Percent 17 2 9 3" xfId="43923"/>
    <cellStyle name="Percent 17 3" xfId="1575"/>
    <cellStyle name="Percent 17 3 10" xfId="30764"/>
    <cellStyle name="Percent 17 3 2" xfId="2200"/>
    <cellStyle name="Percent 17 3 2 2" xfId="3208"/>
    <cellStyle name="Percent 17 3 2 2 2" xfId="6566"/>
    <cellStyle name="Percent 17 3 2 2 2 2" xfId="19848"/>
    <cellStyle name="Percent 17 3 2 2 2 2 2" xfId="27802"/>
    <cellStyle name="Percent 17 3 2 2 2 2 2 2" xfId="56761"/>
    <cellStyle name="Percent 17 3 2 2 2 2 3" xfId="48820"/>
    <cellStyle name="Percent 17 3 2 2 2 3" xfId="13178"/>
    <cellStyle name="Percent 17 3 2 2 2 3 2" xfId="42236"/>
    <cellStyle name="Percent 17 3 2 2 2 4" xfId="35652"/>
    <cellStyle name="Percent 17 3 2 2 3" xfId="16696"/>
    <cellStyle name="Percent 17 3 2 2 3 2" xfId="24650"/>
    <cellStyle name="Percent 17 3 2 2 3 2 2" xfId="53609"/>
    <cellStyle name="Percent 17 3 2 2 3 3" xfId="45668"/>
    <cellStyle name="Percent 17 3 2 2 4" xfId="9886"/>
    <cellStyle name="Percent 17 3 2 2 4 2" xfId="38944"/>
    <cellStyle name="Percent 17 3 2 2 5" xfId="32360"/>
    <cellStyle name="Percent 17 3 2 3" xfId="4406"/>
    <cellStyle name="Percent 17 3 2 3 2" xfId="17700"/>
    <cellStyle name="Percent 17 3 2 3 2 2" xfId="25654"/>
    <cellStyle name="Percent 17 3 2 3 2 2 2" xfId="54613"/>
    <cellStyle name="Percent 17 3 2 3 2 3" xfId="46672"/>
    <cellStyle name="Percent 17 3 2 3 3" xfId="11030"/>
    <cellStyle name="Percent 17 3 2 3 3 2" xfId="40088"/>
    <cellStyle name="Percent 17 3 2 3 4" xfId="33504"/>
    <cellStyle name="Percent 17 3 2 4" xfId="5562"/>
    <cellStyle name="Percent 17 3 2 4 2" xfId="18844"/>
    <cellStyle name="Percent 17 3 2 4 2 2" xfId="26798"/>
    <cellStyle name="Percent 17 3 2 4 2 2 2" xfId="55757"/>
    <cellStyle name="Percent 17 3 2 4 2 3" xfId="47816"/>
    <cellStyle name="Percent 17 3 2 4 3" xfId="12174"/>
    <cellStyle name="Percent 17 3 2 4 3 2" xfId="41232"/>
    <cellStyle name="Percent 17 3 2 4 4" xfId="34648"/>
    <cellStyle name="Percent 17 3 2 5" xfId="7731"/>
    <cellStyle name="Percent 17 3 2 5 2" xfId="20992"/>
    <cellStyle name="Percent 17 3 2 5 2 2" xfId="28946"/>
    <cellStyle name="Percent 17 3 2 5 2 2 2" xfId="57905"/>
    <cellStyle name="Percent 17 3 2 5 2 3" xfId="49964"/>
    <cellStyle name="Percent 17 3 2 5 3" xfId="14322"/>
    <cellStyle name="Percent 17 3 2 5 3 2" xfId="43380"/>
    <cellStyle name="Percent 17 3 2 5 4" xfId="36796"/>
    <cellStyle name="Percent 17 3 2 6" xfId="15601"/>
    <cellStyle name="Percent 17 3 2 6 2" xfId="23591"/>
    <cellStyle name="Percent 17 3 2 6 2 2" xfId="52550"/>
    <cellStyle name="Percent 17 3 2 6 3" xfId="44609"/>
    <cellStyle name="Percent 17 3 2 7" xfId="22142"/>
    <cellStyle name="Percent 17 3 2 7 2" xfId="30090"/>
    <cellStyle name="Percent 17 3 2 7 2 2" xfId="59049"/>
    <cellStyle name="Percent 17 3 2 7 3" xfId="51108"/>
    <cellStyle name="Percent 17 3 2 8" xfId="8882"/>
    <cellStyle name="Percent 17 3 2 8 2" xfId="37940"/>
    <cellStyle name="Percent 17 3 2 9" xfId="31356"/>
    <cellStyle name="Percent 17 3 3" xfId="2616"/>
    <cellStyle name="Percent 17 3 3 2" xfId="5974"/>
    <cellStyle name="Percent 17 3 3 2 2" xfId="19256"/>
    <cellStyle name="Percent 17 3 3 2 2 2" xfId="27210"/>
    <cellStyle name="Percent 17 3 3 2 2 2 2" xfId="56169"/>
    <cellStyle name="Percent 17 3 3 2 2 3" xfId="48228"/>
    <cellStyle name="Percent 17 3 3 2 3" xfId="12586"/>
    <cellStyle name="Percent 17 3 3 2 3 2" xfId="41644"/>
    <cellStyle name="Percent 17 3 3 2 4" xfId="35060"/>
    <cellStyle name="Percent 17 3 3 3" xfId="16104"/>
    <cellStyle name="Percent 17 3 3 3 2" xfId="24058"/>
    <cellStyle name="Percent 17 3 3 3 2 2" xfId="53017"/>
    <cellStyle name="Percent 17 3 3 3 3" xfId="45076"/>
    <cellStyle name="Percent 17 3 3 4" xfId="9294"/>
    <cellStyle name="Percent 17 3 3 4 2" xfId="38352"/>
    <cellStyle name="Percent 17 3 3 5" xfId="31768"/>
    <cellStyle name="Percent 17 3 4" xfId="3814"/>
    <cellStyle name="Percent 17 3 4 2" xfId="17108"/>
    <cellStyle name="Percent 17 3 4 2 2" xfId="25062"/>
    <cellStyle name="Percent 17 3 4 2 2 2" xfId="54021"/>
    <cellStyle name="Percent 17 3 4 2 3" xfId="46080"/>
    <cellStyle name="Percent 17 3 4 3" xfId="10438"/>
    <cellStyle name="Percent 17 3 4 3 2" xfId="39496"/>
    <cellStyle name="Percent 17 3 4 4" xfId="32912"/>
    <cellStyle name="Percent 17 3 5" xfId="4970"/>
    <cellStyle name="Percent 17 3 5 2" xfId="18252"/>
    <cellStyle name="Percent 17 3 5 2 2" xfId="26206"/>
    <cellStyle name="Percent 17 3 5 2 2 2" xfId="55165"/>
    <cellStyle name="Percent 17 3 5 2 3" xfId="47224"/>
    <cellStyle name="Percent 17 3 5 3" xfId="11582"/>
    <cellStyle name="Percent 17 3 5 3 2" xfId="40640"/>
    <cellStyle name="Percent 17 3 5 4" xfId="34056"/>
    <cellStyle name="Percent 17 3 6" xfId="7139"/>
    <cellStyle name="Percent 17 3 6 2" xfId="20400"/>
    <cellStyle name="Percent 17 3 6 2 2" xfId="28354"/>
    <cellStyle name="Percent 17 3 6 2 2 2" xfId="57313"/>
    <cellStyle name="Percent 17 3 6 2 3" xfId="49372"/>
    <cellStyle name="Percent 17 3 6 3" xfId="13730"/>
    <cellStyle name="Percent 17 3 6 3 2" xfId="42788"/>
    <cellStyle name="Percent 17 3 6 4" xfId="36204"/>
    <cellStyle name="Percent 17 3 7" xfId="15008"/>
    <cellStyle name="Percent 17 3 7 2" xfId="22998"/>
    <cellStyle name="Percent 17 3 7 2 2" xfId="51957"/>
    <cellStyle name="Percent 17 3 7 3" xfId="44016"/>
    <cellStyle name="Percent 17 3 8" xfId="21550"/>
    <cellStyle name="Percent 17 3 8 2" xfId="29498"/>
    <cellStyle name="Percent 17 3 8 2 2" xfId="58457"/>
    <cellStyle name="Percent 17 3 8 3" xfId="50516"/>
    <cellStyle name="Percent 17 3 9" xfId="8290"/>
    <cellStyle name="Percent 17 3 9 2" xfId="37348"/>
    <cellStyle name="Percent 17 4" xfId="2017"/>
    <cellStyle name="Percent 17 4 2" xfId="3025"/>
    <cellStyle name="Percent 17 4 2 2" xfId="6383"/>
    <cellStyle name="Percent 17 4 2 2 2" xfId="19665"/>
    <cellStyle name="Percent 17 4 2 2 2 2" xfId="27619"/>
    <cellStyle name="Percent 17 4 2 2 2 2 2" xfId="56578"/>
    <cellStyle name="Percent 17 4 2 2 2 3" xfId="48637"/>
    <cellStyle name="Percent 17 4 2 2 3" xfId="12995"/>
    <cellStyle name="Percent 17 4 2 2 3 2" xfId="42053"/>
    <cellStyle name="Percent 17 4 2 2 4" xfId="35469"/>
    <cellStyle name="Percent 17 4 2 3" xfId="16513"/>
    <cellStyle name="Percent 17 4 2 3 2" xfId="24467"/>
    <cellStyle name="Percent 17 4 2 3 2 2" xfId="53426"/>
    <cellStyle name="Percent 17 4 2 3 3" xfId="45485"/>
    <cellStyle name="Percent 17 4 2 4" xfId="9703"/>
    <cellStyle name="Percent 17 4 2 4 2" xfId="38761"/>
    <cellStyle name="Percent 17 4 2 5" xfId="32177"/>
    <cellStyle name="Percent 17 4 3" xfId="4223"/>
    <cellStyle name="Percent 17 4 3 2" xfId="17517"/>
    <cellStyle name="Percent 17 4 3 2 2" xfId="25471"/>
    <cellStyle name="Percent 17 4 3 2 2 2" xfId="54430"/>
    <cellStyle name="Percent 17 4 3 2 3" xfId="46489"/>
    <cellStyle name="Percent 17 4 3 3" xfId="10847"/>
    <cellStyle name="Percent 17 4 3 3 2" xfId="39905"/>
    <cellStyle name="Percent 17 4 3 4" xfId="33321"/>
    <cellStyle name="Percent 17 4 4" xfId="5379"/>
    <cellStyle name="Percent 17 4 4 2" xfId="18661"/>
    <cellStyle name="Percent 17 4 4 2 2" xfId="26615"/>
    <cellStyle name="Percent 17 4 4 2 2 2" xfId="55574"/>
    <cellStyle name="Percent 17 4 4 2 3" xfId="47633"/>
    <cellStyle name="Percent 17 4 4 3" xfId="11991"/>
    <cellStyle name="Percent 17 4 4 3 2" xfId="41049"/>
    <cellStyle name="Percent 17 4 4 4" xfId="34465"/>
    <cellStyle name="Percent 17 4 5" xfId="7548"/>
    <cellStyle name="Percent 17 4 5 2" xfId="20809"/>
    <cellStyle name="Percent 17 4 5 2 2" xfId="28763"/>
    <cellStyle name="Percent 17 4 5 2 2 2" xfId="57722"/>
    <cellStyle name="Percent 17 4 5 2 3" xfId="49781"/>
    <cellStyle name="Percent 17 4 5 3" xfId="14139"/>
    <cellStyle name="Percent 17 4 5 3 2" xfId="43197"/>
    <cellStyle name="Percent 17 4 5 4" xfId="36613"/>
    <cellStyle name="Percent 17 4 6" xfId="15418"/>
    <cellStyle name="Percent 17 4 6 2" xfId="23408"/>
    <cellStyle name="Percent 17 4 6 2 2" xfId="52367"/>
    <cellStyle name="Percent 17 4 6 3" xfId="44426"/>
    <cellStyle name="Percent 17 4 7" xfId="21959"/>
    <cellStyle name="Percent 17 4 7 2" xfId="29907"/>
    <cellStyle name="Percent 17 4 7 2 2" xfId="58866"/>
    <cellStyle name="Percent 17 4 7 3" xfId="50925"/>
    <cellStyle name="Percent 17 4 8" xfId="8699"/>
    <cellStyle name="Percent 17 4 8 2" xfId="37757"/>
    <cellStyle name="Percent 17 4 9" xfId="31173"/>
    <cellStyle name="Percent 17 5" xfId="1833"/>
    <cellStyle name="Percent 17 5 2" xfId="2845"/>
    <cellStyle name="Percent 17 5 2 2" xfId="6203"/>
    <cellStyle name="Percent 17 5 2 2 2" xfId="19485"/>
    <cellStyle name="Percent 17 5 2 2 2 2" xfId="27439"/>
    <cellStyle name="Percent 17 5 2 2 2 2 2" xfId="56398"/>
    <cellStyle name="Percent 17 5 2 2 2 3" xfId="48457"/>
    <cellStyle name="Percent 17 5 2 2 3" xfId="12815"/>
    <cellStyle name="Percent 17 5 2 2 3 2" xfId="41873"/>
    <cellStyle name="Percent 17 5 2 2 4" xfId="35289"/>
    <cellStyle name="Percent 17 5 2 3" xfId="16333"/>
    <cellStyle name="Percent 17 5 2 3 2" xfId="24287"/>
    <cellStyle name="Percent 17 5 2 3 2 2" xfId="53246"/>
    <cellStyle name="Percent 17 5 2 3 3" xfId="45305"/>
    <cellStyle name="Percent 17 5 2 4" xfId="9523"/>
    <cellStyle name="Percent 17 5 2 4 2" xfId="38581"/>
    <cellStyle name="Percent 17 5 2 5" xfId="31997"/>
    <cellStyle name="Percent 17 5 3" xfId="4043"/>
    <cellStyle name="Percent 17 5 3 2" xfId="17337"/>
    <cellStyle name="Percent 17 5 3 2 2" xfId="25291"/>
    <cellStyle name="Percent 17 5 3 2 2 2" xfId="54250"/>
    <cellStyle name="Percent 17 5 3 2 3" xfId="46309"/>
    <cellStyle name="Percent 17 5 3 3" xfId="10667"/>
    <cellStyle name="Percent 17 5 3 3 2" xfId="39725"/>
    <cellStyle name="Percent 17 5 3 4" xfId="33141"/>
    <cellStyle name="Percent 17 5 4" xfId="5199"/>
    <cellStyle name="Percent 17 5 4 2" xfId="18481"/>
    <cellStyle name="Percent 17 5 4 2 2" xfId="26435"/>
    <cellStyle name="Percent 17 5 4 2 2 2" xfId="55394"/>
    <cellStyle name="Percent 17 5 4 2 3" xfId="47453"/>
    <cellStyle name="Percent 17 5 4 3" xfId="11811"/>
    <cellStyle name="Percent 17 5 4 3 2" xfId="40869"/>
    <cellStyle name="Percent 17 5 4 4" xfId="34285"/>
    <cellStyle name="Percent 17 5 5" xfId="7368"/>
    <cellStyle name="Percent 17 5 5 2" xfId="20629"/>
    <cellStyle name="Percent 17 5 5 2 2" xfId="28583"/>
    <cellStyle name="Percent 17 5 5 2 2 2" xfId="57542"/>
    <cellStyle name="Percent 17 5 5 2 3" xfId="49601"/>
    <cellStyle name="Percent 17 5 5 3" xfId="13959"/>
    <cellStyle name="Percent 17 5 5 3 2" xfId="43017"/>
    <cellStyle name="Percent 17 5 5 4" xfId="36433"/>
    <cellStyle name="Percent 17 5 6" xfId="15238"/>
    <cellStyle name="Percent 17 5 6 2" xfId="23228"/>
    <cellStyle name="Percent 17 5 6 2 2" xfId="52187"/>
    <cellStyle name="Percent 17 5 6 3" xfId="44246"/>
    <cellStyle name="Percent 17 5 7" xfId="21779"/>
    <cellStyle name="Percent 17 5 7 2" xfId="29727"/>
    <cellStyle name="Percent 17 5 7 2 2" xfId="58686"/>
    <cellStyle name="Percent 17 5 7 3" xfId="50745"/>
    <cellStyle name="Percent 17 5 8" xfId="8519"/>
    <cellStyle name="Percent 17 5 8 2" xfId="37577"/>
    <cellStyle name="Percent 17 5 9" xfId="30993"/>
    <cellStyle name="Percent 17 6" xfId="2432"/>
    <cellStyle name="Percent 17 6 2" xfId="5791"/>
    <cellStyle name="Percent 17 6 2 2" xfId="19073"/>
    <cellStyle name="Percent 17 6 2 2 2" xfId="27027"/>
    <cellStyle name="Percent 17 6 2 2 2 2" xfId="55986"/>
    <cellStyle name="Percent 17 6 2 2 3" xfId="48045"/>
    <cellStyle name="Percent 17 6 2 3" xfId="12403"/>
    <cellStyle name="Percent 17 6 2 3 2" xfId="41461"/>
    <cellStyle name="Percent 17 6 2 4" xfId="34877"/>
    <cellStyle name="Percent 17 6 3" xfId="14788"/>
    <cellStyle name="Percent 17 6 3 2" xfId="22791"/>
    <cellStyle name="Percent 17 6 3 2 2" xfId="51750"/>
    <cellStyle name="Percent 17 6 3 3" xfId="43809"/>
    <cellStyle name="Percent 17 6 4" xfId="9111"/>
    <cellStyle name="Percent 17 6 4 2" xfId="38169"/>
    <cellStyle name="Percent 17 6 5" xfId="31585"/>
    <cellStyle name="Percent 17 7" xfId="3631"/>
    <cellStyle name="Percent 17 7 2" xfId="16925"/>
    <cellStyle name="Percent 17 7 2 2" xfId="24879"/>
    <cellStyle name="Percent 17 7 2 2 2" xfId="53838"/>
    <cellStyle name="Percent 17 7 2 3" xfId="45897"/>
    <cellStyle name="Percent 17 7 3" xfId="10255"/>
    <cellStyle name="Percent 17 7 3 2" xfId="39313"/>
    <cellStyle name="Percent 17 7 4" xfId="32729"/>
    <cellStyle name="Percent 17 8" xfId="4785"/>
    <cellStyle name="Percent 17 8 2" xfId="18069"/>
    <cellStyle name="Percent 17 8 2 2" xfId="26023"/>
    <cellStyle name="Percent 17 8 2 2 2" xfId="54982"/>
    <cellStyle name="Percent 17 8 2 3" xfId="47041"/>
    <cellStyle name="Percent 17 8 3" xfId="11399"/>
    <cellStyle name="Percent 17 8 3 2" xfId="40457"/>
    <cellStyle name="Percent 17 8 4" xfId="33873"/>
    <cellStyle name="Percent 17 9" xfId="6946"/>
    <cellStyle name="Percent 17 9 2" xfId="20217"/>
    <cellStyle name="Percent 17 9 2 2" xfId="28171"/>
    <cellStyle name="Percent 17 9 2 2 2" xfId="57130"/>
    <cellStyle name="Percent 17 9 2 3" xfId="49189"/>
    <cellStyle name="Percent 17 9 3" xfId="13547"/>
    <cellStyle name="Percent 17 9 3 2" xfId="42605"/>
    <cellStyle name="Percent 17 9 4" xfId="36021"/>
    <cellStyle name="Percent 18" xfId="1383"/>
    <cellStyle name="Percent 18 10" xfId="14827"/>
    <cellStyle name="Percent 18 10 2" xfId="22818"/>
    <cellStyle name="Percent 18 10 2 2" xfId="51777"/>
    <cellStyle name="Percent 18 10 3" xfId="43836"/>
    <cellStyle name="Percent 18 11" xfId="21370"/>
    <cellStyle name="Percent 18 11 2" xfId="29318"/>
    <cellStyle name="Percent 18 11 2 2" xfId="58277"/>
    <cellStyle name="Percent 18 11 3" xfId="50336"/>
    <cellStyle name="Percent 18 12" xfId="8110"/>
    <cellStyle name="Percent 18 12 2" xfId="37168"/>
    <cellStyle name="Percent 18 13" xfId="30584"/>
    <cellStyle name="Percent 18 2" xfId="1478"/>
    <cellStyle name="Percent 18 2 10" xfId="21460"/>
    <cellStyle name="Percent 18 2 10 2" xfId="29408"/>
    <cellStyle name="Percent 18 2 10 2 2" xfId="58367"/>
    <cellStyle name="Percent 18 2 10 3" xfId="50426"/>
    <cellStyle name="Percent 18 2 11" xfId="8200"/>
    <cellStyle name="Percent 18 2 11 2" xfId="37258"/>
    <cellStyle name="Percent 18 2 12" xfId="30674"/>
    <cellStyle name="Percent 18 2 2" xfId="1698"/>
    <cellStyle name="Percent 18 2 2 10" xfId="30887"/>
    <cellStyle name="Percent 18 2 2 2" xfId="2323"/>
    <cellStyle name="Percent 18 2 2 2 2" xfId="3331"/>
    <cellStyle name="Percent 18 2 2 2 2 2" xfId="6689"/>
    <cellStyle name="Percent 18 2 2 2 2 2 2" xfId="19971"/>
    <cellStyle name="Percent 18 2 2 2 2 2 2 2" xfId="27925"/>
    <cellStyle name="Percent 18 2 2 2 2 2 2 2 2" xfId="56884"/>
    <cellStyle name="Percent 18 2 2 2 2 2 2 3" xfId="48943"/>
    <cellStyle name="Percent 18 2 2 2 2 2 3" xfId="13301"/>
    <cellStyle name="Percent 18 2 2 2 2 2 3 2" xfId="42359"/>
    <cellStyle name="Percent 18 2 2 2 2 2 4" xfId="35775"/>
    <cellStyle name="Percent 18 2 2 2 2 3" xfId="16819"/>
    <cellStyle name="Percent 18 2 2 2 2 3 2" xfId="24773"/>
    <cellStyle name="Percent 18 2 2 2 2 3 2 2" xfId="53732"/>
    <cellStyle name="Percent 18 2 2 2 2 3 3" xfId="45791"/>
    <cellStyle name="Percent 18 2 2 2 2 4" xfId="10009"/>
    <cellStyle name="Percent 18 2 2 2 2 4 2" xfId="39067"/>
    <cellStyle name="Percent 18 2 2 2 2 5" xfId="32483"/>
    <cellStyle name="Percent 18 2 2 2 3" xfId="4529"/>
    <cellStyle name="Percent 18 2 2 2 3 2" xfId="17823"/>
    <cellStyle name="Percent 18 2 2 2 3 2 2" xfId="25777"/>
    <cellStyle name="Percent 18 2 2 2 3 2 2 2" xfId="54736"/>
    <cellStyle name="Percent 18 2 2 2 3 2 3" xfId="46795"/>
    <cellStyle name="Percent 18 2 2 2 3 3" xfId="11153"/>
    <cellStyle name="Percent 18 2 2 2 3 3 2" xfId="40211"/>
    <cellStyle name="Percent 18 2 2 2 3 4" xfId="33627"/>
    <cellStyle name="Percent 18 2 2 2 4" xfId="5685"/>
    <cellStyle name="Percent 18 2 2 2 4 2" xfId="18967"/>
    <cellStyle name="Percent 18 2 2 2 4 2 2" xfId="26921"/>
    <cellStyle name="Percent 18 2 2 2 4 2 2 2" xfId="55880"/>
    <cellStyle name="Percent 18 2 2 2 4 2 3" xfId="47939"/>
    <cellStyle name="Percent 18 2 2 2 4 3" xfId="12297"/>
    <cellStyle name="Percent 18 2 2 2 4 3 2" xfId="41355"/>
    <cellStyle name="Percent 18 2 2 2 4 4" xfId="34771"/>
    <cellStyle name="Percent 18 2 2 2 5" xfId="7854"/>
    <cellStyle name="Percent 18 2 2 2 5 2" xfId="21115"/>
    <cellStyle name="Percent 18 2 2 2 5 2 2" xfId="29069"/>
    <cellStyle name="Percent 18 2 2 2 5 2 2 2" xfId="58028"/>
    <cellStyle name="Percent 18 2 2 2 5 2 3" xfId="50087"/>
    <cellStyle name="Percent 18 2 2 2 5 3" xfId="14445"/>
    <cellStyle name="Percent 18 2 2 2 5 3 2" xfId="43503"/>
    <cellStyle name="Percent 18 2 2 2 5 4" xfId="36919"/>
    <cellStyle name="Percent 18 2 2 2 6" xfId="15724"/>
    <cellStyle name="Percent 18 2 2 2 6 2" xfId="23714"/>
    <cellStyle name="Percent 18 2 2 2 6 2 2" xfId="52673"/>
    <cellStyle name="Percent 18 2 2 2 6 3" xfId="44732"/>
    <cellStyle name="Percent 18 2 2 2 7" xfId="22265"/>
    <cellStyle name="Percent 18 2 2 2 7 2" xfId="30213"/>
    <cellStyle name="Percent 18 2 2 2 7 2 2" xfId="59172"/>
    <cellStyle name="Percent 18 2 2 2 7 3" xfId="51231"/>
    <cellStyle name="Percent 18 2 2 2 8" xfId="9005"/>
    <cellStyle name="Percent 18 2 2 2 8 2" xfId="38063"/>
    <cellStyle name="Percent 18 2 2 2 9" xfId="31479"/>
    <cellStyle name="Percent 18 2 2 3" xfId="2739"/>
    <cellStyle name="Percent 18 2 2 3 2" xfId="6097"/>
    <cellStyle name="Percent 18 2 2 3 2 2" xfId="19379"/>
    <cellStyle name="Percent 18 2 2 3 2 2 2" xfId="27333"/>
    <cellStyle name="Percent 18 2 2 3 2 2 2 2" xfId="56292"/>
    <cellStyle name="Percent 18 2 2 3 2 2 3" xfId="48351"/>
    <cellStyle name="Percent 18 2 2 3 2 3" xfId="12709"/>
    <cellStyle name="Percent 18 2 2 3 2 3 2" xfId="41767"/>
    <cellStyle name="Percent 18 2 2 3 2 4" xfId="35183"/>
    <cellStyle name="Percent 18 2 2 3 3" xfId="16227"/>
    <cellStyle name="Percent 18 2 2 3 3 2" xfId="24181"/>
    <cellStyle name="Percent 18 2 2 3 3 2 2" xfId="53140"/>
    <cellStyle name="Percent 18 2 2 3 3 3" xfId="45199"/>
    <cellStyle name="Percent 18 2 2 3 4" xfId="9417"/>
    <cellStyle name="Percent 18 2 2 3 4 2" xfId="38475"/>
    <cellStyle name="Percent 18 2 2 3 5" xfId="31891"/>
    <cellStyle name="Percent 18 2 2 4" xfId="3937"/>
    <cellStyle name="Percent 18 2 2 4 2" xfId="17231"/>
    <cellStyle name="Percent 18 2 2 4 2 2" xfId="25185"/>
    <cellStyle name="Percent 18 2 2 4 2 2 2" xfId="54144"/>
    <cellStyle name="Percent 18 2 2 4 2 3" xfId="46203"/>
    <cellStyle name="Percent 18 2 2 4 3" xfId="10561"/>
    <cellStyle name="Percent 18 2 2 4 3 2" xfId="39619"/>
    <cellStyle name="Percent 18 2 2 4 4" xfId="33035"/>
    <cellStyle name="Percent 18 2 2 5" xfId="5093"/>
    <cellStyle name="Percent 18 2 2 5 2" xfId="18375"/>
    <cellStyle name="Percent 18 2 2 5 2 2" xfId="26329"/>
    <cellStyle name="Percent 18 2 2 5 2 2 2" xfId="55288"/>
    <cellStyle name="Percent 18 2 2 5 2 3" xfId="47347"/>
    <cellStyle name="Percent 18 2 2 5 3" xfId="11705"/>
    <cellStyle name="Percent 18 2 2 5 3 2" xfId="40763"/>
    <cellStyle name="Percent 18 2 2 5 4" xfId="34179"/>
    <cellStyle name="Percent 18 2 2 6" xfId="7262"/>
    <cellStyle name="Percent 18 2 2 6 2" xfId="20523"/>
    <cellStyle name="Percent 18 2 2 6 2 2" xfId="28477"/>
    <cellStyle name="Percent 18 2 2 6 2 2 2" xfId="57436"/>
    <cellStyle name="Percent 18 2 2 6 2 3" xfId="49495"/>
    <cellStyle name="Percent 18 2 2 6 3" xfId="13853"/>
    <cellStyle name="Percent 18 2 2 6 3 2" xfId="42911"/>
    <cellStyle name="Percent 18 2 2 6 4" xfId="36327"/>
    <cellStyle name="Percent 18 2 2 7" xfId="15131"/>
    <cellStyle name="Percent 18 2 2 7 2" xfId="23121"/>
    <cellStyle name="Percent 18 2 2 7 2 2" xfId="52080"/>
    <cellStyle name="Percent 18 2 2 7 3" xfId="44139"/>
    <cellStyle name="Percent 18 2 2 8" xfId="21673"/>
    <cellStyle name="Percent 18 2 2 8 2" xfId="29621"/>
    <cellStyle name="Percent 18 2 2 8 2 2" xfId="58580"/>
    <cellStyle name="Percent 18 2 2 8 3" xfId="50639"/>
    <cellStyle name="Percent 18 2 2 9" xfId="8413"/>
    <cellStyle name="Percent 18 2 2 9 2" xfId="37471"/>
    <cellStyle name="Percent 18 2 3" xfId="2110"/>
    <cellStyle name="Percent 18 2 3 2" xfId="3118"/>
    <cellStyle name="Percent 18 2 3 2 2" xfId="6476"/>
    <cellStyle name="Percent 18 2 3 2 2 2" xfId="19758"/>
    <cellStyle name="Percent 18 2 3 2 2 2 2" xfId="27712"/>
    <cellStyle name="Percent 18 2 3 2 2 2 2 2" xfId="56671"/>
    <cellStyle name="Percent 18 2 3 2 2 2 3" xfId="48730"/>
    <cellStyle name="Percent 18 2 3 2 2 3" xfId="13088"/>
    <cellStyle name="Percent 18 2 3 2 2 3 2" xfId="42146"/>
    <cellStyle name="Percent 18 2 3 2 2 4" xfId="35562"/>
    <cellStyle name="Percent 18 2 3 2 3" xfId="16606"/>
    <cellStyle name="Percent 18 2 3 2 3 2" xfId="24560"/>
    <cellStyle name="Percent 18 2 3 2 3 2 2" xfId="53519"/>
    <cellStyle name="Percent 18 2 3 2 3 3" xfId="45578"/>
    <cellStyle name="Percent 18 2 3 2 4" xfId="9796"/>
    <cellStyle name="Percent 18 2 3 2 4 2" xfId="38854"/>
    <cellStyle name="Percent 18 2 3 2 5" xfId="32270"/>
    <cellStyle name="Percent 18 2 3 3" xfId="4316"/>
    <cellStyle name="Percent 18 2 3 3 2" xfId="17610"/>
    <cellStyle name="Percent 18 2 3 3 2 2" xfId="25564"/>
    <cellStyle name="Percent 18 2 3 3 2 2 2" xfId="54523"/>
    <cellStyle name="Percent 18 2 3 3 2 3" xfId="46582"/>
    <cellStyle name="Percent 18 2 3 3 3" xfId="10940"/>
    <cellStyle name="Percent 18 2 3 3 3 2" xfId="39998"/>
    <cellStyle name="Percent 18 2 3 3 4" xfId="33414"/>
    <cellStyle name="Percent 18 2 3 4" xfId="5472"/>
    <cellStyle name="Percent 18 2 3 4 2" xfId="18754"/>
    <cellStyle name="Percent 18 2 3 4 2 2" xfId="26708"/>
    <cellStyle name="Percent 18 2 3 4 2 2 2" xfId="55667"/>
    <cellStyle name="Percent 18 2 3 4 2 3" xfId="47726"/>
    <cellStyle name="Percent 18 2 3 4 3" xfId="12084"/>
    <cellStyle name="Percent 18 2 3 4 3 2" xfId="41142"/>
    <cellStyle name="Percent 18 2 3 4 4" xfId="34558"/>
    <cellStyle name="Percent 18 2 3 5" xfId="7641"/>
    <cellStyle name="Percent 18 2 3 5 2" xfId="20902"/>
    <cellStyle name="Percent 18 2 3 5 2 2" xfId="28856"/>
    <cellStyle name="Percent 18 2 3 5 2 2 2" xfId="57815"/>
    <cellStyle name="Percent 18 2 3 5 2 3" xfId="49874"/>
    <cellStyle name="Percent 18 2 3 5 3" xfId="14232"/>
    <cellStyle name="Percent 18 2 3 5 3 2" xfId="43290"/>
    <cellStyle name="Percent 18 2 3 5 4" xfId="36706"/>
    <cellStyle name="Percent 18 2 3 6" xfId="15511"/>
    <cellStyle name="Percent 18 2 3 6 2" xfId="23501"/>
    <cellStyle name="Percent 18 2 3 6 2 2" xfId="52460"/>
    <cellStyle name="Percent 18 2 3 6 3" xfId="44519"/>
    <cellStyle name="Percent 18 2 3 7" xfId="22052"/>
    <cellStyle name="Percent 18 2 3 7 2" xfId="30000"/>
    <cellStyle name="Percent 18 2 3 7 2 2" xfId="58959"/>
    <cellStyle name="Percent 18 2 3 7 3" xfId="51018"/>
    <cellStyle name="Percent 18 2 3 8" xfId="8792"/>
    <cellStyle name="Percent 18 2 3 8 2" xfId="37850"/>
    <cellStyle name="Percent 18 2 3 9" xfId="31266"/>
    <cellStyle name="Percent 18 2 4" xfId="1928"/>
    <cellStyle name="Percent 18 2 4 2" xfId="2938"/>
    <cellStyle name="Percent 18 2 4 2 2" xfId="6296"/>
    <cellStyle name="Percent 18 2 4 2 2 2" xfId="19578"/>
    <cellStyle name="Percent 18 2 4 2 2 2 2" xfId="27532"/>
    <cellStyle name="Percent 18 2 4 2 2 2 2 2" xfId="56491"/>
    <cellStyle name="Percent 18 2 4 2 2 2 3" xfId="48550"/>
    <cellStyle name="Percent 18 2 4 2 2 3" xfId="12908"/>
    <cellStyle name="Percent 18 2 4 2 2 3 2" xfId="41966"/>
    <cellStyle name="Percent 18 2 4 2 2 4" xfId="35382"/>
    <cellStyle name="Percent 18 2 4 2 3" xfId="16426"/>
    <cellStyle name="Percent 18 2 4 2 3 2" xfId="24380"/>
    <cellStyle name="Percent 18 2 4 2 3 2 2" xfId="53339"/>
    <cellStyle name="Percent 18 2 4 2 3 3" xfId="45398"/>
    <cellStyle name="Percent 18 2 4 2 4" xfId="9616"/>
    <cellStyle name="Percent 18 2 4 2 4 2" xfId="38674"/>
    <cellStyle name="Percent 18 2 4 2 5" xfId="32090"/>
    <cellStyle name="Percent 18 2 4 3" xfId="4136"/>
    <cellStyle name="Percent 18 2 4 3 2" xfId="17430"/>
    <cellStyle name="Percent 18 2 4 3 2 2" xfId="25384"/>
    <cellStyle name="Percent 18 2 4 3 2 2 2" xfId="54343"/>
    <cellStyle name="Percent 18 2 4 3 2 3" xfId="46402"/>
    <cellStyle name="Percent 18 2 4 3 3" xfId="10760"/>
    <cellStyle name="Percent 18 2 4 3 3 2" xfId="39818"/>
    <cellStyle name="Percent 18 2 4 3 4" xfId="33234"/>
    <cellStyle name="Percent 18 2 4 4" xfId="5292"/>
    <cellStyle name="Percent 18 2 4 4 2" xfId="18574"/>
    <cellStyle name="Percent 18 2 4 4 2 2" xfId="26528"/>
    <cellStyle name="Percent 18 2 4 4 2 2 2" xfId="55487"/>
    <cellStyle name="Percent 18 2 4 4 2 3" xfId="47546"/>
    <cellStyle name="Percent 18 2 4 4 3" xfId="11904"/>
    <cellStyle name="Percent 18 2 4 4 3 2" xfId="40962"/>
    <cellStyle name="Percent 18 2 4 4 4" xfId="34378"/>
    <cellStyle name="Percent 18 2 4 5" xfId="7461"/>
    <cellStyle name="Percent 18 2 4 5 2" xfId="20722"/>
    <cellStyle name="Percent 18 2 4 5 2 2" xfId="28676"/>
    <cellStyle name="Percent 18 2 4 5 2 2 2" xfId="57635"/>
    <cellStyle name="Percent 18 2 4 5 2 3" xfId="49694"/>
    <cellStyle name="Percent 18 2 4 5 3" xfId="14052"/>
    <cellStyle name="Percent 18 2 4 5 3 2" xfId="43110"/>
    <cellStyle name="Percent 18 2 4 5 4" xfId="36526"/>
    <cellStyle name="Percent 18 2 4 6" xfId="15331"/>
    <cellStyle name="Percent 18 2 4 6 2" xfId="23321"/>
    <cellStyle name="Percent 18 2 4 6 2 2" xfId="52280"/>
    <cellStyle name="Percent 18 2 4 6 3" xfId="44339"/>
    <cellStyle name="Percent 18 2 4 7" xfId="21872"/>
    <cellStyle name="Percent 18 2 4 7 2" xfId="29820"/>
    <cellStyle name="Percent 18 2 4 7 2 2" xfId="58779"/>
    <cellStyle name="Percent 18 2 4 7 3" xfId="50838"/>
    <cellStyle name="Percent 18 2 4 8" xfId="8612"/>
    <cellStyle name="Percent 18 2 4 8 2" xfId="37670"/>
    <cellStyle name="Percent 18 2 4 9" xfId="31086"/>
    <cellStyle name="Percent 18 2 5" xfId="2526"/>
    <cellStyle name="Percent 18 2 5 2" xfId="5884"/>
    <cellStyle name="Percent 18 2 5 2 2" xfId="19166"/>
    <cellStyle name="Percent 18 2 5 2 2 2" xfId="27120"/>
    <cellStyle name="Percent 18 2 5 2 2 2 2" xfId="56079"/>
    <cellStyle name="Percent 18 2 5 2 2 3" xfId="48138"/>
    <cellStyle name="Percent 18 2 5 2 3" xfId="12496"/>
    <cellStyle name="Percent 18 2 5 2 3 2" xfId="41554"/>
    <cellStyle name="Percent 18 2 5 2 4" xfId="34970"/>
    <cellStyle name="Percent 18 2 5 3" xfId="15911"/>
    <cellStyle name="Percent 18 2 5 3 2" xfId="23900"/>
    <cellStyle name="Percent 18 2 5 3 2 2" xfId="52859"/>
    <cellStyle name="Percent 18 2 5 3 3" xfId="44918"/>
    <cellStyle name="Percent 18 2 5 4" xfId="9204"/>
    <cellStyle name="Percent 18 2 5 4 2" xfId="38262"/>
    <cellStyle name="Percent 18 2 5 5" xfId="31678"/>
    <cellStyle name="Percent 18 2 6" xfId="3724"/>
    <cellStyle name="Percent 18 2 6 2" xfId="17018"/>
    <cellStyle name="Percent 18 2 6 2 2" xfId="24972"/>
    <cellStyle name="Percent 18 2 6 2 2 2" xfId="53931"/>
    <cellStyle name="Percent 18 2 6 2 3" xfId="45990"/>
    <cellStyle name="Percent 18 2 6 3" xfId="10348"/>
    <cellStyle name="Percent 18 2 6 3 2" xfId="39406"/>
    <cellStyle name="Percent 18 2 6 4" xfId="32822"/>
    <cellStyle name="Percent 18 2 7" xfId="4880"/>
    <cellStyle name="Percent 18 2 7 2" xfId="18162"/>
    <cellStyle name="Percent 18 2 7 2 2" xfId="26116"/>
    <cellStyle name="Percent 18 2 7 2 2 2" xfId="55075"/>
    <cellStyle name="Percent 18 2 7 2 3" xfId="47134"/>
    <cellStyle name="Percent 18 2 7 3" xfId="11492"/>
    <cellStyle name="Percent 18 2 7 3 2" xfId="40550"/>
    <cellStyle name="Percent 18 2 7 4" xfId="33966"/>
    <cellStyle name="Percent 18 2 8" xfId="7049"/>
    <cellStyle name="Percent 18 2 8 2" xfId="20310"/>
    <cellStyle name="Percent 18 2 8 2 2" xfId="28264"/>
    <cellStyle name="Percent 18 2 8 2 2 2" xfId="57223"/>
    <cellStyle name="Percent 18 2 8 2 3" xfId="49282"/>
    <cellStyle name="Percent 18 2 8 3" xfId="13640"/>
    <cellStyle name="Percent 18 2 8 3 2" xfId="42698"/>
    <cellStyle name="Percent 18 2 8 4" xfId="36114"/>
    <cellStyle name="Percent 18 2 9" xfId="14918"/>
    <cellStyle name="Percent 18 2 9 2" xfId="22908"/>
    <cellStyle name="Percent 18 2 9 2 2" xfId="51867"/>
    <cellStyle name="Percent 18 2 9 3" xfId="43926"/>
    <cellStyle name="Percent 18 3" xfId="1608"/>
    <cellStyle name="Percent 18 3 10" xfId="30797"/>
    <cellStyle name="Percent 18 3 2" xfId="2233"/>
    <cellStyle name="Percent 18 3 2 2" xfId="3241"/>
    <cellStyle name="Percent 18 3 2 2 2" xfId="6599"/>
    <cellStyle name="Percent 18 3 2 2 2 2" xfId="19881"/>
    <cellStyle name="Percent 18 3 2 2 2 2 2" xfId="27835"/>
    <cellStyle name="Percent 18 3 2 2 2 2 2 2" xfId="56794"/>
    <cellStyle name="Percent 18 3 2 2 2 2 3" xfId="48853"/>
    <cellStyle name="Percent 18 3 2 2 2 3" xfId="13211"/>
    <cellStyle name="Percent 18 3 2 2 2 3 2" xfId="42269"/>
    <cellStyle name="Percent 18 3 2 2 2 4" xfId="35685"/>
    <cellStyle name="Percent 18 3 2 2 3" xfId="16729"/>
    <cellStyle name="Percent 18 3 2 2 3 2" xfId="24683"/>
    <cellStyle name="Percent 18 3 2 2 3 2 2" xfId="53642"/>
    <cellStyle name="Percent 18 3 2 2 3 3" xfId="45701"/>
    <cellStyle name="Percent 18 3 2 2 4" xfId="9919"/>
    <cellStyle name="Percent 18 3 2 2 4 2" xfId="38977"/>
    <cellStyle name="Percent 18 3 2 2 5" xfId="32393"/>
    <cellStyle name="Percent 18 3 2 3" xfId="4439"/>
    <cellStyle name="Percent 18 3 2 3 2" xfId="17733"/>
    <cellStyle name="Percent 18 3 2 3 2 2" xfId="25687"/>
    <cellStyle name="Percent 18 3 2 3 2 2 2" xfId="54646"/>
    <cellStyle name="Percent 18 3 2 3 2 3" xfId="46705"/>
    <cellStyle name="Percent 18 3 2 3 3" xfId="11063"/>
    <cellStyle name="Percent 18 3 2 3 3 2" xfId="40121"/>
    <cellStyle name="Percent 18 3 2 3 4" xfId="33537"/>
    <cellStyle name="Percent 18 3 2 4" xfId="5595"/>
    <cellStyle name="Percent 18 3 2 4 2" xfId="18877"/>
    <cellStyle name="Percent 18 3 2 4 2 2" xfId="26831"/>
    <cellStyle name="Percent 18 3 2 4 2 2 2" xfId="55790"/>
    <cellStyle name="Percent 18 3 2 4 2 3" xfId="47849"/>
    <cellStyle name="Percent 18 3 2 4 3" xfId="12207"/>
    <cellStyle name="Percent 18 3 2 4 3 2" xfId="41265"/>
    <cellStyle name="Percent 18 3 2 4 4" xfId="34681"/>
    <cellStyle name="Percent 18 3 2 5" xfId="7764"/>
    <cellStyle name="Percent 18 3 2 5 2" xfId="21025"/>
    <cellStyle name="Percent 18 3 2 5 2 2" xfId="28979"/>
    <cellStyle name="Percent 18 3 2 5 2 2 2" xfId="57938"/>
    <cellStyle name="Percent 18 3 2 5 2 3" xfId="49997"/>
    <cellStyle name="Percent 18 3 2 5 3" xfId="14355"/>
    <cellStyle name="Percent 18 3 2 5 3 2" xfId="43413"/>
    <cellStyle name="Percent 18 3 2 5 4" xfId="36829"/>
    <cellStyle name="Percent 18 3 2 6" xfId="15634"/>
    <cellStyle name="Percent 18 3 2 6 2" xfId="23624"/>
    <cellStyle name="Percent 18 3 2 6 2 2" xfId="52583"/>
    <cellStyle name="Percent 18 3 2 6 3" xfId="44642"/>
    <cellStyle name="Percent 18 3 2 7" xfId="22175"/>
    <cellStyle name="Percent 18 3 2 7 2" xfId="30123"/>
    <cellStyle name="Percent 18 3 2 7 2 2" xfId="59082"/>
    <cellStyle name="Percent 18 3 2 7 3" xfId="51141"/>
    <cellStyle name="Percent 18 3 2 8" xfId="8915"/>
    <cellStyle name="Percent 18 3 2 8 2" xfId="37973"/>
    <cellStyle name="Percent 18 3 2 9" xfId="31389"/>
    <cellStyle name="Percent 18 3 3" xfId="2649"/>
    <cellStyle name="Percent 18 3 3 2" xfId="6007"/>
    <cellStyle name="Percent 18 3 3 2 2" xfId="19289"/>
    <cellStyle name="Percent 18 3 3 2 2 2" xfId="27243"/>
    <cellStyle name="Percent 18 3 3 2 2 2 2" xfId="56202"/>
    <cellStyle name="Percent 18 3 3 2 2 3" xfId="48261"/>
    <cellStyle name="Percent 18 3 3 2 3" xfId="12619"/>
    <cellStyle name="Percent 18 3 3 2 3 2" xfId="41677"/>
    <cellStyle name="Percent 18 3 3 2 4" xfId="35093"/>
    <cellStyle name="Percent 18 3 3 3" xfId="16137"/>
    <cellStyle name="Percent 18 3 3 3 2" xfId="24091"/>
    <cellStyle name="Percent 18 3 3 3 2 2" xfId="53050"/>
    <cellStyle name="Percent 18 3 3 3 3" xfId="45109"/>
    <cellStyle name="Percent 18 3 3 4" xfId="9327"/>
    <cellStyle name="Percent 18 3 3 4 2" xfId="38385"/>
    <cellStyle name="Percent 18 3 3 5" xfId="31801"/>
    <cellStyle name="Percent 18 3 4" xfId="3847"/>
    <cellStyle name="Percent 18 3 4 2" xfId="17141"/>
    <cellStyle name="Percent 18 3 4 2 2" xfId="25095"/>
    <cellStyle name="Percent 18 3 4 2 2 2" xfId="54054"/>
    <cellStyle name="Percent 18 3 4 2 3" xfId="46113"/>
    <cellStyle name="Percent 18 3 4 3" xfId="10471"/>
    <cellStyle name="Percent 18 3 4 3 2" xfId="39529"/>
    <cellStyle name="Percent 18 3 4 4" xfId="32945"/>
    <cellStyle name="Percent 18 3 5" xfId="5003"/>
    <cellStyle name="Percent 18 3 5 2" xfId="18285"/>
    <cellStyle name="Percent 18 3 5 2 2" xfId="26239"/>
    <cellStyle name="Percent 18 3 5 2 2 2" xfId="55198"/>
    <cellStyle name="Percent 18 3 5 2 3" xfId="47257"/>
    <cellStyle name="Percent 18 3 5 3" xfId="11615"/>
    <cellStyle name="Percent 18 3 5 3 2" xfId="40673"/>
    <cellStyle name="Percent 18 3 5 4" xfId="34089"/>
    <cellStyle name="Percent 18 3 6" xfId="7172"/>
    <cellStyle name="Percent 18 3 6 2" xfId="20433"/>
    <cellStyle name="Percent 18 3 6 2 2" xfId="28387"/>
    <cellStyle name="Percent 18 3 6 2 2 2" xfId="57346"/>
    <cellStyle name="Percent 18 3 6 2 3" xfId="49405"/>
    <cellStyle name="Percent 18 3 6 3" xfId="13763"/>
    <cellStyle name="Percent 18 3 6 3 2" xfId="42821"/>
    <cellStyle name="Percent 18 3 6 4" xfId="36237"/>
    <cellStyle name="Percent 18 3 7" xfId="15041"/>
    <cellStyle name="Percent 18 3 7 2" xfId="23031"/>
    <cellStyle name="Percent 18 3 7 2 2" xfId="51990"/>
    <cellStyle name="Percent 18 3 7 3" xfId="44049"/>
    <cellStyle name="Percent 18 3 8" xfId="21583"/>
    <cellStyle name="Percent 18 3 8 2" xfId="29531"/>
    <cellStyle name="Percent 18 3 8 2 2" xfId="58490"/>
    <cellStyle name="Percent 18 3 8 3" xfId="50549"/>
    <cellStyle name="Percent 18 3 9" xfId="8323"/>
    <cellStyle name="Percent 18 3 9 2" xfId="37381"/>
    <cellStyle name="Percent 18 4" xfId="2020"/>
    <cellStyle name="Percent 18 4 2" xfId="3028"/>
    <cellStyle name="Percent 18 4 2 2" xfId="6386"/>
    <cellStyle name="Percent 18 4 2 2 2" xfId="19668"/>
    <cellStyle name="Percent 18 4 2 2 2 2" xfId="27622"/>
    <cellStyle name="Percent 18 4 2 2 2 2 2" xfId="56581"/>
    <cellStyle name="Percent 18 4 2 2 2 3" xfId="48640"/>
    <cellStyle name="Percent 18 4 2 2 3" xfId="12998"/>
    <cellStyle name="Percent 18 4 2 2 3 2" xfId="42056"/>
    <cellStyle name="Percent 18 4 2 2 4" xfId="35472"/>
    <cellStyle name="Percent 18 4 2 3" xfId="16516"/>
    <cellStyle name="Percent 18 4 2 3 2" xfId="24470"/>
    <cellStyle name="Percent 18 4 2 3 2 2" xfId="53429"/>
    <cellStyle name="Percent 18 4 2 3 3" xfId="45488"/>
    <cellStyle name="Percent 18 4 2 4" xfId="9706"/>
    <cellStyle name="Percent 18 4 2 4 2" xfId="38764"/>
    <cellStyle name="Percent 18 4 2 5" xfId="32180"/>
    <cellStyle name="Percent 18 4 3" xfId="4226"/>
    <cellStyle name="Percent 18 4 3 2" xfId="17520"/>
    <cellStyle name="Percent 18 4 3 2 2" xfId="25474"/>
    <cellStyle name="Percent 18 4 3 2 2 2" xfId="54433"/>
    <cellStyle name="Percent 18 4 3 2 3" xfId="46492"/>
    <cellStyle name="Percent 18 4 3 3" xfId="10850"/>
    <cellStyle name="Percent 18 4 3 3 2" xfId="39908"/>
    <cellStyle name="Percent 18 4 3 4" xfId="33324"/>
    <cellStyle name="Percent 18 4 4" xfId="5382"/>
    <cellStyle name="Percent 18 4 4 2" xfId="18664"/>
    <cellStyle name="Percent 18 4 4 2 2" xfId="26618"/>
    <cellStyle name="Percent 18 4 4 2 2 2" xfId="55577"/>
    <cellStyle name="Percent 18 4 4 2 3" xfId="47636"/>
    <cellStyle name="Percent 18 4 4 3" xfId="11994"/>
    <cellStyle name="Percent 18 4 4 3 2" xfId="41052"/>
    <cellStyle name="Percent 18 4 4 4" xfId="34468"/>
    <cellStyle name="Percent 18 4 5" xfId="7551"/>
    <cellStyle name="Percent 18 4 5 2" xfId="20812"/>
    <cellStyle name="Percent 18 4 5 2 2" xfId="28766"/>
    <cellStyle name="Percent 18 4 5 2 2 2" xfId="57725"/>
    <cellStyle name="Percent 18 4 5 2 3" xfId="49784"/>
    <cellStyle name="Percent 18 4 5 3" xfId="14142"/>
    <cellStyle name="Percent 18 4 5 3 2" xfId="43200"/>
    <cellStyle name="Percent 18 4 5 4" xfId="36616"/>
    <cellStyle name="Percent 18 4 6" xfId="15421"/>
    <cellStyle name="Percent 18 4 6 2" xfId="23411"/>
    <cellStyle name="Percent 18 4 6 2 2" xfId="52370"/>
    <cellStyle name="Percent 18 4 6 3" xfId="44429"/>
    <cellStyle name="Percent 18 4 7" xfId="21962"/>
    <cellStyle name="Percent 18 4 7 2" xfId="29910"/>
    <cellStyle name="Percent 18 4 7 2 2" xfId="58869"/>
    <cellStyle name="Percent 18 4 7 3" xfId="50928"/>
    <cellStyle name="Percent 18 4 8" xfId="8702"/>
    <cellStyle name="Percent 18 4 8 2" xfId="37760"/>
    <cellStyle name="Percent 18 4 9" xfId="31176"/>
    <cellStyle name="Percent 18 5" xfId="1838"/>
    <cellStyle name="Percent 18 5 2" xfId="2848"/>
    <cellStyle name="Percent 18 5 2 2" xfId="6206"/>
    <cellStyle name="Percent 18 5 2 2 2" xfId="19488"/>
    <cellStyle name="Percent 18 5 2 2 2 2" xfId="27442"/>
    <cellStyle name="Percent 18 5 2 2 2 2 2" xfId="56401"/>
    <cellStyle name="Percent 18 5 2 2 2 3" xfId="48460"/>
    <cellStyle name="Percent 18 5 2 2 3" xfId="12818"/>
    <cellStyle name="Percent 18 5 2 2 3 2" xfId="41876"/>
    <cellStyle name="Percent 18 5 2 2 4" xfId="35292"/>
    <cellStyle name="Percent 18 5 2 3" xfId="16336"/>
    <cellStyle name="Percent 18 5 2 3 2" xfId="24290"/>
    <cellStyle name="Percent 18 5 2 3 2 2" xfId="53249"/>
    <cellStyle name="Percent 18 5 2 3 3" xfId="45308"/>
    <cellStyle name="Percent 18 5 2 4" xfId="9526"/>
    <cellStyle name="Percent 18 5 2 4 2" xfId="38584"/>
    <cellStyle name="Percent 18 5 2 5" xfId="32000"/>
    <cellStyle name="Percent 18 5 3" xfId="4046"/>
    <cellStyle name="Percent 18 5 3 2" xfId="17340"/>
    <cellStyle name="Percent 18 5 3 2 2" xfId="25294"/>
    <cellStyle name="Percent 18 5 3 2 2 2" xfId="54253"/>
    <cellStyle name="Percent 18 5 3 2 3" xfId="46312"/>
    <cellStyle name="Percent 18 5 3 3" xfId="10670"/>
    <cellStyle name="Percent 18 5 3 3 2" xfId="39728"/>
    <cellStyle name="Percent 18 5 3 4" xfId="33144"/>
    <cellStyle name="Percent 18 5 4" xfId="5202"/>
    <cellStyle name="Percent 18 5 4 2" xfId="18484"/>
    <cellStyle name="Percent 18 5 4 2 2" xfId="26438"/>
    <cellStyle name="Percent 18 5 4 2 2 2" xfId="55397"/>
    <cellStyle name="Percent 18 5 4 2 3" xfId="47456"/>
    <cellStyle name="Percent 18 5 4 3" xfId="11814"/>
    <cellStyle name="Percent 18 5 4 3 2" xfId="40872"/>
    <cellStyle name="Percent 18 5 4 4" xfId="34288"/>
    <cellStyle name="Percent 18 5 5" xfId="7371"/>
    <cellStyle name="Percent 18 5 5 2" xfId="20632"/>
    <cellStyle name="Percent 18 5 5 2 2" xfId="28586"/>
    <cellStyle name="Percent 18 5 5 2 2 2" xfId="57545"/>
    <cellStyle name="Percent 18 5 5 2 3" xfId="49604"/>
    <cellStyle name="Percent 18 5 5 3" xfId="13962"/>
    <cellStyle name="Percent 18 5 5 3 2" xfId="43020"/>
    <cellStyle name="Percent 18 5 5 4" xfId="36436"/>
    <cellStyle name="Percent 18 5 6" xfId="15241"/>
    <cellStyle name="Percent 18 5 6 2" xfId="23231"/>
    <cellStyle name="Percent 18 5 6 2 2" xfId="52190"/>
    <cellStyle name="Percent 18 5 6 3" xfId="44249"/>
    <cellStyle name="Percent 18 5 7" xfId="21782"/>
    <cellStyle name="Percent 18 5 7 2" xfId="29730"/>
    <cellStyle name="Percent 18 5 7 2 2" xfId="58689"/>
    <cellStyle name="Percent 18 5 7 3" xfId="50748"/>
    <cellStyle name="Percent 18 5 8" xfId="8522"/>
    <cellStyle name="Percent 18 5 8 2" xfId="37580"/>
    <cellStyle name="Percent 18 5 9" xfId="30996"/>
    <cellStyle name="Percent 18 6" xfId="2436"/>
    <cellStyle name="Percent 18 6 2" xfId="5794"/>
    <cellStyle name="Percent 18 6 2 2" xfId="19076"/>
    <cellStyle name="Percent 18 6 2 2 2" xfId="27030"/>
    <cellStyle name="Percent 18 6 2 2 2 2" xfId="55989"/>
    <cellStyle name="Percent 18 6 2 2 3" xfId="48048"/>
    <cellStyle name="Percent 18 6 2 3" xfId="12406"/>
    <cellStyle name="Percent 18 6 2 3 2" xfId="41464"/>
    <cellStyle name="Percent 18 6 2 4" xfId="34880"/>
    <cellStyle name="Percent 18 6 3" xfId="15969"/>
    <cellStyle name="Percent 18 6 3 2" xfId="23939"/>
    <cellStyle name="Percent 18 6 3 2 2" xfId="52898"/>
    <cellStyle name="Percent 18 6 3 3" xfId="44957"/>
    <cellStyle name="Percent 18 6 4" xfId="9114"/>
    <cellStyle name="Percent 18 6 4 2" xfId="38172"/>
    <cellStyle name="Percent 18 6 5" xfId="31588"/>
    <cellStyle name="Percent 18 7" xfId="3634"/>
    <cellStyle name="Percent 18 7 2" xfId="16928"/>
    <cellStyle name="Percent 18 7 2 2" xfId="24882"/>
    <cellStyle name="Percent 18 7 2 2 2" xfId="53841"/>
    <cellStyle name="Percent 18 7 2 3" xfId="45900"/>
    <cellStyle name="Percent 18 7 3" xfId="10258"/>
    <cellStyle name="Percent 18 7 3 2" xfId="39316"/>
    <cellStyle name="Percent 18 7 4" xfId="32732"/>
    <cellStyle name="Percent 18 8" xfId="4790"/>
    <cellStyle name="Percent 18 8 2" xfId="18072"/>
    <cellStyle name="Percent 18 8 2 2" xfId="26026"/>
    <cellStyle name="Percent 18 8 2 2 2" xfId="54985"/>
    <cellStyle name="Percent 18 8 2 3" xfId="47044"/>
    <cellStyle name="Percent 18 8 3" xfId="11402"/>
    <cellStyle name="Percent 18 8 3 2" xfId="40460"/>
    <cellStyle name="Percent 18 8 4" xfId="33876"/>
    <cellStyle name="Percent 18 9" xfId="6959"/>
    <cellStyle name="Percent 18 9 2" xfId="20220"/>
    <cellStyle name="Percent 18 9 2 2" xfId="28174"/>
    <cellStyle name="Percent 18 9 2 2 2" xfId="57133"/>
    <cellStyle name="Percent 18 9 2 3" xfId="49192"/>
    <cellStyle name="Percent 18 9 3" xfId="13550"/>
    <cellStyle name="Percent 18 9 3 2" xfId="42608"/>
    <cellStyle name="Percent 18 9 4" xfId="36024"/>
    <cellStyle name="Percent 19" xfId="1389"/>
    <cellStyle name="Percent 19 10" xfId="14833"/>
    <cellStyle name="Percent 19 10 2" xfId="22824"/>
    <cellStyle name="Percent 19 10 2 2" xfId="51783"/>
    <cellStyle name="Percent 19 10 3" xfId="43842"/>
    <cellStyle name="Percent 19 11" xfId="21376"/>
    <cellStyle name="Percent 19 11 2" xfId="29324"/>
    <cellStyle name="Percent 19 11 2 2" xfId="58283"/>
    <cellStyle name="Percent 19 11 3" xfId="50342"/>
    <cellStyle name="Percent 19 12" xfId="8116"/>
    <cellStyle name="Percent 19 12 2" xfId="37174"/>
    <cellStyle name="Percent 19 13" xfId="30590"/>
    <cellStyle name="Percent 19 2" xfId="1484"/>
    <cellStyle name="Percent 19 2 10" xfId="21466"/>
    <cellStyle name="Percent 19 2 10 2" xfId="29414"/>
    <cellStyle name="Percent 19 2 10 2 2" xfId="58373"/>
    <cellStyle name="Percent 19 2 10 3" xfId="50432"/>
    <cellStyle name="Percent 19 2 11" xfId="8206"/>
    <cellStyle name="Percent 19 2 11 2" xfId="37264"/>
    <cellStyle name="Percent 19 2 12" xfId="30680"/>
    <cellStyle name="Percent 19 2 2" xfId="1704"/>
    <cellStyle name="Percent 19 2 2 10" xfId="30893"/>
    <cellStyle name="Percent 19 2 2 2" xfId="2329"/>
    <cellStyle name="Percent 19 2 2 2 2" xfId="3337"/>
    <cellStyle name="Percent 19 2 2 2 2 2" xfId="6695"/>
    <cellStyle name="Percent 19 2 2 2 2 2 2" xfId="19977"/>
    <cellStyle name="Percent 19 2 2 2 2 2 2 2" xfId="27931"/>
    <cellStyle name="Percent 19 2 2 2 2 2 2 2 2" xfId="56890"/>
    <cellStyle name="Percent 19 2 2 2 2 2 2 3" xfId="48949"/>
    <cellStyle name="Percent 19 2 2 2 2 2 3" xfId="13307"/>
    <cellStyle name="Percent 19 2 2 2 2 2 3 2" xfId="42365"/>
    <cellStyle name="Percent 19 2 2 2 2 2 4" xfId="35781"/>
    <cellStyle name="Percent 19 2 2 2 2 3" xfId="16825"/>
    <cellStyle name="Percent 19 2 2 2 2 3 2" xfId="24779"/>
    <cellStyle name="Percent 19 2 2 2 2 3 2 2" xfId="53738"/>
    <cellStyle name="Percent 19 2 2 2 2 3 3" xfId="45797"/>
    <cellStyle name="Percent 19 2 2 2 2 4" xfId="10015"/>
    <cellStyle name="Percent 19 2 2 2 2 4 2" xfId="39073"/>
    <cellStyle name="Percent 19 2 2 2 2 5" xfId="32489"/>
    <cellStyle name="Percent 19 2 2 2 3" xfId="4535"/>
    <cellStyle name="Percent 19 2 2 2 3 2" xfId="17829"/>
    <cellStyle name="Percent 19 2 2 2 3 2 2" xfId="25783"/>
    <cellStyle name="Percent 19 2 2 2 3 2 2 2" xfId="54742"/>
    <cellStyle name="Percent 19 2 2 2 3 2 3" xfId="46801"/>
    <cellStyle name="Percent 19 2 2 2 3 3" xfId="11159"/>
    <cellStyle name="Percent 19 2 2 2 3 3 2" xfId="40217"/>
    <cellStyle name="Percent 19 2 2 2 3 4" xfId="33633"/>
    <cellStyle name="Percent 19 2 2 2 4" xfId="5691"/>
    <cellStyle name="Percent 19 2 2 2 4 2" xfId="18973"/>
    <cellStyle name="Percent 19 2 2 2 4 2 2" xfId="26927"/>
    <cellStyle name="Percent 19 2 2 2 4 2 2 2" xfId="55886"/>
    <cellStyle name="Percent 19 2 2 2 4 2 3" xfId="47945"/>
    <cellStyle name="Percent 19 2 2 2 4 3" xfId="12303"/>
    <cellStyle name="Percent 19 2 2 2 4 3 2" xfId="41361"/>
    <cellStyle name="Percent 19 2 2 2 4 4" xfId="34777"/>
    <cellStyle name="Percent 19 2 2 2 5" xfId="7860"/>
    <cellStyle name="Percent 19 2 2 2 5 2" xfId="21121"/>
    <cellStyle name="Percent 19 2 2 2 5 2 2" xfId="29075"/>
    <cellStyle name="Percent 19 2 2 2 5 2 2 2" xfId="58034"/>
    <cellStyle name="Percent 19 2 2 2 5 2 3" xfId="50093"/>
    <cellStyle name="Percent 19 2 2 2 5 3" xfId="14451"/>
    <cellStyle name="Percent 19 2 2 2 5 3 2" xfId="43509"/>
    <cellStyle name="Percent 19 2 2 2 5 4" xfId="36925"/>
    <cellStyle name="Percent 19 2 2 2 6" xfId="15730"/>
    <cellStyle name="Percent 19 2 2 2 6 2" xfId="23720"/>
    <cellStyle name="Percent 19 2 2 2 6 2 2" xfId="52679"/>
    <cellStyle name="Percent 19 2 2 2 6 3" xfId="44738"/>
    <cellStyle name="Percent 19 2 2 2 7" xfId="22271"/>
    <cellStyle name="Percent 19 2 2 2 7 2" xfId="30219"/>
    <cellStyle name="Percent 19 2 2 2 7 2 2" xfId="59178"/>
    <cellStyle name="Percent 19 2 2 2 7 3" xfId="51237"/>
    <cellStyle name="Percent 19 2 2 2 8" xfId="9011"/>
    <cellStyle name="Percent 19 2 2 2 8 2" xfId="38069"/>
    <cellStyle name="Percent 19 2 2 2 9" xfId="31485"/>
    <cellStyle name="Percent 19 2 2 3" xfId="2745"/>
    <cellStyle name="Percent 19 2 2 3 2" xfId="6103"/>
    <cellStyle name="Percent 19 2 2 3 2 2" xfId="19385"/>
    <cellStyle name="Percent 19 2 2 3 2 2 2" xfId="27339"/>
    <cellStyle name="Percent 19 2 2 3 2 2 2 2" xfId="56298"/>
    <cellStyle name="Percent 19 2 2 3 2 2 3" xfId="48357"/>
    <cellStyle name="Percent 19 2 2 3 2 3" xfId="12715"/>
    <cellStyle name="Percent 19 2 2 3 2 3 2" xfId="41773"/>
    <cellStyle name="Percent 19 2 2 3 2 4" xfId="35189"/>
    <cellStyle name="Percent 19 2 2 3 3" xfId="16233"/>
    <cellStyle name="Percent 19 2 2 3 3 2" xfId="24187"/>
    <cellStyle name="Percent 19 2 2 3 3 2 2" xfId="53146"/>
    <cellStyle name="Percent 19 2 2 3 3 3" xfId="45205"/>
    <cellStyle name="Percent 19 2 2 3 4" xfId="9423"/>
    <cellStyle name="Percent 19 2 2 3 4 2" xfId="38481"/>
    <cellStyle name="Percent 19 2 2 3 5" xfId="31897"/>
    <cellStyle name="Percent 19 2 2 4" xfId="3943"/>
    <cellStyle name="Percent 19 2 2 4 2" xfId="17237"/>
    <cellStyle name="Percent 19 2 2 4 2 2" xfId="25191"/>
    <cellStyle name="Percent 19 2 2 4 2 2 2" xfId="54150"/>
    <cellStyle name="Percent 19 2 2 4 2 3" xfId="46209"/>
    <cellStyle name="Percent 19 2 2 4 3" xfId="10567"/>
    <cellStyle name="Percent 19 2 2 4 3 2" xfId="39625"/>
    <cellStyle name="Percent 19 2 2 4 4" xfId="33041"/>
    <cellStyle name="Percent 19 2 2 5" xfId="5099"/>
    <cellStyle name="Percent 19 2 2 5 2" xfId="18381"/>
    <cellStyle name="Percent 19 2 2 5 2 2" xfId="26335"/>
    <cellStyle name="Percent 19 2 2 5 2 2 2" xfId="55294"/>
    <cellStyle name="Percent 19 2 2 5 2 3" xfId="47353"/>
    <cellStyle name="Percent 19 2 2 5 3" xfId="11711"/>
    <cellStyle name="Percent 19 2 2 5 3 2" xfId="40769"/>
    <cellStyle name="Percent 19 2 2 5 4" xfId="34185"/>
    <cellStyle name="Percent 19 2 2 6" xfId="7268"/>
    <cellStyle name="Percent 19 2 2 6 2" xfId="20529"/>
    <cellStyle name="Percent 19 2 2 6 2 2" xfId="28483"/>
    <cellStyle name="Percent 19 2 2 6 2 2 2" xfId="57442"/>
    <cellStyle name="Percent 19 2 2 6 2 3" xfId="49501"/>
    <cellStyle name="Percent 19 2 2 6 3" xfId="13859"/>
    <cellStyle name="Percent 19 2 2 6 3 2" xfId="42917"/>
    <cellStyle name="Percent 19 2 2 6 4" xfId="36333"/>
    <cellStyle name="Percent 19 2 2 7" xfId="15137"/>
    <cellStyle name="Percent 19 2 2 7 2" xfId="23127"/>
    <cellStyle name="Percent 19 2 2 7 2 2" xfId="52086"/>
    <cellStyle name="Percent 19 2 2 7 3" xfId="44145"/>
    <cellStyle name="Percent 19 2 2 8" xfId="21679"/>
    <cellStyle name="Percent 19 2 2 8 2" xfId="29627"/>
    <cellStyle name="Percent 19 2 2 8 2 2" xfId="58586"/>
    <cellStyle name="Percent 19 2 2 8 3" xfId="50645"/>
    <cellStyle name="Percent 19 2 2 9" xfId="8419"/>
    <cellStyle name="Percent 19 2 2 9 2" xfId="37477"/>
    <cellStyle name="Percent 19 2 3" xfId="2116"/>
    <cellStyle name="Percent 19 2 3 2" xfId="3124"/>
    <cellStyle name="Percent 19 2 3 2 2" xfId="6482"/>
    <cellStyle name="Percent 19 2 3 2 2 2" xfId="19764"/>
    <cellStyle name="Percent 19 2 3 2 2 2 2" xfId="27718"/>
    <cellStyle name="Percent 19 2 3 2 2 2 2 2" xfId="56677"/>
    <cellStyle name="Percent 19 2 3 2 2 2 3" xfId="48736"/>
    <cellStyle name="Percent 19 2 3 2 2 3" xfId="13094"/>
    <cellStyle name="Percent 19 2 3 2 2 3 2" xfId="42152"/>
    <cellStyle name="Percent 19 2 3 2 2 4" xfId="35568"/>
    <cellStyle name="Percent 19 2 3 2 3" xfId="16612"/>
    <cellStyle name="Percent 19 2 3 2 3 2" xfId="24566"/>
    <cellStyle name="Percent 19 2 3 2 3 2 2" xfId="53525"/>
    <cellStyle name="Percent 19 2 3 2 3 3" xfId="45584"/>
    <cellStyle name="Percent 19 2 3 2 4" xfId="9802"/>
    <cellStyle name="Percent 19 2 3 2 4 2" xfId="38860"/>
    <cellStyle name="Percent 19 2 3 2 5" xfId="32276"/>
    <cellStyle name="Percent 19 2 3 3" xfId="4322"/>
    <cellStyle name="Percent 19 2 3 3 2" xfId="17616"/>
    <cellStyle name="Percent 19 2 3 3 2 2" xfId="25570"/>
    <cellStyle name="Percent 19 2 3 3 2 2 2" xfId="54529"/>
    <cellStyle name="Percent 19 2 3 3 2 3" xfId="46588"/>
    <cellStyle name="Percent 19 2 3 3 3" xfId="10946"/>
    <cellStyle name="Percent 19 2 3 3 3 2" xfId="40004"/>
    <cellStyle name="Percent 19 2 3 3 4" xfId="33420"/>
    <cellStyle name="Percent 19 2 3 4" xfId="5478"/>
    <cellStyle name="Percent 19 2 3 4 2" xfId="18760"/>
    <cellStyle name="Percent 19 2 3 4 2 2" xfId="26714"/>
    <cellStyle name="Percent 19 2 3 4 2 2 2" xfId="55673"/>
    <cellStyle name="Percent 19 2 3 4 2 3" xfId="47732"/>
    <cellStyle name="Percent 19 2 3 4 3" xfId="12090"/>
    <cellStyle name="Percent 19 2 3 4 3 2" xfId="41148"/>
    <cellStyle name="Percent 19 2 3 4 4" xfId="34564"/>
    <cellStyle name="Percent 19 2 3 5" xfId="7647"/>
    <cellStyle name="Percent 19 2 3 5 2" xfId="20908"/>
    <cellStyle name="Percent 19 2 3 5 2 2" xfId="28862"/>
    <cellStyle name="Percent 19 2 3 5 2 2 2" xfId="57821"/>
    <cellStyle name="Percent 19 2 3 5 2 3" xfId="49880"/>
    <cellStyle name="Percent 19 2 3 5 3" xfId="14238"/>
    <cellStyle name="Percent 19 2 3 5 3 2" xfId="43296"/>
    <cellStyle name="Percent 19 2 3 5 4" xfId="36712"/>
    <cellStyle name="Percent 19 2 3 6" xfId="15517"/>
    <cellStyle name="Percent 19 2 3 6 2" xfId="23507"/>
    <cellStyle name="Percent 19 2 3 6 2 2" xfId="52466"/>
    <cellStyle name="Percent 19 2 3 6 3" xfId="44525"/>
    <cellStyle name="Percent 19 2 3 7" xfId="22058"/>
    <cellStyle name="Percent 19 2 3 7 2" xfId="30006"/>
    <cellStyle name="Percent 19 2 3 7 2 2" xfId="58965"/>
    <cellStyle name="Percent 19 2 3 7 3" xfId="51024"/>
    <cellStyle name="Percent 19 2 3 8" xfId="8798"/>
    <cellStyle name="Percent 19 2 3 8 2" xfId="37856"/>
    <cellStyle name="Percent 19 2 3 9" xfId="31272"/>
    <cellStyle name="Percent 19 2 4" xfId="1934"/>
    <cellStyle name="Percent 19 2 4 2" xfId="2944"/>
    <cellStyle name="Percent 19 2 4 2 2" xfId="6302"/>
    <cellStyle name="Percent 19 2 4 2 2 2" xfId="19584"/>
    <cellStyle name="Percent 19 2 4 2 2 2 2" xfId="27538"/>
    <cellStyle name="Percent 19 2 4 2 2 2 2 2" xfId="56497"/>
    <cellStyle name="Percent 19 2 4 2 2 2 3" xfId="48556"/>
    <cellStyle name="Percent 19 2 4 2 2 3" xfId="12914"/>
    <cellStyle name="Percent 19 2 4 2 2 3 2" xfId="41972"/>
    <cellStyle name="Percent 19 2 4 2 2 4" xfId="35388"/>
    <cellStyle name="Percent 19 2 4 2 3" xfId="16432"/>
    <cellStyle name="Percent 19 2 4 2 3 2" xfId="24386"/>
    <cellStyle name="Percent 19 2 4 2 3 2 2" xfId="53345"/>
    <cellStyle name="Percent 19 2 4 2 3 3" xfId="45404"/>
    <cellStyle name="Percent 19 2 4 2 4" xfId="9622"/>
    <cellStyle name="Percent 19 2 4 2 4 2" xfId="38680"/>
    <cellStyle name="Percent 19 2 4 2 5" xfId="32096"/>
    <cellStyle name="Percent 19 2 4 3" xfId="4142"/>
    <cellStyle name="Percent 19 2 4 3 2" xfId="17436"/>
    <cellStyle name="Percent 19 2 4 3 2 2" xfId="25390"/>
    <cellStyle name="Percent 19 2 4 3 2 2 2" xfId="54349"/>
    <cellStyle name="Percent 19 2 4 3 2 3" xfId="46408"/>
    <cellStyle name="Percent 19 2 4 3 3" xfId="10766"/>
    <cellStyle name="Percent 19 2 4 3 3 2" xfId="39824"/>
    <cellStyle name="Percent 19 2 4 3 4" xfId="33240"/>
    <cellStyle name="Percent 19 2 4 4" xfId="5298"/>
    <cellStyle name="Percent 19 2 4 4 2" xfId="18580"/>
    <cellStyle name="Percent 19 2 4 4 2 2" xfId="26534"/>
    <cellStyle name="Percent 19 2 4 4 2 2 2" xfId="55493"/>
    <cellStyle name="Percent 19 2 4 4 2 3" xfId="47552"/>
    <cellStyle name="Percent 19 2 4 4 3" xfId="11910"/>
    <cellStyle name="Percent 19 2 4 4 3 2" xfId="40968"/>
    <cellStyle name="Percent 19 2 4 4 4" xfId="34384"/>
    <cellStyle name="Percent 19 2 4 5" xfId="7467"/>
    <cellStyle name="Percent 19 2 4 5 2" xfId="20728"/>
    <cellStyle name="Percent 19 2 4 5 2 2" xfId="28682"/>
    <cellStyle name="Percent 19 2 4 5 2 2 2" xfId="57641"/>
    <cellStyle name="Percent 19 2 4 5 2 3" xfId="49700"/>
    <cellStyle name="Percent 19 2 4 5 3" xfId="14058"/>
    <cellStyle name="Percent 19 2 4 5 3 2" xfId="43116"/>
    <cellStyle name="Percent 19 2 4 5 4" xfId="36532"/>
    <cellStyle name="Percent 19 2 4 6" xfId="15337"/>
    <cellStyle name="Percent 19 2 4 6 2" xfId="23327"/>
    <cellStyle name="Percent 19 2 4 6 2 2" xfId="52286"/>
    <cellStyle name="Percent 19 2 4 6 3" xfId="44345"/>
    <cellStyle name="Percent 19 2 4 7" xfId="21878"/>
    <cellStyle name="Percent 19 2 4 7 2" xfId="29826"/>
    <cellStyle name="Percent 19 2 4 7 2 2" xfId="58785"/>
    <cellStyle name="Percent 19 2 4 7 3" xfId="50844"/>
    <cellStyle name="Percent 19 2 4 8" xfId="8618"/>
    <cellStyle name="Percent 19 2 4 8 2" xfId="37676"/>
    <cellStyle name="Percent 19 2 4 9" xfId="31092"/>
    <cellStyle name="Percent 19 2 5" xfId="2532"/>
    <cellStyle name="Percent 19 2 5 2" xfId="5890"/>
    <cellStyle name="Percent 19 2 5 2 2" xfId="19172"/>
    <cellStyle name="Percent 19 2 5 2 2 2" xfId="27126"/>
    <cellStyle name="Percent 19 2 5 2 2 2 2" xfId="56085"/>
    <cellStyle name="Percent 19 2 5 2 2 3" xfId="48144"/>
    <cellStyle name="Percent 19 2 5 2 3" xfId="12502"/>
    <cellStyle name="Percent 19 2 5 2 3 2" xfId="41560"/>
    <cellStyle name="Percent 19 2 5 2 4" xfId="34976"/>
    <cellStyle name="Percent 19 2 5 3" xfId="14737"/>
    <cellStyle name="Percent 19 2 5 3 2" xfId="22759"/>
    <cellStyle name="Percent 19 2 5 3 2 2" xfId="51718"/>
    <cellStyle name="Percent 19 2 5 3 3" xfId="43777"/>
    <cellStyle name="Percent 19 2 5 4" xfId="9210"/>
    <cellStyle name="Percent 19 2 5 4 2" xfId="38268"/>
    <cellStyle name="Percent 19 2 5 5" xfId="31684"/>
    <cellStyle name="Percent 19 2 6" xfId="3730"/>
    <cellStyle name="Percent 19 2 6 2" xfId="17024"/>
    <cellStyle name="Percent 19 2 6 2 2" xfId="24978"/>
    <cellStyle name="Percent 19 2 6 2 2 2" xfId="53937"/>
    <cellStyle name="Percent 19 2 6 2 3" xfId="45996"/>
    <cellStyle name="Percent 19 2 6 3" xfId="10354"/>
    <cellStyle name="Percent 19 2 6 3 2" xfId="39412"/>
    <cellStyle name="Percent 19 2 6 4" xfId="32828"/>
    <cellStyle name="Percent 19 2 7" xfId="4886"/>
    <cellStyle name="Percent 19 2 7 2" xfId="18168"/>
    <cellStyle name="Percent 19 2 7 2 2" xfId="26122"/>
    <cellStyle name="Percent 19 2 7 2 2 2" xfId="55081"/>
    <cellStyle name="Percent 19 2 7 2 3" xfId="47140"/>
    <cellStyle name="Percent 19 2 7 3" xfId="11498"/>
    <cellStyle name="Percent 19 2 7 3 2" xfId="40556"/>
    <cellStyle name="Percent 19 2 7 4" xfId="33972"/>
    <cellStyle name="Percent 19 2 8" xfId="7055"/>
    <cellStyle name="Percent 19 2 8 2" xfId="20316"/>
    <cellStyle name="Percent 19 2 8 2 2" xfId="28270"/>
    <cellStyle name="Percent 19 2 8 2 2 2" xfId="57229"/>
    <cellStyle name="Percent 19 2 8 2 3" xfId="49288"/>
    <cellStyle name="Percent 19 2 8 3" xfId="13646"/>
    <cellStyle name="Percent 19 2 8 3 2" xfId="42704"/>
    <cellStyle name="Percent 19 2 8 4" xfId="36120"/>
    <cellStyle name="Percent 19 2 9" xfId="14924"/>
    <cellStyle name="Percent 19 2 9 2" xfId="22914"/>
    <cellStyle name="Percent 19 2 9 2 2" xfId="51873"/>
    <cellStyle name="Percent 19 2 9 3" xfId="43932"/>
    <cellStyle name="Percent 19 3" xfId="1614"/>
    <cellStyle name="Percent 19 3 10" xfId="30803"/>
    <cellStyle name="Percent 19 3 2" xfId="2239"/>
    <cellStyle name="Percent 19 3 2 2" xfId="3247"/>
    <cellStyle name="Percent 19 3 2 2 2" xfId="6605"/>
    <cellStyle name="Percent 19 3 2 2 2 2" xfId="19887"/>
    <cellStyle name="Percent 19 3 2 2 2 2 2" xfId="27841"/>
    <cellStyle name="Percent 19 3 2 2 2 2 2 2" xfId="56800"/>
    <cellStyle name="Percent 19 3 2 2 2 2 3" xfId="48859"/>
    <cellStyle name="Percent 19 3 2 2 2 3" xfId="13217"/>
    <cellStyle name="Percent 19 3 2 2 2 3 2" xfId="42275"/>
    <cellStyle name="Percent 19 3 2 2 2 4" xfId="35691"/>
    <cellStyle name="Percent 19 3 2 2 3" xfId="16735"/>
    <cellStyle name="Percent 19 3 2 2 3 2" xfId="24689"/>
    <cellStyle name="Percent 19 3 2 2 3 2 2" xfId="53648"/>
    <cellStyle name="Percent 19 3 2 2 3 3" xfId="45707"/>
    <cellStyle name="Percent 19 3 2 2 4" xfId="9925"/>
    <cellStyle name="Percent 19 3 2 2 4 2" xfId="38983"/>
    <cellStyle name="Percent 19 3 2 2 5" xfId="32399"/>
    <cellStyle name="Percent 19 3 2 3" xfId="4445"/>
    <cellStyle name="Percent 19 3 2 3 2" xfId="17739"/>
    <cellStyle name="Percent 19 3 2 3 2 2" xfId="25693"/>
    <cellStyle name="Percent 19 3 2 3 2 2 2" xfId="54652"/>
    <cellStyle name="Percent 19 3 2 3 2 3" xfId="46711"/>
    <cellStyle name="Percent 19 3 2 3 3" xfId="11069"/>
    <cellStyle name="Percent 19 3 2 3 3 2" xfId="40127"/>
    <cellStyle name="Percent 19 3 2 3 4" xfId="33543"/>
    <cellStyle name="Percent 19 3 2 4" xfId="5601"/>
    <cellStyle name="Percent 19 3 2 4 2" xfId="18883"/>
    <cellStyle name="Percent 19 3 2 4 2 2" xfId="26837"/>
    <cellStyle name="Percent 19 3 2 4 2 2 2" xfId="55796"/>
    <cellStyle name="Percent 19 3 2 4 2 3" xfId="47855"/>
    <cellStyle name="Percent 19 3 2 4 3" xfId="12213"/>
    <cellStyle name="Percent 19 3 2 4 3 2" xfId="41271"/>
    <cellStyle name="Percent 19 3 2 4 4" xfId="34687"/>
    <cellStyle name="Percent 19 3 2 5" xfId="7770"/>
    <cellStyle name="Percent 19 3 2 5 2" xfId="21031"/>
    <cellStyle name="Percent 19 3 2 5 2 2" xfId="28985"/>
    <cellStyle name="Percent 19 3 2 5 2 2 2" xfId="57944"/>
    <cellStyle name="Percent 19 3 2 5 2 3" xfId="50003"/>
    <cellStyle name="Percent 19 3 2 5 3" xfId="14361"/>
    <cellStyle name="Percent 19 3 2 5 3 2" xfId="43419"/>
    <cellStyle name="Percent 19 3 2 5 4" xfId="36835"/>
    <cellStyle name="Percent 19 3 2 6" xfId="15640"/>
    <cellStyle name="Percent 19 3 2 6 2" xfId="23630"/>
    <cellStyle name="Percent 19 3 2 6 2 2" xfId="52589"/>
    <cellStyle name="Percent 19 3 2 6 3" xfId="44648"/>
    <cellStyle name="Percent 19 3 2 7" xfId="22181"/>
    <cellStyle name="Percent 19 3 2 7 2" xfId="30129"/>
    <cellStyle name="Percent 19 3 2 7 2 2" xfId="59088"/>
    <cellStyle name="Percent 19 3 2 7 3" xfId="51147"/>
    <cellStyle name="Percent 19 3 2 8" xfId="8921"/>
    <cellStyle name="Percent 19 3 2 8 2" xfId="37979"/>
    <cellStyle name="Percent 19 3 2 9" xfId="31395"/>
    <cellStyle name="Percent 19 3 3" xfId="2655"/>
    <cellStyle name="Percent 19 3 3 2" xfId="6013"/>
    <cellStyle name="Percent 19 3 3 2 2" xfId="19295"/>
    <cellStyle name="Percent 19 3 3 2 2 2" xfId="27249"/>
    <cellStyle name="Percent 19 3 3 2 2 2 2" xfId="56208"/>
    <cellStyle name="Percent 19 3 3 2 2 3" xfId="48267"/>
    <cellStyle name="Percent 19 3 3 2 3" xfId="12625"/>
    <cellStyle name="Percent 19 3 3 2 3 2" xfId="41683"/>
    <cellStyle name="Percent 19 3 3 2 4" xfId="35099"/>
    <cellStyle name="Percent 19 3 3 3" xfId="16143"/>
    <cellStyle name="Percent 19 3 3 3 2" xfId="24097"/>
    <cellStyle name="Percent 19 3 3 3 2 2" xfId="53056"/>
    <cellStyle name="Percent 19 3 3 3 3" xfId="45115"/>
    <cellStyle name="Percent 19 3 3 4" xfId="9333"/>
    <cellStyle name="Percent 19 3 3 4 2" xfId="38391"/>
    <cellStyle name="Percent 19 3 3 5" xfId="31807"/>
    <cellStyle name="Percent 19 3 4" xfId="3853"/>
    <cellStyle name="Percent 19 3 4 2" xfId="17147"/>
    <cellStyle name="Percent 19 3 4 2 2" xfId="25101"/>
    <cellStyle name="Percent 19 3 4 2 2 2" xfId="54060"/>
    <cellStyle name="Percent 19 3 4 2 3" xfId="46119"/>
    <cellStyle name="Percent 19 3 4 3" xfId="10477"/>
    <cellStyle name="Percent 19 3 4 3 2" xfId="39535"/>
    <cellStyle name="Percent 19 3 4 4" xfId="32951"/>
    <cellStyle name="Percent 19 3 5" xfId="5009"/>
    <cellStyle name="Percent 19 3 5 2" xfId="18291"/>
    <cellStyle name="Percent 19 3 5 2 2" xfId="26245"/>
    <cellStyle name="Percent 19 3 5 2 2 2" xfId="55204"/>
    <cellStyle name="Percent 19 3 5 2 3" xfId="47263"/>
    <cellStyle name="Percent 19 3 5 3" xfId="11621"/>
    <cellStyle name="Percent 19 3 5 3 2" xfId="40679"/>
    <cellStyle name="Percent 19 3 5 4" xfId="34095"/>
    <cellStyle name="Percent 19 3 6" xfId="7178"/>
    <cellStyle name="Percent 19 3 6 2" xfId="20439"/>
    <cellStyle name="Percent 19 3 6 2 2" xfId="28393"/>
    <cellStyle name="Percent 19 3 6 2 2 2" xfId="57352"/>
    <cellStyle name="Percent 19 3 6 2 3" xfId="49411"/>
    <cellStyle name="Percent 19 3 6 3" xfId="13769"/>
    <cellStyle name="Percent 19 3 6 3 2" xfId="42827"/>
    <cellStyle name="Percent 19 3 6 4" xfId="36243"/>
    <cellStyle name="Percent 19 3 7" xfId="15047"/>
    <cellStyle name="Percent 19 3 7 2" xfId="23037"/>
    <cellStyle name="Percent 19 3 7 2 2" xfId="51996"/>
    <cellStyle name="Percent 19 3 7 3" xfId="44055"/>
    <cellStyle name="Percent 19 3 8" xfId="21589"/>
    <cellStyle name="Percent 19 3 8 2" xfId="29537"/>
    <cellStyle name="Percent 19 3 8 2 2" xfId="58496"/>
    <cellStyle name="Percent 19 3 8 3" xfId="50555"/>
    <cellStyle name="Percent 19 3 9" xfId="8329"/>
    <cellStyle name="Percent 19 3 9 2" xfId="37387"/>
    <cellStyle name="Percent 19 4" xfId="2026"/>
    <cellStyle name="Percent 19 4 2" xfId="3034"/>
    <cellStyle name="Percent 19 4 2 2" xfId="6392"/>
    <cellStyle name="Percent 19 4 2 2 2" xfId="19674"/>
    <cellStyle name="Percent 19 4 2 2 2 2" xfId="27628"/>
    <cellStyle name="Percent 19 4 2 2 2 2 2" xfId="56587"/>
    <cellStyle name="Percent 19 4 2 2 2 3" xfId="48646"/>
    <cellStyle name="Percent 19 4 2 2 3" xfId="13004"/>
    <cellStyle name="Percent 19 4 2 2 3 2" xfId="42062"/>
    <cellStyle name="Percent 19 4 2 2 4" xfId="35478"/>
    <cellStyle name="Percent 19 4 2 3" xfId="16522"/>
    <cellStyle name="Percent 19 4 2 3 2" xfId="24476"/>
    <cellStyle name="Percent 19 4 2 3 2 2" xfId="53435"/>
    <cellStyle name="Percent 19 4 2 3 3" xfId="45494"/>
    <cellStyle name="Percent 19 4 2 4" xfId="9712"/>
    <cellStyle name="Percent 19 4 2 4 2" xfId="38770"/>
    <cellStyle name="Percent 19 4 2 5" xfId="32186"/>
    <cellStyle name="Percent 19 4 3" xfId="4232"/>
    <cellStyle name="Percent 19 4 3 2" xfId="17526"/>
    <cellStyle name="Percent 19 4 3 2 2" xfId="25480"/>
    <cellStyle name="Percent 19 4 3 2 2 2" xfId="54439"/>
    <cellStyle name="Percent 19 4 3 2 3" xfId="46498"/>
    <cellStyle name="Percent 19 4 3 3" xfId="10856"/>
    <cellStyle name="Percent 19 4 3 3 2" xfId="39914"/>
    <cellStyle name="Percent 19 4 3 4" xfId="33330"/>
    <cellStyle name="Percent 19 4 4" xfId="5388"/>
    <cellStyle name="Percent 19 4 4 2" xfId="18670"/>
    <cellStyle name="Percent 19 4 4 2 2" xfId="26624"/>
    <cellStyle name="Percent 19 4 4 2 2 2" xfId="55583"/>
    <cellStyle name="Percent 19 4 4 2 3" xfId="47642"/>
    <cellStyle name="Percent 19 4 4 3" xfId="12000"/>
    <cellStyle name="Percent 19 4 4 3 2" xfId="41058"/>
    <cellStyle name="Percent 19 4 4 4" xfId="34474"/>
    <cellStyle name="Percent 19 4 5" xfId="7557"/>
    <cellStyle name="Percent 19 4 5 2" xfId="20818"/>
    <cellStyle name="Percent 19 4 5 2 2" xfId="28772"/>
    <cellStyle name="Percent 19 4 5 2 2 2" xfId="57731"/>
    <cellStyle name="Percent 19 4 5 2 3" xfId="49790"/>
    <cellStyle name="Percent 19 4 5 3" xfId="14148"/>
    <cellStyle name="Percent 19 4 5 3 2" xfId="43206"/>
    <cellStyle name="Percent 19 4 5 4" xfId="36622"/>
    <cellStyle name="Percent 19 4 6" xfId="15427"/>
    <cellStyle name="Percent 19 4 6 2" xfId="23417"/>
    <cellStyle name="Percent 19 4 6 2 2" xfId="52376"/>
    <cellStyle name="Percent 19 4 6 3" xfId="44435"/>
    <cellStyle name="Percent 19 4 7" xfId="21968"/>
    <cellStyle name="Percent 19 4 7 2" xfId="29916"/>
    <cellStyle name="Percent 19 4 7 2 2" xfId="58875"/>
    <cellStyle name="Percent 19 4 7 3" xfId="50934"/>
    <cellStyle name="Percent 19 4 8" xfId="8708"/>
    <cellStyle name="Percent 19 4 8 2" xfId="37766"/>
    <cellStyle name="Percent 19 4 9" xfId="31182"/>
    <cellStyle name="Percent 19 5" xfId="1844"/>
    <cellStyle name="Percent 19 5 2" xfId="2854"/>
    <cellStyle name="Percent 19 5 2 2" xfId="6212"/>
    <cellStyle name="Percent 19 5 2 2 2" xfId="19494"/>
    <cellStyle name="Percent 19 5 2 2 2 2" xfId="27448"/>
    <cellStyle name="Percent 19 5 2 2 2 2 2" xfId="56407"/>
    <cellStyle name="Percent 19 5 2 2 2 3" xfId="48466"/>
    <cellStyle name="Percent 19 5 2 2 3" xfId="12824"/>
    <cellStyle name="Percent 19 5 2 2 3 2" xfId="41882"/>
    <cellStyle name="Percent 19 5 2 2 4" xfId="35298"/>
    <cellStyle name="Percent 19 5 2 3" xfId="16342"/>
    <cellStyle name="Percent 19 5 2 3 2" xfId="24296"/>
    <cellStyle name="Percent 19 5 2 3 2 2" xfId="53255"/>
    <cellStyle name="Percent 19 5 2 3 3" xfId="45314"/>
    <cellStyle name="Percent 19 5 2 4" xfId="9532"/>
    <cellStyle name="Percent 19 5 2 4 2" xfId="38590"/>
    <cellStyle name="Percent 19 5 2 5" xfId="32006"/>
    <cellStyle name="Percent 19 5 3" xfId="4052"/>
    <cellStyle name="Percent 19 5 3 2" xfId="17346"/>
    <cellStyle name="Percent 19 5 3 2 2" xfId="25300"/>
    <cellStyle name="Percent 19 5 3 2 2 2" xfId="54259"/>
    <cellStyle name="Percent 19 5 3 2 3" xfId="46318"/>
    <cellStyle name="Percent 19 5 3 3" xfId="10676"/>
    <cellStyle name="Percent 19 5 3 3 2" xfId="39734"/>
    <cellStyle name="Percent 19 5 3 4" xfId="33150"/>
    <cellStyle name="Percent 19 5 4" xfId="5208"/>
    <cellStyle name="Percent 19 5 4 2" xfId="18490"/>
    <cellStyle name="Percent 19 5 4 2 2" xfId="26444"/>
    <cellStyle name="Percent 19 5 4 2 2 2" xfId="55403"/>
    <cellStyle name="Percent 19 5 4 2 3" xfId="47462"/>
    <cellStyle name="Percent 19 5 4 3" xfId="11820"/>
    <cellStyle name="Percent 19 5 4 3 2" xfId="40878"/>
    <cellStyle name="Percent 19 5 4 4" xfId="34294"/>
    <cellStyle name="Percent 19 5 5" xfId="7377"/>
    <cellStyle name="Percent 19 5 5 2" xfId="20638"/>
    <cellStyle name="Percent 19 5 5 2 2" xfId="28592"/>
    <cellStyle name="Percent 19 5 5 2 2 2" xfId="57551"/>
    <cellStyle name="Percent 19 5 5 2 3" xfId="49610"/>
    <cellStyle name="Percent 19 5 5 3" xfId="13968"/>
    <cellStyle name="Percent 19 5 5 3 2" xfId="43026"/>
    <cellStyle name="Percent 19 5 5 4" xfId="36442"/>
    <cellStyle name="Percent 19 5 6" xfId="15247"/>
    <cellStyle name="Percent 19 5 6 2" xfId="23237"/>
    <cellStyle name="Percent 19 5 6 2 2" xfId="52196"/>
    <cellStyle name="Percent 19 5 6 3" xfId="44255"/>
    <cellStyle name="Percent 19 5 7" xfId="21788"/>
    <cellStyle name="Percent 19 5 7 2" xfId="29736"/>
    <cellStyle name="Percent 19 5 7 2 2" xfId="58695"/>
    <cellStyle name="Percent 19 5 7 3" xfId="50754"/>
    <cellStyle name="Percent 19 5 8" xfId="8528"/>
    <cellStyle name="Percent 19 5 8 2" xfId="37586"/>
    <cellStyle name="Percent 19 5 9" xfId="31002"/>
    <cellStyle name="Percent 19 6" xfId="2442"/>
    <cellStyle name="Percent 19 6 2" xfId="5800"/>
    <cellStyle name="Percent 19 6 2 2" xfId="19082"/>
    <cellStyle name="Percent 19 6 2 2 2" xfId="27036"/>
    <cellStyle name="Percent 19 6 2 2 2 2" xfId="55995"/>
    <cellStyle name="Percent 19 6 2 2 3" xfId="48054"/>
    <cellStyle name="Percent 19 6 2 3" xfId="12412"/>
    <cellStyle name="Percent 19 6 2 3 2" xfId="41470"/>
    <cellStyle name="Percent 19 6 2 4" xfId="34886"/>
    <cellStyle name="Percent 19 6 3" xfId="15953"/>
    <cellStyle name="Percent 19 6 3 2" xfId="23929"/>
    <cellStyle name="Percent 19 6 3 2 2" xfId="52888"/>
    <cellStyle name="Percent 19 6 3 3" xfId="44947"/>
    <cellStyle name="Percent 19 6 4" xfId="9120"/>
    <cellStyle name="Percent 19 6 4 2" xfId="38178"/>
    <cellStyle name="Percent 19 6 5" xfId="31594"/>
    <cellStyle name="Percent 19 7" xfId="3640"/>
    <cellStyle name="Percent 19 7 2" xfId="16934"/>
    <cellStyle name="Percent 19 7 2 2" xfId="24888"/>
    <cellStyle name="Percent 19 7 2 2 2" xfId="53847"/>
    <cellStyle name="Percent 19 7 2 3" xfId="45906"/>
    <cellStyle name="Percent 19 7 3" xfId="10264"/>
    <cellStyle name="Percent 19 7 3 2" xfId="39322"/>
    <cellStyle name="Percent 19 7 4" xfId="32738"/>
    <cellStyle name="Percent 19 8" xfId="4796"/>
    <cellStyle name="Percent 19 8 2" xfId="18078"/>
    <cellStyle name="Percent 19 8 2 2" xfId="26032"/>
    <cellStyle name="Percent 19 8 2 2 2" xfId="54991"/>
    <cellStyle name="Percent 19 8 2 3" xfId="47050"/>
    <cellStyle name="Percent 19 8 3" xfId="11408"/>
    <cellStyle name="Percent 19 8 3 2" xfId="40466"/>
    <cellStyle name="Percent 19 8 4" xfId="33882"/>
    <cellStyle name="Percent 19 9" xfId="6965"/>
    <cellStyle name="Percent 19 9 2" xfId="20226"/>
    <cellStyle name="Percent 19 9 2 2" xfId="28180"/>
    <cellStyle name="Percent 19 9 2 2 2" xfId="57139"/>
    <cellStyle name="Percent 19 9 2 3" xfId="49198"/>
    <cellStyle name="Percent 19 9 3" xfId="13556"/>
    <cellStyle name="Percent 19 9 3 2" xfId="42614"/>
    <cellStyle name="Percent 19 9 4" xfId="36030"/>
    <cellStyle name="Percent 2" xfId="5"/>
    <cellStyle name="Percent 2 2" xfId="1219"/>
    <cellStyle name="Percent 2 2 2" xfId="3520"/>
    <cellStyle name="Percent 2 3" xfId="3519"/>
    <cellStyle name="Percent 20" xfId="1386"/>
    <cellStyle name="Percent 20 10" xfId="14830"/>
    <cellStyle name="Percent 20 10 2" xfId="22821"/>
    <cellStyle name="Percent 20 10 2 2" xfId="51780"/>
    <cellStyle name="Percent 20 10 3" xfId="43839"/>
    <cellStyle name="Percent 20 11" xfId="21373"/>
    <cellStyle name="Percent 20 11 2" xfId="29321"/>
    <cellStyle name="Percent 20 11 2 2" xfId="58280"/>
    <cellStyle name="Percent 20 11 3" xfId="50339"/>
    <cellStyle name="Percent 20 12" xfId="8113"/>
    <cellStyle name="Percent 20 12 2" xfId="37171"/>
    <cellStyle name="Percent 20 13" xfId="30587"/>
    <cellStyle name="Percent 20 2" xfId="1481"/>
    <cellStyle name="Percent 20 2 10" xfId="21463"/>
    <cellStyle name="Percent 20 2 10 2" xfId="29411"/>
    <cellStyle name="Percent 20 2 10 2 2" xfId="58370"/>
    <cellStyle name="Percent 20 2 10 3" xfId="50429"/>
    <cellStyle name="Percent 20 2 11" xfId="8203"/>
    <cellStyle name="Percent 20 2 11 2" xfId="37261"/>
    <cellStyle name="Percent 20 2 12" xfId="30677"/>
    <cellStyle name="Percent 20 2 2" xfId="1701"/>
    <cellStyle name="Percent 20 2 2 10" xfId="30890"/>
    <cellStyle name="Percent 20 2 2 2" xfId="2326"/>
    <cellStyle name="Percent 20 2 2 2 2" xfId="3334"/>
    <cellStyle name="Percent 20 2 2 2 2 2" xfId="6692"/>
    <cellStyle name="Percent 20 2 2 2 2 2 2" xfId="19974"/>
    <cellStyle name="Percent 20 2 2 2 2 2 2 2" xfId="27928"/>
    <cellStyle name="Percent 20 2 2 2 2 2 2 2 2" xfId="56887"/>
    <cellStyle name="Percent 20 2 2 2 2 2 2 3" xfId="48946"/>
    <cellStyle name="Percent 20 2 2 2 2 2 3" xfId="13304"/>
    <cellStyle name="Percent 20 2 2 2 2 2 3 2" xfId="42362"/>
    <cellStyle name="Percent 20 2 2 2 2 2 4" xfId="35778"/>
    <cellStyle name="Percent 20 2 2 2 2 3" xfId="16822"/>
    <cellStyle name="Percent 20 2 2 2 2 3 2" xfId="24776"/>
    <cellStyle name="Percent 20 2 2 2 2 3 2 2" xfId="53735"/>
    <cellStyle name="Percent 20 2 2 2 2 3 3" xfId="45794"/>
    <cellStyle name="Percent 20 2 2 2 2 4" xfId="10012"/>
    <cellStyle name="Percent 20 2 2 2 2 4 2" xfId="39070"/>
    <cellStyle name="Percent 20 2 2 2 2 5" xfId="32486"/>
    <cellStyle name="Percent 20 2 2 2 3" xfId="4532"/>
    <cellStyle name="Percent 20 2 2 2 3 2" xfId="17826"/>
    <cellStyle name="Percent 20 2 2 2 3 2 2" xfId="25780"/>
    <cellStyle name="Percent 20 2 2 2 3 2 2 2" xfId="54739"/>
    <cellStyle name="Percent 20 2 2 2 3 2 3" xfId="46798"/>
    <cellStyle name="Percent 20 2 2 2 3 3" xfId="11156"/>
    <cellStyle name="Percent 20 2 2 2 3 3 2" xfId="40214"/>
    <cellStyle name="Percent 20 2 2 2 3 4" xfId="33630"/>
    <cellStyle name="Percent 20 2 2 2 4" xfId="5688"/>
    <cellStyle name="Percent 20 2 2 2 4 2" xfId="18970"/>
    <cellStyle name="Percent 20 2 2 2 4 2 2" xfId="26924"/>
    <cellStyle name="Percent 20 2 2 2 4 2 2 2" xfId="55883"/>
    <cellStyle name="Percent 20 2 2 2 4 2 3" xfId="47942"/>
    <cellStyle name="Percent 20 2 2 2 4 3" xfId="12300"/>
    <cellStyle name="Percent 20 2 2 2 4 3 2" xfId="41358"/>
    <cellStyle name="Percent 20 2 2 2 4 4" xfId="34774"/>
    <cellStyle name="Percent 20 2 2 2 5" xfId="7857"/>
    <cellStyle name="Percent 20 2 2 2 5 2" xfId="21118"/>
    <cellStyle name="Percent 20 2 2 2 5 2 2" xfId="29072"/>
    <cellStyle name="Percent 20 2 2 2 5 2 2 2" xfId="58031"/>
    <cellStyle name="Percent 20 2 2 2 5 2 3" xfId="50090"/>
    <cellStyle name="Percent 20 2 2 2 5 3" xfId="14448"/>
    <cellStyle name="Percent 20 2 2 2 5 3 2" xfId="43506"/>
    <cellStyle name="Percent 20 2 2 2 5 4" xfId="36922"/>
    <cellStyle name="Percent 20 2 2 2 6" xfId="15727"/>
    <cellStyle name="Percent 20 2 2 2 6 2" xfId="23717"/>
    <cellStyle name="Percent 20 2 2 2 6 2 2" xfId="52676"/>
    <cellStyle name="Percent 20 2 2 2 6 3" xfId="44735"/>
    <cellStyle name="Percent 20 2 2 2 7" xfId="22268"/>
    <cellStyle name="Percent 20 2 2 2 7 2" xfId="30216"/>
    <cellStyle name="Percent 20 2 2 2 7 2 2" xfId="59175"/>
    <cellStyle name="Percent 20 2 2 2 7 3" xfId="51234"/>
    <cellStyle name="Percent 20 2 2 2 8" xfId="9008"/>
    <cellStyle name="Percent 20 2 2 2 8 2" xfId="38066"/>
    <cellStyle name="Percent 20 2 2 2 9" xfId="31482"/>
    <cellStyle name="Percent 20 2 2 3" xfId="2742"/>
    <cellStyle name="Percent 20 2 2 3 2" xfId="6100"/>
    <cellStyle name="Percent 20 2 2 3 2 2" xfId="19382"/>
    <cellStyle name="Percent 20 2 2 3 2 2 2" xfId="27336"/>
    <cellStyle name="Percent 20 2 2 3 2 2 2 2" xfId="56295"/>
    <cellStyle name="Percent 20 2 2 3 2 2 3" xfId="48354"/>
    <cellStyle name="Percent 20 2 2 3 2 3" xfId="12712"/>
    <cellStyle name="Percent 20 2 2 3 2 3 2" xfId="41770"/>
    <cellStyle name="Percent 20 2 2 3 2 4" xfId="35186"/>
    <cellStyle name="Percent 20 2 2 3 3" xfId="16230"/>
    <cellStyle name="Percent 20 2 2 3 3 2" xfId="24184"/>
    <cellStyle name="Percent 20 2 2 3 3 2 2" xfId="53143"/>
    <cellStyle name="Percent 20 2 2 3 3 3" xfId="45202"/>
    <cellStyle name="Percent 20 2 2 3 4" xfId="9420"/>
    <cellStyle name="Percent 20 2 2 3 4 2" xfId="38478"/>
    <cellStyle name="Percent 20 2 2 3 5" xfId="31894"/>
    <cellStyle name="Percent 20 2 2 4" xfId="3940"/>
    <cellStyle name="Percent 20 2 2 4 2" xfId="17234"/>
    <cellStyle name="Percent 20 2 2 4 2 2" xfId="25188"/>
    <cellStyle name="Percent 20 2 2 4 2 2 2" xfId="54147"/>
    <cellStyle name="Percent 20 2 2 4 2 3" xfId="46206"/>
    <cellStyle name="Percent 20 2 2 4 3" xfId="10564"/>
    <cellStyle name="Percent 20 2 2 4 3 2" xfId="39622"/>
    <cellStyle name="Percent 20 2 2 4 4" xfId="33038"/>
    <cellStyle name="Percent 20 2 2 5" xfId="5096"/>
    <cellStyle name="Percent 20 2 2 5 2" xfId="18378"/>
    <cellStyle name="Percent 20 2 2 5 2 2" xfId="26332"/>
    <cellStyle name="Percent 20 2 2 5 2 2 2" xfId="55291"/>
    <cellStyle name="Percent 20 2 2 5 2 3" xfId="47350"/>
    <cellStyle name="Percent 20 2 2 5 3" xfId="11708"/>
    <cellStyle name="Percent 20 2 2 5 3 2" xfId="40766"/>
    <cellStyle name="Percent 20 2 2 5 4" xfId="34182"/>
    <cellStyle name="Percent 20 2 2 6" xfId="7265"/>
    <cellStyle name="Percent 20 2 2 6 2" xfId="20526"/>
    <cellStyle name="Percent 20 2 2 6 2 2" xfId="28480"/>
    <cellStyle name="Percent 20 2 2 6 2 2 2" xfId="57439"/>
    <cellStyle name="Percent 20 2 2 6 2 3" xfId="49498"/>
    <cellStyle name="Percent 20 2 2 6 3" xfId="13856"/>
    <cellStyle name="Percent 20 2 2 6 3 2" xfId="42914"/>
    <cellStyle name="Percent 20 2 2 6 4" xfId="36330"/>
    <cellStyle name="Percent 20 2 2 7" xfId="15134"/>
    <cellStyle name="Percent 20 2 2 7 2" xfId="23124"/>
    <cellStyle name="Percent 20 2 2 7 2 2" xfId="52083"/>
    <cellStyle name="Percent 20 2 2 7 3" xfId="44142"/>
    <cellStyle name="Percent 20 2 2 8" xfId="21676"/>
    <cellStyle name="Percent 20 2 2 8 2" xfId="29624"/>
    <cellStyle name="Percent 20 2 2 8 2 2" xfId="58583"/>
    <cellStyle name="Percent 20 2 2 8 3" xfId="50642"/>
    <cellStyle name="Percent 20 2 2 9" xfId="8416"/>
    <cellStyle name="Percent 20 2 2 9 2" xfId="37474"/>
    <cellStyle name="Percent 20 2 3" xfId="2113"/>
    <cellStyle name="Percent 20 2 3 2" xfId="3121"/>
    <cellStyle name="Percent 20 2 3 2 2" xfId="6479"/>
    <cellStyle name="Percent 20 2 3 2 2 2" xfId="19761"/>
    <cellStyle name="Percent 20 2 3 2 2 2 2" xfId="27715"/>
    <cellStyle name="Percent 20 2 3 2 2 2 2 2" xfId="56674"/>
    <cellStyle name="Percent 20 2 3 2 2 2 3" xfId="48733"/>
    <cellStyle name="Percent 20 2 3 2 2 3" xfId="13091"/>
    <cellStyle name="Percent 20 2 3 2 2 3 2" xfId="42149"/>
    <cellStyle name="Percent 20 2 3 2 2 4" xfId="35565"/>
    <cellStyle name="Percent 20 2 3 2 3" xfId="16609"/>
    <cellStyle name="Percent 20 2 3 2 3 2" xfId="24563"/>
    <cellStyle name="Percent 20 2 3 2 3 2 2" xfId="53522"/>
    <cellStyle name="Percent 20 2 3 2 3 3" xfId="45581"/>
    <cellStyle name="Percent 20 2 3 2 4" xfId="9799"/>
    <cellStyle name="Percent 20 2 3 2 4 2" xfId="38857"/>
    <cellStyle name="Percent 20 2 3 2 5" xfId="32273"/>
    <cellStyle name="Percent 20 2 3 3" xfId="4319"/>
    <cellStyle name="Percent 20 2 3 3 2" xfId="17613"/>
    <cellStyle name="Percent 20 2 3 3 2 2" xfId="25567"/>
    <cellStyle name="Percent 20 2 3 3 2 2 2" xfId="54526"/>
    <cellStyle name="Percent 20 2 3 3 2 3" xfId="46585"/>
    <cellStyle name="Percent 20 2 3 3 3" xfId="10943"/>
    <cellStyle name="Percent 20 2 3 3 3 2" xfId="40001"/>
    <cellStyle name="Percent 20 2 3 3 4" xfId="33417"/>
    <cellStyle name="Percent 20 2 3 4" xfId="5475"/>
    <cellStyle name="Percent 20 2 3 4 2" xfId="18757"/>
    <cellStyle name="Percent 20 2 3 4 2 2" xfId="26711"/>
    <cellStyle name="Percent 20 2 3 4 2 2 2" xfId="55670"/>
    <cellStyle name="Percent 20 2 3 4 2 3" xfId="47729"/>
    <cellStyle name="Percent 20 2 3 4 3" xfId="12087"/>
    <cellStyle name="Percent 20 2 3 4 3 2" xfId="41145"/>
    <cellStyle name="Percent 20 2 3 4 4" xfId="34561"/>
    <cellStyle name="Percent 20 2 3 5" xfId="7644"/>
    <cellStyle name="Percent 20 2 3 5 2" xfId="20905"/>
    <cellStyle name="Percent 20 2 3 5 2 2" xfId="28859"/>
    <cellStyle name="Percent 20 2 3 5 2 2 2" xfId="57818"/>
    <cellStyle name="Percent 20 2 3 5 2 3" xfId="49877"/>
    <cellStyle name="Percent 20 2 3 5 3" xfId="14235"/>
    <cellStyle name="Percent 20 2 3 5 3 2" xfId="43293"/>
    <cellStyle name="Percent 20 2 3 5 4" xfId="36709"/>
    <cellStyle name="Percent 20 2 3 6" xfId="15514"/>
    <cellStyle name="Percent 20 2 3 6 2" xfId="23504"/>
    <cellStyle name="Percent 20 2 3 6 2 2" xfId="52463"/>
    <cellStyle name="Percent 20 2 3 6 3" xfId="44522"/>
    <cellStyle name="Percent 20 2 3 7" xfId="22055"/>
    <cellStyle name="Percent 20 2 3 7 2" xfId="30003"/>
    <cellStyle name="Percent 20 2 3 7 2 2" xfId="58962"/>
    <cellStyle name="Percent 20 2 3 7 3" xfId="51021"/>
    <cellStyle name="Percent 20 2 3 8" xfId="8795"/>
    <cellStyle name="Percent 20 2 3 8 2" xfId="37853"/>
    <cellStyle name="Percent 20 2 3 9" xfId="31269"/>
    <cellStyle name="Percent 20 2 4" xfId="1931"/>
    <cellStyle name="Percent 20 2 4 2" xfId="2941"/>
    <cellStyle name="Percent 20 2 4 2 2" xfId="6299"/>
    <cellStyle name="Percent 20 2 4 2 2 2" xfId="19581"/>
    <cellStyle name="Percent 20 2 4 2 2 2 2" xfId="27535"/>
    <cellStyle name="Percent 20 2 4 2 2 2 2 2" xfId="56494"/>
    <cellStyle name="Percent 20 2 4 2 2 2 3" xfId="48553"/>
    <cellStyle name="Percent 20 2 4 2 2 3" xfId="12911"/>
    <cellStyle name="Percent 20 2 4 2 2 3 2" xfId="41969"/>
    <cellStyle name="Percent 20 2 4 2 2 4" xfId="35385"/>
    <cellStyle name="Percent 20 2 4 2 3" xfId="16429"/>
    <cellStyle name="Percent 20 2 4 2 3 2" xfId="24383"/>
    <cellStyle name="Percent 20 2 4 2 3 2 2" xfId="53342"/>
    <cellStyle name="Percent 20 2 4 2 3 3" xfId="45401"/>
    <cellStyle name="Percent 20 2 4 2 4" xfId="9619"/>
    <cellStyle name="Percent 20 2 4 2 4 2" xfId="38677"/>
    <cellStyle name="Percent 20 2 4 2 5" xfId="32093"/>
    <cellStyle name="Percent 20 2 4 3" xfId="4139"/>
    <cellStyle name="Percent 20 2 4 3 2" xfId="17433"/>
    <cellStyle name="Percent 20 2 4 3 2 2" xfId="25387"/>
    <cellStyle name="Percent 20 2 4 3 2 2 2" xfId="54346"/>
    <cellStyle name="Percent 20 2 4 3 2 3" xfId="46405"/>
    <cellStyle name="Percent 20 2 4 3 3" xfId="10763"/>
    <cellStyle name="Percent 20 2 4 3 3 2" xfId="39821"/>
    <cellStyle name="Percent 20 2 4 3 4" xfId="33237"/>
    <cellStyle name="Percent 20 2 4 4" xfId="5295"/>
    <cellStyle name="Percent 20 2 4 4 2" xfId="18577"/>
    <cellStyle name="Percent 20 2 4 4 2 2" xfId="26531"/>
    <cellStyle name="Percent 20 2 4 4 2 2 2" xfId="55490"/>
    <cellStyle name="Percent 20 2 4 4 2 3" xfId="47549"/>
    <cellStyle name="Percent 20 2 4 4 3" xfId="11907"/>
    <cellStyle name="Percent 20 2 4 4 3 2" xfId="40965"/>
    <cellStyle name="Percent 20 2 4 4 4" xfId="34381"/>
    <cellStyle name="Percent 20 2 4 5" xfId="7464"/>
    <cellStyle name="Percent 20 2 4 5 2" xfId="20725"/>
    <cellStyle name="Percent 20 2 4 5 2 2" xfId="28679"/>
    <cellStyle name="Percent 20 2 4 5 2 2 2" xfId="57638"/>
    <cellStyle name="Percent 20 2 4 5 2 3" xfId="49697"/>
    <cellStyle name="Percent 20 2 4 5 3" xfId="14055"/>
    <cellStyle name="Percent 20 2 4 5 3 2" xfId="43113"/>
    <cellStyle name="Percent 20 2 4 5 4" xfId="36529"/>
    <cellStyle name="Percent 20 2 4 6" xfId="15334"/>
    <cellStyle name="Percent 20 2 4 6 2" xfId="23324"/>
    <cellStyle name="Percent 20 2 4 6 2 2" xfId="52283"/>
    <cellStyle name="Percent 20 2 4 6 3" xfId="44342"/>
    <cellStyle name="Percent 20 2 4 7" xfId="21875"/>
    <cellStyle name="Percent 20 2 4 7 2" xfId="29823"/>
    <cellStyle name="Percent 20 2 4 7 2 2" xfId="58782"/>
    <cellStyle name="Percent 20 2 4 7 3" xfId="50841"/>
    <cellStyle name="Percent 20 2 4 8" xfId="8615"/>
    <cellStyle name="Percent 20 2 4 8 2" xfId="37673"/>
    <cellStyle name="Percent 20 2 4 9" xfId="31089"/>
    <cellStyle name="Percent 20 2 5" xfId="2529"/>
    <cellStyle name="Percent 20 2 5 2" xfId="5887"/>
    <cellStyle name="Percent 20 2 5 2 2" xfId="19169"/>
    <cellStyle name="Percent 20 2 5 2 2 2" xfId="27123"/>
    <cellStyle name="Percent 20 2 5 2 2 2 2" xfId="56082"/>
    <cellStyle name="Percent 20 2 5 2 2 3" xfId="48141"/>
    <cellStyle name="Percent 20 2 5 2 3" xfId="12499"/>
    <cellStyle name="Percent 20 2 5 2 3 2" xfId="41557"/>
    <cellStyle name="Percent 20 2 5 2 4" xfId="34973"/>
    <cellStyle name="Percent 20 2 5 3" xfId="14791"/>
    <cellStyle name="Percent 20 2 5 3 2" xfId="22794"/>
    <cellStyle name="Percent 20 2 5 3 2 2" xfId="51753"/>
    <cellStyle name="Percent 20 2 5 3 3" xfId="43812"/>
    <cellStyle name="Percent 20 2 5 4" xfId="9207"/>
    <cellStyle name="Percent 20 2 5 4 2" xfId="38265"/>
    <cellStyle name="Percent 20 2 5 5" xfId="31681"/>
    <cellStyle name="Percent 20 2 6" xfId="3727"/>
    <cellStyle name="Percent 20 2 6 2" xfId="17021"/>
    <cellStyle name="Percent 20 2 6 2 2" xfId="24975"/>
    <cellStyle name="Percent 20 2 6 2 2 2" xfId="53934"/>
    <cellStyle name="Percent 20 2 6 2 3" xfId="45993"/>
    <cellStyle name="Percent 20 2 6 3" xfId="10351"/>
    <cellStyle name="Percent 20 2 6 3 2" xfId="39409"/>
    <cellStyle name="Percent 20 2 6 4" xfId="32825"/>
    <cellStyle name="Percent 20 2 7" xfId="4883"/>
    <cellStyle name="Percent 20 2 7 2" xfId="18165"/>
    <cellStyle name="Percent 20 2 7 2 2" xfId="26119"/>
    <cellStyle name="Percent 20 2 7 2 2 2" xfId="55078"/>
    <cellStyle name="Percent 20 2 7 2 3" xfId="47137"/>
    <cellStyle name="Percent 20 2 7 3" xfId="11495"/>
    <cellStyle name="Percent 20 2 7 3 2" xfId="40553"/>
    <cellStyle name="Percent 20 2 7 4" xfId="33969"/>
    <cellStyle name="Percent 20 2 8" xfId="7052"/>
    <cellStyle name="Percent 20 2 8 2" xfId="20313"/>
    <cellStyle name="Percent 20 2 8 2 2" xfId="28267"/>
    <cellStyle name="Percent 20 2 8 2 2 2" xfId="57226"/>
    <cellStyle name="Percent 20 2 8 2 3" xfId="49285"/>
    <cellStyle name="Percent 20 2 8 3" xfId="13643"/>
    <cellStyle name="Percent 20 2 8 3 2" xfId="42701"/>
    <cellStyle name="Percent 20 2 8 4" xfId="36117"/>
    <cellStyle name="Percent 20 2 9" xfId="14921"/>
    <cellStyle name="Percent 20 2 9 2" xfId="22911"/>
    <cellStyle name="Percent 20 2 9 2 2" xfId="51870"/>
    <cellStyle name="Percent 20 2 9 3" xfId="43929"/>
    <cellStyle name="Percent 20 3" xfId="1611"/>
    <cellStyle name="Percent 20 3 10" xfId="30800"/>
    <cellStyle name="Percent 20 3 2" xfId="2236"/>
    <cellStyle name="Percent 20 3 2 2" xfId="3244"/>
    <cellStyle name="Percent 20 3 2 2 2" xfId="6602"/>
    <cellStyle name="Percent 20 3 2 2 2 2" xfId="19884"/>
    <cellStyle name="Percent 20 3 2 2 2 2 2" xfId="27838"/>
    <cellStyle name="Percent 20 3 2 2 2 2 2 2" xfId="56797"/>
    <cellStyle name="Percent 20 3 2 2 2 2 3" xfId="48856"/>
    <cellStyle name="Percent 20 3 2 2 2 3" xfId="13214"/>
    <cellStyle name="Percent 20 3 2 2 2 3 2" xfId="42272"/>
    <cellStyle name="Percent 20 3 2 2 2 4" xfId="35688"/>
    <cellStyle name="Percent 20 3 2 2 3" xfId="16732"/>
    <cellStyle name="Percent 20 3 2 2 3 2" xfId="24686"/>
    <cellStyle name="Percent 20 3 2 2 3 2 2" xfId="53645"/>
    <cellStyle name="Percent 20 3 2 2 3 3" xfId="45704"/>
    <cellStyle name="Percent 20 3 2 2 4" xfId="9922"/>
    <cellStyle name="Percent 20 3 2 2 4 2" xfId="38980"/>
    <cellStyle name="Percent 20 3 2 2 5" xfId="32396"/>
    <cellStyle name="Percent 20 3 2 3" xfId="4442"/>
    <cellStyle name="Percent 20 3 2 3 2" xfId="17736"/>
    <cellStyle name="Percent 20 3 2 3 2 2" xfId="25690"/>
    <cellStyle name="Percent 20 3 2 3 2 2 2" xfId="54649"/>
    <cellStyle name="Percent 20 3 2 3 2 3" xfId="46708"/>
    <cellStyle name="Percent 20 3 2 3 3" xfId="11066"/>
    <cellStyle name="Percent 20 3 2 3 3 2" xfId="40124"/>
    <cellStyle name="Percent 20 3 2 3 4" xfId="33540"/>
    <cellStyle name="Percent 20 3 2 4" xfId="5598"/>
    <cellStyle name="Percent 20 3 2 4 2" xfId="18880"/>
    <cellStyle name="Percent 20 3 2 4 2 2" xfId="26834"/>
    <cellStyle name="Percent 20 3 2 4 2 2 2" xfId="55793"/>
    <cellStyle name="Percent 20 3 2 4 2 3" xfId="47852"/>
    <cellStyle name="Percent 20 3 2 4 3" xfId="12210"/>
    <cellStyle name="Percent 20 3 2 4 3 2" xfId="41268"/>
    <cellStyle name="Percent 20 3 2 4 4" xfId="34684"/>
    <cellStyle name="Percent 20 3 2 5" xfId="7767"/>
    <cellStyle name="Percent 20 3 2 5 2" xfId="21028"/>
    <cellStyle name="Percent 20 3 2 5 2 2" xfId="28982"/>
    <cellStyle name="Percent 20 3 2 5 2 2 2" xfId="57941"/>
    <cellStyle name="Percent 20 3 2 5 2 3" xfId="50000"/>
    <cellStyle name="Percent 20 3 2 5 3" xfId="14358"/>
    <cellStyle name="Percent 20 3 2 5 3 2" xfId="43416"/>
    <cellStyle name="Percent 20 3 2 5 4" xfId="36832"/>
    <cellStyle name="Percent 20 3 2 6" xfId="15637"/>
    <cellStyle name="Percent 20 3 2 6 2" xfId="23627"/>
    <cellStyle name="Percent 20 3 2 6 2 2" xfId="52586"/>
    <cellStyle name="Percent 20 3 2 6 3" xfId="44645"/>
    <cellStyle name="Percent 20 3 2 7" xfId="22178"/>
    <cellStyle name="Percent 20 3 2 7 2" xfId="30126"/>
    <cellStyle name="Percent 20 3 2 7 2 2" xfId="59085"/>
    <cellStyle name="Percent 20 3 2 7 3" xfId="51144"/>
    <cellStyle name="Percent 20 3 2 8" xfId="8918"/>
    <cellStyle name="Percent 20 3 2 8 2" xfId="37976"/>
    <cellStyle name="Percent 20 3 2 9" xfId="31392"/>
    <cellStyle name="Percent 20 3 3" xfId="2652"/>
    <cellStyle name="Percent 20 3 3 2" xfId="6010"/>
    <cellStyle name="Percent 20 3 3 2 2" xfId="19292"/>
    <cellStyle name="Percent 20 3 3 2 2 2" xfId="27246"/>
    <cellStyle name="Percent 20 3 3 2 2 2 2" xfId="56205"/>
    <cellStyle name="Percent 20 3 3 2 2 3" xfId="48264"/>
    <cellStyle name="Percent 20 3 3 2 3" xfId="12622"/>
    <cellStyle name="Percent 20 3 3 2 3 2" xfId="41680"/>
    <cellStyle name="Percent 20 3 3 2 4" xfId="35096"/>
    <cellStyle name="Percent 20 3 3 3" xfId="16140"/>
    <cellStyle name="Percent 20 3 3 3 2" xfId="24094"/>
    <cellStyle name="Percent 20 3 3 3 2 2" xfId="53053"/>
    <cellStyle name="Percent 20 3 3 3 3" xfId="45112"/>
    <cellStyle name="Percent 20 3 3 4" xfId="9330"/>
    <cellStyle name="Percent 20 3 3 4 2" xfId="38388"/>
    <cellStyle name="Percent 20 3 3 5" xfId="31804"/>
    <cellStyle name="Percent 20 3 4" xfId="3850"/>
    <cellStyle name="Percent 20 3 4 2" xfId="17144"/>
    <cellStyle name="Percent 20 3 4 2 2" xfId="25098"/>
    <cellStyle name="Percent 20 3 4 2 2 2" xfId="54057"/>
    <cellStyle name="Percent 20 3 4 2 3" xfId="46116"/>
    <cellStyle name="Percent 20 3 4 3" xfId="10474"/>
    <cellStyle name="Percent 20 3 4 3 2" xfId="39532"/>
    <cellStyle name="Percent 20 3 4 4" xfId="32948"/>
    <cellStyle name="Percent 20 3 5" xfId="5006"/>
    <cellStyle name="Percent 20 3 5 2" xfId="18288"/>
    <cellStyle name="Percent 20 3 5 2 2" xfId="26242"/>
    <cellStyle name="Percent 20 3 5 2 2 2" xfId="55201"/>
    <cellStyle name="Percent 20 3 5 2 3" xfId="47260"/>
    <cellStyle name="Percent 20 3 5 3" xfId="11618"/>
    <cellStyle name="Percent 20 3 5 3 2" xfId="40676"/>
    <cellStyle name="Percent 20 3 5 4" xfId="34092"/>
    <cellStyle name="Percent 20 3 6" xfId="7175"/>
    <cellStyle name="Percent 20 3 6 2" xfId="20436"/>
    <cellStyle name="Percent 20 3 6 2 2" xfId="28390"/>
    <cellStyle name="Percent 20 3 6 2 2 2" xfId="57349"/>
    <cellStyle name="Percent 20 3 6 2 3" xfId="49408"/>
    <cellStyle name="Percent 20 3 6 3" xfId="13766"/>
    <cellStyle name="Percent 20 3 6 3 2" xfId="42824"/>
    <cellStyle name="Percent 20 3 6 4" xfId="36240"/>
    <cellStyle name="Percent 20 3 7" xfId="15044"/>
    <cellStyle name="Percent 20 3 7 2" xfId="23034"/>
    <cellStyle name="Percent 20 3 7 2 2" xfId="51993"/>
    <cellStyle name="Percent 20 3 7 3" xfId="44052"/>
    <cellStyle name="Percent 20 3 8" xfId="21586"/>
    <cellStyle name="Percent 20 3 8 2" xfId="29534"/>
    <cellStyle name="Percent 20 3 8 2 2" xfId="58493"/>
    <cellStyle name="Percent 20 3 8 3" xfId="50552"/>
    <cellStyle name="Percent 20 3 9" xfId="8326"/>
    <cellStyle name="Percent 20 3 9 2" xfId="37384"/>
    <cellStyle name="Percent 20 4" xfId="2023"/>
    <cellStyle name="Percent 20 4 2" xfId="3031"/>
    <cellStyle name="Percent 20 4 2 2" xfId="6389"/>
    <cellStyle name="Percent 20 4 2 2 2" xfId="19671"/>
    <cellStyle name="Percent 20 4 2 2 2 2" xfId="27625"/>
    <cellStyle name="Percent 20 4 2 2 2 2 2" xfId="56584"/>
    <cellStyle name="Percent 20 4 2 2 2 3" xfId="48643"/>
    <cellStyle name="Percent 20 4 2 2 3" xfId="13001"/>
    <cellStyle name="Percent 20 4 2 2 3 2" xfId="42059"/>
    <cellStyle name="Percent 20 4 2 2 4" xfId="35475"/>
    <cellStyle name="Percent 20 4 2 3" xfId="16519"/>
    <cellStyle name="Percent 20 4 2 3 2" xfId="24473"/>
    <cellStyle name="Percent 20 4 2 3 2 2" xfId="53432"/>
    <cellStyle name="Percent 20 4 2 3 3" xfId="45491"/>
    <cellStyle name="Percent 20 4 2 4" xfId="9709"/>
    <cellStyle name="Percent 20 4 2 4 2" xfId="38767"/>
    <cellStyle name="Percent 20 4 2 5" xfId="32183"/>
    <cellStyle name="Percent 20 4 3" xfId="4229"/>
    <cellStyle name="Percent 20 4 3 2" xfId="17523"/>
    <cellStyle name="Percent 20 4 3 2 2" xfId="25477"/>
    <cellStyle name="Percent 20 4 3 2 2 2" xfId="54436"/>
    <cellStyle name="Percent 20 4 3 2 3" xfId="46495"/>
    <cellStyle name="Percent 20 4 3 3" xfId="10853"/>
    <cellStyle name="Percent 20 4 3 3 2" xfId="39911"/>
    <cellStyle name="Percent 20 4 3 4" xfId="33327"/>
    <cellStyle name="Percent 20 4 4" xfId="5385"/>
    <cellStyle name="Percent 20 4 4 2" xfId="18667"/>
    <cellStyle name="Percent 20 4 4 2 2" xfId="26621"/>
    <cellStyle name="Percent 20 4 4 2 2 2" xfId="55580"/>
    <cellStyle name="Percent 20 4 4 2 3" xfId="47639"/>
    <cellStyle name="Percent 20 4 4 3" xfId="11997"/>
    <cellStyle name="Percent 20 4 4 3 2" xfId="41055"/>
    <cellStyle name="Percent 20 4 4 4" xfId="34471"/>
    <cellStyle name="Percent 20 4 5" xfId="7554"/>
    <cellStyle name="Percent 20 4 5 2" xfId="20815"/>
    <cellStyle name="Percent 20 4 5 2 2" xfId="28769"/>
    <cellStyle name="Percent 20 4 5 2 2 2" xfId="57728"/>
    <cellStyle name="Percent 20 4 5 2 3" xfId="49787"/>
    <cellStyle name="Percent 20 4 5 3" xfId="14145"/>
    <cellStyle name="Percent 20 4 5 3 2" xfId="43203"/>
    <cellStyle name="Percent 20 4 5 4" xfId="36619"/>
    <cellStyle name="Percent 20 4 6" xfId="15424"/>
    <cellStyle name="Percent 20 4 6 2" xfId="23414"/>
    <cellStyle name="Percent 20 4 6 2 2" xfId="52373"/>
    <cellStyle name="Percent 20 4 6 3" xfId="44432"/>
    <cellStyle name="Percent 20 4 7" xfId="21965"/>
    <cellStyle name="Percent 20 4 7 2" xfId="29913"/>
    <cellStyle name="Percent 20 4 7 2 2" xfId="58872"/>
    <cellStyle name="Percent 20 4 7 3" xfId="50931"/>
    <cellStyle name="Percent 20 4 8" xfId="8705"/>
    <cellStyle name="Percent 20 4 8 2" xfId="37763"/>
    <cellStyle name="Percent 20 4 9" xfId="31179"/>
    <cellStyle name="Percent 20 5" xfId="1841"/>
    <cellStyle name="Percent 20 5 2" xfId="2851"/>
    <cellStyle name="Percent 20 5 2 2" xfId="6209"/>
    <cellStyle name="Percent 20 5 2 2 2" xfId="19491"/>
    <cellStyle name="Percent 20 5 2 2 2 2" xfId="27445"/>
    <cellStyle name="Percent 20 5 2 2 2 2 2" xfId="56404"/>
    <cellStyle name="Percent 20 5 2 2 2 3" xfId="48463"/>
    <cellStyle name="Percent 20 5 2 2 3" xfId="12821"/>
    <cellStyle name="Percent 20 5 2 2 3 2" xfId="41879"/>
    <cellStyle name="Percent 20 5 2 2 4" xfId="35295"/>
    <cellStyle name="Percent 20 5 2 3" xfId="16339"/>
    <cellStyle name="Percent 20 5 2 3 2" xfId="24293"/>
    <cellStyle name="Percent 20 5 2 3 2 2" xfId="53252"/>
    <cellStyle name="Percent 20 5 2 3 3" xfId="45311"/>
    <cellStyle name="Percent 20 5 2 4" xfId="9529"/>
    <cellStyle name="Percent 20 5 2 4 2" xfId="38587"/>
    <cellStyle name="Percent 20 5 2 5" xfId="32003"/>
    <cellStyle name="Percent 20 5 3" xfId="4049"/>
    <cellStyle name="Percent 20 5 3 2" xfId="17343"/>
    <cellStyle name="Percent 20 5 3 2 2" xfId="25297"/>
    <cellStyle name="Percent 20 5 3 2 2 2" xfId="54256"/>
    <cellStyle name="Percent 20 5 3 2 3" xfId="46315"/>
    <cellStyle name="Percent 20 5 3 3" xfId="10673"/>
    <cellStyle name="Percent 20 5 3 3 2" xfId="39731"/>
    <cellStyle name="Percent 20 5 3 4" xfId="33147"/>
    <cellStyle name="Percent 20 5 4" xfId="5205"/>
    <cellStyle name="Percent 20 5 4 2" xfId="18487"/>
    <cellStyle name="Percent 20 5 4 2 2" xfId="26441"/>
    <cellStyle name="Percent 20 5 4 2 2 2" xfId="55400"/>
    <cellStyle name="Percent 20 5 4 2 3" xfId="47459"/>
    <cellStyle name="Percent 20 5 4 3" xfId="11817"/>
    <cellStyle name="Percent 20 5 4 3 2" xfId="40875"/>
    <cellStyle name="Percent 20 5 4 4" xfId="34291"/>
    <cellStyle name="Percent 20 5 5" xfId="7374"/>
    <cellStyle name="Percent 20 5 5 2" xfId="20635"/>
    <cellStyle name="Percent 20 5 5 2 2" xfId="28589"/>
    <cellStyle name="Percent 20 5 5 2 2 2" xfId="57548"/>
    <cellStyle name="Percent 20 5 5 2 3" xfId="49607"/>
    <cellStyle name="Percent 20 5 5 3" xfId="13965"/>
    <cellStyle name="Percent 20 5 5 3 2" xfId="43023"/>
    <cellStyle name="Percent 20 5 5 4" xfId="36439"/>
    <cellStyle name="Percent 20 5 6" xfId="15244"/>
    <cellStyle name="Percent 20 5 6 2" xfId="23234"/>
    <cellStyle name="Percent 20 5 6 2 2" xfId="52193"/>
    <cellStyle name="Percent 20 5 6 3" xfId="44252"/>
    <cellStyle name="Percent 20 5 7" xfId="21785"/>
    <cellStyle name="Percent 20 5 7 2" xfId="29733"/>
    <cellStyle name="Percent 20 5 7 2 2" xfId="58692"/>
    <cellStyle name="Percent 20 5 7 3" xfId="50751"/>
    <cellStyle name="Percent 20 5 8" xfId="8525"/>
    <cellStyle name="Percent 20 5 8 2" xfId="37583"/>
    <cellStyle name="Percent 20 5 9" xfId="30999"/>
    <cellStyle name="Percent 20 6" xfId="2439"/>
    <cellStyle name="Percent 20 6 2" xfId="5797"/>
    <cellStyle name="Percent 20 6 2 2" xfId="19079"/>
    <cellStyle name="Percent 20 6 2 2 2" xfId="27033"/>
    <cellStyle name="Percent 20 6 2 2 2 2" xfId="55992"/>
    <cellStyle name="Percent 20 6 2 2 3" xfId="48051"/>
    <cellStyle name="Percent 20 6 2 3" xfId="12409"/>
    <cellStyle name="Percent 20 6 2 3 2" xfId="41467"/>
    <cellStyle name="Percent 20 6 2 4" xfId="34883"/>
    <cellStyle name="Percent 20 6 3" xfId="15996"/>
    <cellStyle name="Percent 20 6 3 2" xfId="23956"/>
    <cellStyle name="Percent 20 6 3 2 2" xfId="52915"/>
    <cellStyle name="Percent 20 6 3 3" xfId="44974"/>
    <cellStyle name="Percent 20 6 4" xfId="9117"/>
    <cellStyle name="Percent 20 6 4 2" xfId="38175"/>
    <cellStyle name="Percent 20 6 5" xfId="31591"/>
    <cellStyle name="Percent 20 7" xfId="3637"/>
    <cellStyle name="Percent 20 7 2" xfId="16931"/>
    <cellStyle name="Percent 20 7 2 2" xfId="24885"/>
    <cellStyle name="Percent 20 7 2 2 2" xfId="53844"/>
    <cellStyle name="Percent 20 7 2 3" xfId="45903"/>
    <cellStyle name="Percent 20 7 3" xfId="10261"/>
    <cellStyle name="Percent 20 7 3 2" xfId="39319"/>
    <cellStyle name="Percent 20 7 4" xfId="32735"/>
    <cellStyle name="Percent 20 8" xfId="4793"/>
    <cellStyle name="Percent 20 8 2" xfId="18075"/>
    <cellStyle name="Percent 20 8 2 2" xfId="26029"/>
    <cellStyle name="Percent 20 8 2 2 2" xfId="54988"/>
    <cellStyle name="Percent 20 8 2 3" xfId="47047"/>
    <cellStyle name="Percent 20 8 3" xfId="11405"/>
    <cellStyle name="Percent 20 8 3 2" xfId="40463"/>
    <cellStyle name="Percent 20 8 4" xfId="33879"/>
    <cellStyle name="Percent 20 9" xfId="6962"/>
    <cellStyle name="Percent 20 9 2" xfId="20223"/>
    <cellStyle name="Percent 20 9 2 2" xfId="28177"/>
    <cellStyle name="Percent 20 9 2 2 2" xfId="57136"/>
    <cellStyle name="Percent 20 9 2 3" xfId="49195"/>
    <cellStyle name="Percent 20 9 3" xfId="13553"/>
    <cellStyle name="Percent 20 9 3 2" xfId="42611"/>
    <cellStyle name="Percent 20 9 4" xfId="36027"/>
    <cellStyle name="Percent 21" xfId="1411"/>
    <cellStyle name="Percent 22" xfId="1519"/>
    <cellStyle name="Percent 23" xfId="1527"/>
    <cellStyle name="Percent 24" xfId="1742"/>
    <cellStyle name="Percent 25" xfId="1729"/>
    <cellStyle name="Percent 26" xfId="1739"/>
    <cellStyle name="Percent 27" xfId="1726"/>
    <cellStyle name="Percent 28" xfId="1530"/>
    <cellStyle name="Percent 29" xfId="1732"/>
    <cellStyle name="Percent 3" xfId="16"/>
    <cellStyle name="Percent 3 10" xfId="2372"/>
    <cellStyle name="Percent 3 10 2" xfId="5732"/>
    <cellStyle name="Percent 3 10 2 2" xfId="19014"/>
    <cellStyle name="Percent 3 10 2 2 2" xfId="26968"/>
    <cellStyle name="Percent 3 10 2 2 2 2" xfId="55927"/>
    <cellStyle name="Percent 3 10 2 2 3" xfId="47986"/>
    <cellStyle name="Percent 3 10 2 3" xfId="12344"/>
    <cellStyle name="Percent 3 10 2 3 2" xfId="41402"/>
    <cellStyle name="Percent 3 10 2 4" xfId="34818"/>
    <cellStyle name="Percent 3 10 3" xfId="15988"/>
    <cellStyle name="Percent 3 10 3 2" xfId="23952"/>
    <cellStyle name="Percent 3 10 3 2 2" xfId="52911"/>
    <cellStyle name="Percent 3 10 3 3" xfId="44970"/>
    <cellStyle name="Percent 3 10 4" xfId="9052"/>
    <cellStyle name="Percent 3 10 4 2" xfId="38110"/>
    <cellStyle name="Percent 3 10 5" xfId="31526"/>
    <cellStyle name="Percent 3 11" xfId="3572"/>
    <cellStyle name="Percent 3 11 2" xfId="16866"/>
    <cellStyle name="Percent 3 11 2 2" xfId="24820"/>
    <cellStyle name="Percent 3 11 2 2 2" xfId="53779"/>
    <cellStyle name="Percent 3 11 2 3" xfId="45838"/>
    <cellStyle name="Percent 3 11 3" xfId="10196"/>
    <cellStyle name="Percent 3 11 3 2" xfId="39254"/>
    <cellStyle name="Percent 3 11 4" xfId="32670"/>
    <cellStyle name="Percent 3 12" xfId="4726"/>
    <cellStyle name="Percent 3 12 2" xfId="18010"/>
    <cellStyle name="Percent 3 12 2 2" xfId="25964"/>
    <cellStyle name="Percent 3 12 2 2 2" xfId="54923"/>
    <cellStyle name="Percent 3 12 2 3" xfId="46982"/>
    <cellStyle name="Percent 3 12 3" xfId="11340"/>
    <cellStyle name="Percent 3 12 3 2" xfId="40398"/>
    <cellStyle name="Percent 3 12 4" xfId="33814"/>
    <cellStyle name="Percent 3 13" xfId="6887"/>
    <cellStyle name="Percent 3 13 2" xfId="20158"/>
    <cellStyle name="Percent 3 13 2 2" xfId="28112"/>
    <cellStyle name="Percent 3 13 2 2 2" xfId="57071"/>
    <cellStyle name="Percent 3 13 2 3" xfId="49130"/>
    <cellStyle name="Percent 3 13 3" xfId="13488"/>
    <cellStyle name="Percent 3 13 3 2" xfId="42546"/>
    <cellStyle name="Percent 3 13 4" xfId="35962"/>
    <cellStyle name="Percent 3 14" xfId="14635"/>
    <cellStyle name="Percent 3 14 2" xfId="22673"/>
    <cellStyle name="Percent 3 14 2 2" xfId="51632"/>
    <cellStyle name="Percent 3 14 3" xfId="43691"/>
    <cellStyle name="Percent 3 15" xfId="21304"/>
    <cellStyle name="Percent 3 15 2" xfId="29256"/>
    <cellStyle name="Percent 3 15 2 2" xfId="58215"/>
    <cellStyle name="Percent 3 15 3" xfId="50274"/>
    <cellStyle name="Percent 3 16" xfId="22555"/>
    <cellStyle name="Percent 3 16 2" xfId="30496"/>
    <cellStyle name="Percent 3 16 2 2" xfId="59455"/>
    <cellStyle name="Percent 3 16 3" xfId="51517"/>
    <cellStyle name="Percent 3 17" xfId="22658"/>
    <cellStyle name="Percent 3 17 2" xfId="51620"/>
    <cellStyle name="Percent 3 18" xfId="8046"/>
    <cellStyle name="Percent 3 18 2" xfId="37106"/>
    <cellStyle name="Percent 3 19" xfId="30534"/>
    <cellStyle name="Percent 3 2" xfId="74"/>
    <cellStyle name="Percent 3 2 10" xfId="4745"/>
    <cellStyle name="Percent 3 2 10 2" xfId="18029"/>
    <cellStyle name="Percent 3 2 10 2 2" xfId="25983"/>
    <cellStyle name="Percent 3 2 10 2 2 2" xfId="54942"/>
    <cellStyle name="Percent 3 2 10 2 3" xfId="47001"/>
    <cellStyle name="Percent 3 2 10 3" xfId="11359"/>
    <cellStyle name="Percent 3 2 10 3 2" xfId="40417"/>
    <cellStyle name="Percent 3 2 10 4" xfId="33833"/>
    <cellStyle name="Percent 3 2 11" xfId="6906"/>
    <cellStyle name="Percent 3 2 11 2" xfId="20177"/>
    <cellStyle name="Percent 3 2 11 2 2" xfId="28131"/>
    <cellStyle name="Percent 3 2 11 2 2 2" xfId="57090"/>
    <cellStyle name="Percent 3 2 11 2 3" xfId="49149"/>
    <cellStyle name="Percent 3 2 11 3" xfId="13507"/>
    <cellStyle name="Percent 3 2 11 3 2" xfId="42565"/>
    <cellStyle name="Percent 3 2 11 4" xfId="35981"/>
    <cellStyle name="Percent 3 2 12" xfId="14659"/>
    <cellStyle name="Percent 3 2 12 2" xfId="22694"/>
    <cellStyle name="Percent 3 2 12 2 2" xfId="51653"/>
    <cellStyle name="Percent 3 2 12 3" xfId="43712"/>
    <cellStyle name="Percent 3 2 13" xfId="21323"/>
    <cellStyle name="Percent 3 2 13 2" xfId="29275"/>
    <cellStyle name="Percent 3 2 13 2 2" xfId="58234"/>
    <cellStyle name="Percent 3 2 13 3" xfId="50293"/>
    <cellStyle name="Percent 3 2 14" xfId="22556"/>
    <cellStyle name="Percent 3 2 14 2" xfId="30497"/>
    <cellStyle name="Percent 3 2 14 2 2" xfId="59456"/>
    <cellStyle name="Percent 3 2 14 3" xfId="51518"/>
    <cellStyle name="Percent 3 2 15" xfId="22659"/>
    <cellStyle name="Percent 3 2 15 2" xfId="51621"/>
    <cellStyle name="Percent 3 2 16" xfId="8065"/>
    <cellStyle name="Percent 3 2 16 2" xfId="37125"/>
    <cellStyle name="Percent 3 2 17" xfId="30541"/>
    <cellStyle name="Percent 3 2 2" xfId="113"/>
    <cellStyle name="Percent 3 2 2 10" xfId="14694"/>
    <cellStyle name="Percent 3 2 2 10 2" xfId="22729"/>
    <cellStyle name="Percent 3 2 2 10 2 2" xfId="51688"/>
    <cellStyle name="Percent 3 2 2 10 3" xfId="43747"/>
    <cellStyle name="Percent 3 2 2 11" xfId="21356"/>
    <cellStyle name="Percent 3 2 2 11 2" xfId="29308"/>
    <cellStyle name="Percent 3 2 2 11 2 2" xfId="58267"/>
    <cellStyle name="Percent 3 2 2 11 3" xfId="50326"/>
    <cellStyle name="Percent 3 2 2 12" xfId="8098"/>
    <cellStyle name="Percent 3 2 2 12 2" xfId="37158"/>
    <cellStyle name="Percent 3 2 2 13" xfId="30574"/>
    <cellStyle name="Percent 3 2 2 2" xfId="1468"/>
    <cellStyle name="Percent 3 2 2 2 10" xfId="21450"/>
    <cellStyle name="Percent 3 2 2 2 10 2" xfId="29398"/>
    <cellStyle name="Percent 3 2 2 2 10 2 2" xfId="58357"/>
    <cellStyle name="Percent 3 2 2 2 10 3" xfId="50416"/>
    <cellStyle name="Percent 3 2 2 2 11" xfId="8190"/>
    <cellStyle name="Percent 3 2 2 2 11 2" xfId="37248"/>
    <cellStyle name="Percent 3 2 2 2 12" xfId="30664"/>
    <cellStyle name="Percent 3 2 2 2 2" xfId="1688"/>
    <cellStyle name="Percent 3 2 2 2 2 10" xfId="30877"/>
    <cellStyle name="Percent 3 2 2 2 2 2" xfId="2313"/>
    <cellStyle name="Percent 3 2 2 2 2 2 2" xfId="3321"/>
    <cellStyle name="Percent 3 2 2 2 2 2 2 2" xfId="6679"/>
    <cellStyle name="Percent 3 2 2 2 2 2 2 2 2" xfId="19961"/>
    <cellStyle name="Percent 3 2 2 2 2 2 2 2 2 2" xfId="27915"/>
    <cellStyle name="Percent 3 2 2 2 2 2 2 2 2 2 2" xfId="56874"/>
    <cellStyle name="Percent 3 2 2 2 2 2 2 2 2 3" xfId="48933"/>
    <cellStyle name="Percent 3 2 2 2 2 2 2 2 3" xfId="13291"/>
    <cellStyle name="Percent 3 2 2 2 2 2 2 2 3 2" xfId="42349"/>
    <cellStyle name="Percent 3 2 2 2 2 2 2 2 4" xfId="35765"/>
    <cellStyle name="Percent 3 2 2 2 2 2 2 3" xfId="16809"/>
    <cellStyle name="Percent 3 2 2 2 2 2 2 3 2" xfId="24763"/>
    <cellStyle name="Percent 3 2 2 2 2 2 2 3 2 2" xfId="53722"/>
    <cellStyle name="Percent 3 2 2 2 2 2 2 3 3" xfId="45781"/>
    <cellStyle name="Percent 3 2 2 2 2 2 2 4" xfId="9999"/>
    <cellStyle name="Percent 3 2 2 2 2 2 2 4 2" xfId="39057"/>
    <cellStyle name="Percent 3 2 2 2 2 2 2 5" xfId="32473"/>
    <cellStyle name="Percent 3 2 2 2 2 2 3" xfId="4519"/>
    <cellStyle name="Percent 3 2 2 2 2 2 3 2" xfId="17813"/>
    <cellStyle name="Percent 3 2 2 2 2 2 3 2 2" xfId="25767"/>
    <cellStyle name="Percent 3 2 2 2 2 2 3 2 2 2" xfId="54726"/>
    <cellStyle name="Percent 3 2 2 2 2 2 3 2 3" xfId="46785"/>
    <cellStyle name="Percent 3 2 2 2 2 2 3 3" xfId="11143"/>
    <cellStyle name="Percent 3 2 2 2 2 2 3 3 2" xfId="40201"/>
    <cellStyle name="Percent 3 2 2 2 2 2 3 4" xfId="33617"/>
    <cellStyle name="Percent 3 2 2 2 2 2 4" xfId="5675"/>
    <cellStyle name="Percent 3 2 2 2 2 2 4 2" xfId="18957"/>
    <cellStyle name="Percent 3 2 2 2 2 2 4 2 2" xfId="26911"/>
    <cellStyle name="Percent 3 2 2 2 2 2 4 2 2 2" xfId="55870"/>
    <cellStyle name="Percent 3 2 2 2 2 2 4 2 3" xfId="47929"/>
    <cellStyle name="Percent 3 2 2 2 2 2 4 3" xfId="12287"/>
    <cellStyle name="Percent 3 2 2 2 2 2 4 3 2" xfId="41345"/>
    <cellStyle name="Percent 3 2 2 2 2 2 4 4" xfId="34761"/>
    <cellStyle name="Percent 3 2 2 2 2 2 5" xfId="7844"/>
    <cellStyle name="Percent 3 2 2 2 2 2 5 2" xfId="21105"/>
    <cellStyle name="Percent 3 2 2 2 2 2 5 2 2" xfId="29059"/>
    <cellStyle name="Percent 3 2 2 2 2 2 5 2 2 2" xfId="58018"/>
    <cellStyle name="Percent 3 2 2 2 2 2 5 2 3" xfId="50077"/>
    <cellStyle name="Percent 3 2 2 2 2 2 5 3" xfId="14435"/>
    <cellStyle name="Percent 3 2 2 2 2 2 5 3 2" xfId="43493"/>
    <cellStyle name="Percent 3 2 2 2 2 2 5 4" xfId="36909"/>
    <cellStyle name="Percent 3 2 2 2 2 2 6" xfId="15714"/>
    <cellStyle name="Percent 3 2 2 2 2 2 6 2" xfId="23704"/>
    <cellStyle name="Percent 3 2 2 2 2 2 6 2 2" xfId="52663"/>
    <cellStyle name="Percent 3 2 2 2 2 2 6 3" xfId="44722"/>
    <cellStyle name="Percent 3 2 2 2 2 2 7" xfId="22255"/>
    <cellStyle name="Percent 3 2 2 2 2 2 7 2" xfId="30203"/>
    <cellStyle name="Percent 3 2 2 2 2 2 7 2 2" xfId="59162"/>
    <cellStyle name="Percent 3 2 2 2 2 2 7 3" xfId="51221"/>
    <cellStyle name="Percent 3 2 2 2 2 2 8" xfId="8995"/>
    <cellStyle name="Percent 3 2 2 2 2 2 8 2" xfId="38053"/>
    <cellStyle name="Percent 3 2 2 2 2 2 9" xfId="31469"/>
    <cellStyle name="Percent 3 2 2 2 2 3" xfId="2729"/>
    <cellStyle name="Percent 3 2 2 2 2 3 2" xfId="6087"/>
    <cellStyle name="Percent 3 2 2 2 2 3 2 2" xfId="19369"/>
    <cellStyle name="Percent 3 2 2 2 2 3 2 2 2" xfId="27323"/>
    <cellStyle name="Percent 3 2 2 2 2 3 2 2 2 2" xfId="56282"/>
    <cellStyle name="Percent 3 2 2 2 2 3 2 2 3" xfId="48341"/>
    <cellStyle name="Percent 3 2 2 2 2 3 2 3" xfId="12699"/>
    <cellStyle name="Percent 3 2 2 2 2 3 2 3 2" xfId="41757"/>
    <cellStyle name="Percent 3 2 2 2 2 3 2 4" xfId="35173"/>
    <cellStyle name="Percent 3 2 2 2 2 3 3" xfId="16217"/>
    <cellStyle name="Percent 3 2 2 2 2 3 3 2" xfId="24171"/>
    <cellStyle name="Percent 3 2 2 2 2 3 3 2 2" xfId="53130"/>
    <cellStyle name="Percent 3 2 2 2 2 3 3 3" xfId="45189"/>
    <cellStyle name="Percent 3 2 2 2 2 3 4" xfId="9407"/>
    <cellStyle name="Percent 3 2 2 2 2 3 4 2" xfId="38465"/>
    <cellStyle name="Percent 3 2 2 2 2 3 5" xfId="31881"/>
    <cellStyle name="Percent 3 2 2 2 2 4" xfId="3927"/>
    <cellStyle name="Percent 3 2 2 2 2 4 2" xfId="17221"/>
    <cellStyle name="Percent 3 2 2 2 2 4 2 2" xfId="25175"/>
    <cellStyle name="Percent 3 2 2 2 2 4 2 2 2" xfId="54134"/>
    <cellStyle name="Percent 3 2 2 2 2 4 2 3" xfId="46193"/>
    <cellStyle name="Percent 3 2 2 2 2 4 3" xfId="10551"/>
    <cellStyle name="Percent 3 2 2 2 2 4 3 2" xfId="39609"/>
    <cellStyle name="Percent 3 2 2 2 2 4 4" xfId="33025"/>
    <cellStyle name="Percent 3 2 2 2 2 5" xfId="5083"/>
    <cellStyle name="Percent 3 2 2 2 2 5 2" xfId="18365"/>
    <cellStyle name="Percent 3 2 2 2 2 5 2 2" xfId="26319"/>
    <cellStyle name="Percent 3 2 2 2 2 5 2 2 2" xfId="55278"/>
    <cellStyle name="Percent 3 2 2 2 2 5 2 3" xfId="47337"/>
    <cellStyle name="Percent 3 2 2 2 2 5 3" xfId="11695"/>
    <cellStyle name="Percent 3 2 2 2 2 5 3 2" xfId="40753"/>
    <cellStyle name="Percent 3 2 2 2 2 5 4" xfId="34169"/>
    <cellStyle name="Percent 3 2 2 2 2 6" xfId="7252"/>
    <cellStyle name="Percent 3 2 2 2 2 6 2" xfId="20513"/>
    <cellStyle name="Percent 3 2 2 2 2 6 2 2" xfId="28467"/>
    <cellStyle name="Percent 3 2 2 2 2 6 2 2 2" xfId="57426"/>
    <cellStyle name="Percent 3 2 2 2 2 6 2 3" xfId="49485"/>
    <cellStyle name="Percent 3 2 2 2 2 6 3" xfId="13843"/>
    <cellStyle name="Percent 3 2 2 2 2 6 3 2" xfId="42901"/>
    <cellStyle name="Percent 3 2 2 2 2 6 4" xfId="36317"/>
    <cellStyle name="Percent 3 2 2 2 2 7" xfId="15121"/>
    <cellStyle name="Percent 3 2 2 2 2 7 2" xfId="23111"/>
    <cellStyle name="Percent 3 2 2 2 2 7 2 2" xfId="52070"/>
    <cellStyle name="Percent 3 2 2 2 2 7 3" xfId="44129"/>
    <cellStyle name="Percent 3 2 2 2 2 8" xfId="21663"/>
    <cellStyle name="Percent 3 2 2 2 2 8 2" xfId="29611"/>
    <cellStyle name="Percent 3 2 2 2 2 8 2 2" xfId="58570"/>
    <cellStyle name="Percent 3 2 2 2 2 8 3" xfId="50629"/>
    <cellStyle name="Percent 3 2 2 2 2 9" xfId="8403"/>
    <cellStyle name="Percent 3 2 2 2 2 9 2" xfId="37461"/>
    <cellStyle name="Percent 3 2 2 2 3" xfId="2100"/>
    <cellStyle name="Percent 3 2 2 2 3 2" xfId="3108"/>
    <cellStyle name="Percent 3 2 2 2 3 2 2" xfId="6466"/>
    <cellStyle name="Percent 3 2 2 2 3 2 2 2" xfId="19748"/>
    <cellStyle name="Percent 3 2 2 2 3 2 2 2 2" xfId="27702"/>
    <cellStyle name="Percent 3 2 2 2 3 2 2 2 2 2" xfId="56661"/>
    <cellStyle name="Percent 3 2 2 2 3 2 2 2 3" xfId="48720"/>
    <cellStyle name="Percent 3 2 2 2 3 2 2 3" xfId="13078"/>
    <cellStyle name="Percent 3 2 2 2 3 2 2 3 2" xfId="42136"/>
    <cellStyle name="Percent 3 2 2 2 3 2 2 4" xfId="35552"/>
    <cellStyle name="Percent 3 2 2 2 3 2 3" xfId="16596"/>
    <cellStyle name="Percent 3 2 2 2 3 2 3 2" xfId="24550"/>
    <cellStyle name="Percent 3 2 2 2 3 2 3 2 2" xfId="53509"/>
    <cellStyle name="Percent 3 2 2 2 3 2 3 3" xfId="45568"/>
    <cellStyle name="Percent 3 2 2 2 3 2 4" xfId="9786"/>
    <cellStyle name="Percent 3 2 2 2 3 2 4 2" xfId="38844"/>
    <cellStyle name="Percent 3 2 2 2 3 2 5" xfId="32260"/>
    <cellStyle name="Percent 3 2 2 2 3 3" xfId="4306"/>
    <cellStyle name="Percent 3 2 2 2 3 3 2" xfId="17600"/>
    <cellStyle name="Percent 3 2 2 2 3 3 2 2" xfId="25554"/>
    <cellStyle name="Percent 3 2 2 2 3 3 2 2 2" xfId="54513"/>
    <cellStyle name="Percent 3 2 2 2 3 3 2 3" xfId="46572"/>
    <cellStyle name="Percent 3 2 2 2 3 3 3" xfId="10930"/>
    <cellStyle name="Percent 3 2 2 2 3 3 3 2" xfId="39988"/>
    <cellStyle name="Percent 3 2 2 2 3 3 4" xfId="33404"/>
    <cellStyle name="Percent 3 2 2 2 3 4" xfId="5462"/>
    <cellStyle name="Percent 3 2 2 2 3 4 2" xfId="18744"/>
    <cellStyle name="Percent 3 2 2 2 3 4 2 2" xfId="26698"/>
    <cellStyle name="Percent 3 2 2 2 3 4 2 2 2" xfId="55657"/>
    <cellStyle name="Percent 3 2 2 2 3 4 2 3" xfId="47716"/>
    <cellStyle name="Percent 3 2 2 2 3 4 3" xfId="12074"/>
    <cellStyle name="Percent 3 2 2 2 3 4 3 2" xfId="41132"/>
    <cellStyle name="Percent 3 2 2 2 3 4 4" xfId="34548"/>
    <cellStyle name="Percent 3 2 2 2 3 5" xfId="7631"/>
    <cellStyle name="Percent 3 2 2 2 3 5 2" xfId="20892"/>
    <cellStyle name="Percent 3 2 2 2 3 5 2 2" xfId="28846"/>
    <cellStyle name="Percent 3 2 2 2 3 5 2 2 2" xfId="57805"/>
    <cellStyle name="Percent 3 2 2 2 3 5 2 3" xfId="49864"/>
    <cellStyle name="Percent 3 2 2 2 3 5 3" xfId="14222"/>
    <cellStyle name="Percent 3 2 2 2 3 5 3 2" xfId="43280"/>
    <cellStyle name="Percent 3 2 2 2 3 5 4" xfId="36696"/>
    <cellStyle name="Percent 3 2 2 2 3 6" xfId="15501"/>
    <cellStyle name="Percent 3 2 2 2 3 6 2" xfId="23491"/>
    <cellStyle name="Percent 3 2 2 2 3 6 2 2" xfId="52450"/>
    <cellStyle name="Percent 3 2 2 2 3 6 3" xfId="44509"/>
    <cellStyle name="Percent 3 2 2 2 3 7" xfId="22042"/>
    <cellStyle name="Percent 3 2 2 2 3 7 2" xfId="29990"/>
    <cellStyle name="Percent 3 2 2 2 3 7 2 2" xfId="58949"/>
    <cellStyle name="Percent 3 2 2 2 3 7 3" xfId="51008"/>
    <cellStyle name="Percent 3 2 2 2 3 8" xfId="8782"/>
    <cellStyle name="Percent 3 2 2 2 3 8 2" xfId="37840"/>
    <cellStyle name="Percent 3 2 2 2 3 9" xfId="31256"/>
    <cellStyle name="Percent 3 2 2 2 4" xfId="1918"/>
    <cellStyle name="Percent 3 2 2 2 4 2" xfId="2928"/>
    <cellStyle name="Percent 3 2 2 2 4 2 2" xfId="6286"/>
    <cellStyle name="Percent 3 2 2 2 4 2 2 2" xfId="19568"/>
    <cellStyle name="Percent 3 2 2 2 4 2 2 2 2" xfId="27522"/>
    <cellStyle name="Percent 3 2 2 2 4 2 2 2 2 2" xfId="56481"/>
    <cellStyle name="Percent 3 2 2 2 4 2 2 2 3" xfId="48540"/>
    <cellStyle name="Percent 3 2 2 2 4 2 2 3" xfId="12898"/>
    <cellStyle name="Percent 3 2 2 2 4 2 2 3 2" xfId="41956"/>
    <cellStyle name="Percent 3 2 2 2 4 2 2 4" xfId="35372"/>
    <cellStyle name="Percent 3 2 2 2 4 2 3" xfId="16416"/>
    <cellStyle name="Percent 3 2 2 2 4 2 3 2" xfId="24370"/>
    <cellStyle name="Percent 3 2 2 2 4 2 3 2 2" xfId="53329"/>
    <cellStyle name="Percent 3 2 2 2 4 2 3 3" xfId="45388"/>
    <cellStyle name="Percent 3 2 2 2 4 2 4" xfId="9606"/>
    <cellStyle name="Percent 3 2 2 2 4 2 4 2" xfId="38664"/>
    <cellStyle name="Percent 3 2 2 2 4 2 5" xfId="32080"/>
    <cellStyle name="Percent 3 2 2 2 4 3" xfId="4126"/>
    <cellStyle name="Percent 3 2 2 2 4 3 2" xfId="17420"/>
    <cellStyle name="Percent 3 2 2 2 4 3 2 2" xfId="25374"/>
    <cellStyle name="Percent 3 2 2 2 4 3 2 2 2" xfId="54333"/>
    <cellStyle name="Percent 3 2 2 2 4 3 2 3" xfId="46392"/>
    <cellStyle name="Percent 3 2 2 2 4 3 3" xfId="10750"/>
    <cellStyle name="Percent 3 2 2 2 4 3 3 2" xfId="39808"/>
    <cellStyle name="Percent 3 2 2 2 4 3 4" xfId="33224"/>
    <cellStyle name="Percent 3 2 2 2 4 4" xfId="5282"/>
    <cellStyle name="Percent 3 2 2 2 4 4 2" xfId="18564"/>
    <cellStyle name="Percent 3 2 2 2 4 4 2 2" xfId="26518"/>
    <cellStyle name="Percent 3 2 2 2 4 4 2 2 2" xfId="55477"/>
    <cellStyle name="Percent 3 2 2 2 4 4 2 3" xfId="47536"/>
    <cellStyle name="Percent 3 2 2 2 4 4 3" xfId="11894"/>
    <cellStyle name="Percent 3 2 2 2 4 4 3 2" xfId="40952"/>
    <cellStyle name="Percent 3 2 2 2 4 4 4" xfId="34368"/>
    <cellStyle name="Percent 3 2 2 2 4 5" xfId="7451"/>
    <cellStyle name="Percent 3 2 2 2 4 5 2" xfId="20712"/>
    <cellStyle name="Percent 3 2 2 2 4 5 2 2" xfId="28666"/>
    <cellStyle name="Percent 3 2 2 2 4 5 2 2 2" xfId="57625"/>
    <cellStyle name="Percent 3 2 2 2 4 5 2 3" xfId="49684"/>
    <cellStyle name="Percent 3 2 2 2 4 5 3" xfId="14042"/>
    <cellStyle name="Percent 3 2 2 2 4 5 3 2" xfId="43100"/>
    <cellStyle name="Percent 3 2 2 2 4 5 4" xfId="36516"/>
    <cellStyle name="Percent 3 2 2 2 4 6" xfId="15321"/>
    <cellStyle name="Percent 3 2 2 2 4 6 2" xfId="23311"/>
    <cellStyle name="Percent 3 2 2 2 4 6 2 2" xfId="52270"/>
    <cellStyle name="Percent 3 2 2 2 4 6 3" xfId="44329"/>
    <cellStyle name="Percent 3 2 2 2 4 7" xfId="21862"/>
    <cellStyle name="Percent 3 2 2 2 4 7 2" xfId="29810"/>
    <cellStyle name="Percent 3 2 2 2 4 7 2 2" xfId="58769"/>
    <cellStyle name="Percent 3 2 2 2 4 7 3" xfId="50828"/>
    <cellStyle name="Percent 3 2 2 2 4 8" xfId="8602"/>
    <cellStyle name="Percent 3 2 2 2 4 8 2" xfId="37660"/>
    <cellStyle name="Percent 3 2 2 2 4 9" xfId="31076"/>
    <cellStyle name="Percent 3 2 2 2 5" xfId="2516"/>
    <cellStyle name="Percent 3 2 2 2 5 2" xfId="5874"/>
    <cellStyle name="Percent 3 2 2 2 5 2 2" xfId="19156"/>
    <cellStyle name="Percent 3 2 2 2 5 2 2 2" xfId="27110"/>
    <cellStyle name="Percent 3 2 2 2 5 2 2 2 2" xfId="56069"/>
    <cellStyle name="Percent 3 2 2 2 5 2 2 3" xfId="48128"/>
    <cellStyle name="Percent 3 2 2 2 5 2 3" xfId="12486"/>
    <cellStyle name="Percent 3 2 2 2 5 2 3 2" xfId="41544"/>
    <cellStyle name="Percent 3 2 2 2 5 2 4" xfId="34960"/>
    <cellStyle name="Percent 3 2 2 2 5 3" xfId="14727"/>
    <cellStyle name="Percent 3 2 2 2 5 3 2" xfId="22753"/>
    <cellStyle name="Percent 3 2 2 2 5 3 2 2" xfId="51712"/>
    <cellStyle name="Percent 3 2 2 2 5 3 3" xfId="43771"/>
    <cellStyle name="Percent 3 2 2 2 5 4" xfId="9194"/>
    <cellStyle name="Percent 3 2 2 2 5 4 2" xfId="38252"/>
    <cellStyle name="Percent 3 2 2 2 5 5" xfId="31668"/>
    <cellStyle name="Percent 3 2 2 2 6" xfId="3714"/>
    <cellStyle name="Percent 3 2 2 2 6 2" xfId="17008"/>
    <cellStyle name="Percent 3 2 2 2 6 2 2" xfId="24962"/>
    <cellStyle name="Percent 3 2 2 2 6 2 2 2" xfId="53921"/>
    <cellStyle name="Percent 3 2 2 2 6 2 3" xfId="45980"/>
    <cellStyle name="Percent 3 2 2 2 6 3" xfId="10338"/>
    <cellStyle name="Percent 3 2 2 2 6 3 2" xfId="39396"/>
    <cellStyle name="Percent 3 2 2 2 6 4" xfId="32812"/>
    <cellStyle name="Percent 3 2 2 2 7" xfId="4870"/>
    <cellStyle name="Percent 3 2 2 2 7 2" xfId="18152"/>
    <cellStyle name="Percent 3 2 2 2 7 2 2" xfId="26106"/>
    <cellStyle name="Percent 3 2 2 2 7 2 2 2" xfId="55065"/>
    <cellStyle name="Percent 3 2 2 2 7 2 3" xfId="47124"/>
    <cellStyle name="Percent 3 2 2 2 7 3" xfId="11482"/>
    <cellStyle name="Percent 3 2 2 2 7 3 2" xfId="40540"/>
    <cellStyle name="Percent 3 2 2 2 7 4" xfId="33956"/>
    <cellStyle name="Percent 3 2 2 2 8" xfId="7039"/>
    <cellStyle name="Percent 3 2 2 2 8 2" xfId="20300"/>
    <cellStyle name="Percent 3 2 2 2 8 2 2" xfId="28254"/>
    <cellStyle name="Percent 3 2 2 2 8 2 2 2" xfId="57213"/>
    <cellStyle name="Percent 3 2 2 2 8 2 3" xfId="49272"/>
    <cellStyle name="Percent 3 2 2 2 8 3" xfId="13630"/>
    <cellStyle name="Percent 3 2 2 2 8 3 2" xfId="42688"/>
    <cellStyle name="Percent 3 2 2 2 8 4" xfId="36104"/>
    <cellStyle name="Percent 3 2 2 2 9" xfId="14908"/>
    <cellStyle name="Percent 3 2 2 2 9 2" xfId="22898"/>
    <cellStyle name="Percent 3 2 2 2 9 2 2" xfId="51857"/>
    <cellStyle name="Percent 3 2 2 2 9 3" xfId="43916"/>
    <cellStyle name="Percent 3 2 2 3" xfId="1568"/>
    <cellStyle name="Percent 3 2 2 3 10" xfId="30757"/>
    <cellStyle name="Percent 3 2 2 3 2" xfId="2193"/>
    <cellStyle name="Percent 3 2 2 3 2 2" xfId="3201"/>
    <cellStyle name="Percent 3 2 2 3 2 2 2" xfId="6559"/>
    <cellStyle name="Percent 3 2 2 3 2 2 2 2" xfId="19841"/>
    <cellStyle name="Percent 3 2 2 3 2 2 2 2 2" xfId="27795"/>
    <cellStyle name="Percent 3 2 2 3 2 2 2 2 2 2" xfId="56754"/>
    <cellStyle name="Percent 3 2 2 3 2 2 2 2 3" xfId="48813"/>
    <cellStyle name="Percent 3 2 2 3 2 2 2 3" xfId="13171"/>
    <cellStyle name="Percent 3 2 2 3 2 2 2 3 2" xfId="42229"/>
    <cellStyle name="Percent 3 2 2 3 2 2 2 4" xfId="35645"/>
    <cellStyle name="Percent 3 2 2 3 2 2 3" xfId="16689"/>
    <cellStyle name="Percent 3 2 2 3 2 2 3 2" xfId="24643"/>
    <cellStyle name="Percent 3 2 2 3 2 2 3 2 2" xfId="53602"/>
    <cellStyle name="Percent 3 2 2 3 2 2 3 3" xfId="45661"/>
    <cellStyle name="Percent 3 2 2 3 2 2 4" xfId="9879"/>
    <cellStyle name="Percent 3 2 2 3 2 2 4 2" xfId="38937"/>
    <cellStyle name="Percent 3 2 2 3 2 2 5" xfId="32353"/>
    <cellStyle name="Percent 3 2 2 3 2 3" xfId="4399"/>
    <cellStyle name="Percent 3 2 2 3 2 3 2" xfId="17693"/>
    <cellStyle name="Percent 3 2 2 3 2 3 2 2" xfId="25647"/>
    <cellStyle name="Percent 3 2 2 3 2 3 2 2 2" xfId="54606"/>
    <cellStyle name="Percent 3 2 2 3 2 3 2 3" xfId="46665"/>
    <cellStyle name="Percent 3 2 2 3 2 3 3" xfId="11023"/>
    <cellStyle name="Percent 3 2 2 3 2 3 3 2" xfId="40081"/>
    <cellStyle name="Percent 3 2 2 3 2 3 4" xfId="33497"/>
    <cellStyle name="Percent 3 2 2 3 2 4" xfId="5555"/>
    <cellStyle name="Percent 3 2 2 3 2 4 2" xfId="18837"/>
    <cellStyle name="Percent 3 2 2 3 2 4 2 2" xfId="26791"/>
    <cellStyle name="Percent 3 2 2 3 2 4 2 2 2" xfId="55750"/>
    <cellStyle name="Percent 3 2 2 3 2 4 2 3" xfId="47809"/>
    <cellStyle name="Percent 3 2 2 3 2 4 3" xfId="12167"/>
    <cellStyle name="Percent 3 2 2 3 2 4 3 2" xfId="41225"/>
    <cellStyle name="Percent 3 2 2 3 2 4 4" xfId="34641"/>
    <cellStyle name="Percent 3 2 2 3 2 5" xfId="7724"/>
    <cellStyle name="Percent 3 2 2 3 2 5 2" xfId="20985"/>
    <cellStyle name="Percent 3 2 2 3 2 5 2 2" xfId="28939"/>
    <cellStyle name="Percent 3 2 2 3 2 5 2 2 2" xfId="57898"/>
    <cellStyle name="Percent 3 2 2 3 2 5 2 3" xfId="49957"/>
    <cellStyle name="Percent 3 2 2 3 2 5 3" xfId="14315"/>
    <cellStyle name="Percent 3 2 2 3 2 5 3 2" xfId="43373"/>
    <cellStyle name="Percent 3 2 2 3 2 5 4" xfId="36789"/>
    <cellStyle name="Percent 3 2 2 3 2 6" xfId="15594"/>
    <cellStyle name="Percent 3 2 2 3 2 6 2" xfId="23584"/>
    <cellStyle name="Percent 3 2 2 3 2 6 2 2" xfId="52543"/>
    <cellStyle name="Percent 3 2 2 3 2 6 3" xfId="44602"/>
    <cellStyle name="Percent 3 2 2 3 2 7" xfId="22135"/>
    <cellStyle name="Percent 3 2 2 3 2 7 2" xfId="30083"/>
    <cellStyle name="Percent 3 2 2 3 2 7 2 2" xfId="59042"/>
    <cellStyle name="Percent 3 2 2 3 2 7 3" xfId="51101"/>
    <cellStyle name="Percent 3 2 2 3 2 8" xfId="8875"/>
    <cellStyle name="Percent 3 2 2 3 2 8 2" xfId="37933"/>
    <cellStyle name="Percent 3 2 2 3 2 9" xfId="31349"/>
    <cellStyle name="Percent 3 2 2 3 3" xfId="2609"/>
    <cellStyle name="Percent 3 2 2 3 3 2" xfId="5967"/>
    <cellStyle name="Percent 3 2 2 3 3 2 2" xfId="19249"/>
    <cellStyle name="Percent 3 2 2 3 3 2 2 2" xfId="27203"/>
    <cellStyle name="Percent 3 2 2 3 3 2 2 2 2" xfId="56162"/>
    <cellStyle name="Percent 3 2 2 3 3 2 2 3" xfId="48221"/>
    <cellStyle name="Percent 3 2 2 3 3 2 3" xfId="12579"/>
    <cellStyle name="Percent 3 2 2 3 3 2 3 2" xfId="41637"/>
    <cellStyle name="Percent 3 2 2 3 3 2 4" xfId="35053"/>
    <cellStyle name="Percent 3 2 2 3 3 3" xfId="16097"/>
    <cellStyle name="Percent 3 2 2 3 3 3 2" xfId="24051"/>
    <cellStyle name="Percent 3 2 2 3 3 3 2 2" xfId="53010"/>
    <cellStyle name="Percent 3 2 2 3 3 3 3" xfId="45069"/>
    <cellStyle name="Percent 3 2 2 3 3 4" xfId="9287"/>
    <cellStyle name="Percent 3 2 2 3 3 4 2" xfId="38345"/>
    <cellStyle name="Percent 3 2 2 3 3 5" xfId="31761"/>
    <cellStyle name="Percent 3 2 2 3 4" xfId="3807"/>
    <cellStyle name="Percent 3 2 2 3 4 2" xfId="17101"/>
    <cellStyle name="Percent 3 2 2 3 4 2 2" xfId="25055"/>
    <cellStyle name="Percent 3 2 2 3 4 2 2 2" xfId="54014"/>
    <cellStyle name="Percent 3 2 2 3 4 2 3" xfId="46073"/>
    <cellStyle name="Percent 3 2 2 3 4 3" xfId="10431"/>
    <cellStyle name="Percent 3 2 2 3 4 3 2" xfId="39489"/>
    <cellStyle name="Percent 3 2 2 3 4 4" xfId="32905"/>
    <cellStyle name="Percent 3 2 2 3 5" xfId="4963"/>
    <cellStyle name="Percent 3 2 2 3 5 2" xfId="18245"/>
    <cellStyle name="Percent 3 2 2 3 5 2 2" xfId="26199"/>
    <cellStyle name="Percent 3 2 2 3 5 2 2 2" xfId="55158"/>
    <cellStyle name="Percent 3 2 2 3 5 2 3" xfId="47217"/>
    <cellStyle name="Percent 3 2 2 3 5 3" xfId="11575"/>
    <cellStyle name="Percent 3 2 2 3 5 3 2" xfId="40633"/>
    <cellStyle name="Percent 3 2 2 3 5 4" xfId="34049"/>
    <cellStyle name="Percent 3 2 2 3 6" xfId="7132"/>
    <cellStyle name="Percent 3 2 2 3 6 2" xfId="20393"/>
    <cellStyle name="Percent 3 2 2 3 6 2 2" xfId="28347"/>
    <cellStyle name="Percent 3 2 2 3 6 2 2 2" xfId="57306"/>
    <cellStyle name="Percent 3 2 2 3 6 2 3" xfId="49365"/>
    <cellStyle name="Percent 3 2 2 3 6 3" xfId="13723"/>
    <cellStyle name="Percent 3 2 2 3 6 3 2" xfId="42781"/>
    <cellStyle name="Percent 3 2 2 3 6 4" xfId="36197"/>
    <cellStyle name="Percent 3 2 2 3 7" xfId="15001"/>
    <cellStyle name="Percent 3 2 2 3 7 2" xfId="22991"/>
    <cellStyle name="Percent 3 2 2 3 7 2 2" xfId="51950"/>
    <cellStyle name="Percent 3 2 2 3 7 3" xfId="44009"/>
    <cellStyle name="Percent 3 2 2 3 8" xfId="21543"/>
    <cellStyle name="Percent 3 2 2 3 8 2" xfId="29491"/>
    <cellStyle name="Percent 3 2 2 3 8 2 2" xfId="58450"/>
    <cellStyle name="Percent 3 2 2 3 8 3" xfId="50509"/>
    <cellStyle name="Percent 3 2 2 3 9" xfId="8283"/>
    <cellStyle name="Percent 3 2 2 3 9 2" xfId="37341"/>
    <cellStyle name="Percent 3 2 2 4" xfId="2010"/>
    <cellStyle name="Percent 3 2 2 4 2" xfId="3018"/>
    <cellStyle name="Percent 3 2 2 4 2 2" xfId="6376"/>
    <cellStyle name="Percent 3 2 2 4 2 2 2" xfId="19658"/>
    <cellStyle name="Percent 3 2 2 4 2 2 2 2" xfId="27612"/>
    <cellStyle name="Percent 3 2 2 4 2 2 2 2 2" xfId="56571"/>
    <cellStyle name="Percent 3 2 2 4 2 2 2 3" xfId="48630"/>
    <cellStyle name="Percent 3 2 2 4 2 2 3" xfId="12988"/>
    <cellStyle name="Percent 3 2 2 4 2 2 3 2" xfId="42046"/>
    <cellStyle name="Percent 3 2 2 4 2 2 4" xfId="35462"/>
    <cellStyle name="Percent 3 2 2 4 2 3" xfId="16506"/>
    <cellStyle name="Percent 3 2 2 4 2 3 2" xfId="24460"/>
    <cellStyle name="Percent 3 2 2 4 2 3 2 2" xfId="53419"/>
    <cellStyle name="Percent 3 2 2 4 2 3 3" xfId="45478"/>
    <cellStyle name="Percent 3 2 2 4 2 4" xfId="9696"/>
    <cellStyle name="Percent 3 2 2 4 2 4 2" xfId="38754"/>
    <cellStyle name="Percent 3 2 2 4 2 5" xfId="32170"/>
    <cellStyle name="Percent 3 2 2 4 3" xfId="4216"/>
    <cellStyle name="Percent 3 2 2 4 3 2" xfId="17510"/>
    <cellStyle name="Percent 3 2 2 4 3 2 2" xfId="25464"/>
    <cellStyle name="Percent 3 2 2 4 3 2 2 2" xfId="54423"/>
    <cellStyle name="Percent 3 2 2 4 3 2 3" xfId="46482"/>
    <cellStyle name="Percent 3 2 2 4 3 3" xfId="10840"/>
    <cellStyle name="Percent 3 2 2 4 3 3 2" xfId="39898"/>
    <cellStyle name="Percent 3 2 2 4 3 4" xfId="33314"/>
    <cellStyle name="Percent 3 2 2 4 4" xfId="5372"/>
    <cellStyle name="Percent 3 2 2 4 4 2" xfId="18654"/>
    <cellStyle name="Percent 3 2 2 4 4 2 2" xfId="26608"/>
    <cellStyle name="Percent 3 2 2 4 4 2 2 2" xfId="55567"/>
    <cellStyle name="Percent 3 2 2 4 4 2 3" xfId="47626"/>
    <cellStyle name="Percent 3 2 2 4 4 3" xfId="11984"/>
    <cellStyle name="Percent 3 2 2 4 4 3 2" xfId="41042"/>
    <cellStyle name="Percent 3 2 2 4 4 4" xfId="34458"/>
    <cellStyle name="Percent 3 2 2 4 5" xfId="7541"/>
    <cellStyle name="Percent 3 2 2 4 5 2" xfId="20802"/>
    <cellStyle name="Percent 3 2 2 4 5 2 2" xfId="28756"/>
    <cellStyle name="Percent 3 2 2 4 5 2 2 2" xfId="57715"/>
    <cellStyle name="Percent 3 2 2 4 5 2 3" xfId="49774"/>
    <cellStyle name="Percent 3 2 2 4 5 3" xfId="14132"/>
    <cellStyle name="Percent 3 2 2 4 5 3 2" xfId="43190"/>
    <cellStyle name="Percent 3 2 2 4 5 4" xfId="36606"/>
    <cellStyle name="Percent 3 2 2 4 6" xfId="15411"/>
    <cellStyle name="Percent 3 2 2 4 6 2" xfId="23401"/>
    <cellStyle name="Percent 3 2 2 4 6 2 2" xfId="52360"/>
    <cellStyle name="Percent 3 2 2 4 6 3" xfId="44419"/>
    <cellStyle name="Percent 3 2 2 4 7" xfId="21952"/>
    <cellStyle name="Percent 3 2 2 4 7 2" xfId="29900"/>
    <cellStyle name="Percent 3 2 2 4 7 2 2" xfId="58859"/>
    <cellStyle name="Percent 3 2 2 4 7 3" xfId="50918"/>
    <cellStyle name="Percent 3 2 2 4 8" xfId="8692"/>
    <cellStyle name="Percent 3 2 2 4 8 2" xfId="37750"/>
    <cellStyle name="Percent 3 2 2 4 9" xfId="31166"/>
    <cellStyle name="Percent 3 2 2 5" xfId="1826"/>
    <cellStyle name="Percent 3 2 2 5 2" xfId="2838"/>
    <cellStyle name="Percent 3 2 2 5 2 2" xfId="6196"/>
    <cellStyle name="Percent 3 2 2 5 2 2 2" xfId="19478"/>
    <cellStyle name="Percent 3 2 2 5 2 2 2 2" xfId="27432"/>
    <cellStyle name="Percent 3 2 2 5 2 2 2 2 2" xfId="56391"/>
    <cellStyle name="Percent 3 2 2 5 2 2 2 3" xfId="48450"/>
    <cellStyle name="Percent 3 2 2 5 2 2 3" xfId="12808"/>
    <cellStyle name="Percent 3 2 2 5 2 2 3 2" xfId="41866"/>
    <cellStyle name="Percent 3 2 2 5 2 2 4" xfId="35282"/>
    <cellStyle name="Percent 3 2 2 5 2 3" xfId="16326"/>
    <cellStyle name="Percent 3 2 2 5 2 3 2" xfId="24280"/>
    <cellStyle name="Percent 3 2 2 5 2 3 2 2" xfId="53239"/>
    <cellStyle name="Percent 3 2 2 5 2 3 3" xfId="45298"/>
    <cellStyle name="Percent 3 2 2 5 2 4" xfId="9516"/>
    <cellStyle name="Percent 3 2 2 5 2 4 2" xfId="38574"/>
    <cellStyle name="Percent 3 2 2 5 2 5" xfId="31990"/>
    <cellStyle name="Percent 3 2 2 5 3" xfId="4036"/>
    <cellStyle name="Percent 3 2 2 5 3 2" xfId="17330"/>
    <cellStyle name="Percent 3 2 2 5 3 2 2" xfId="25284"/>
    <cellStyle name="Percent 3 2 2 5 3 2 2 2" xfId="54243"/>
    <cellStyle name="Percent 3 2 2 5 3 2 3" xfId="46302"/>
    <cellStyle name="Percent 3 2 2 5 3 3" xfId="10660"/>
    <cellStyle name="Percent 3 2 2 5 3 3 2" xfId="39718"/>
    <cellStyle name="Percent 3 2 2 5 3 4" xfId="33134"/>
    <cellStyle name="Percent 3 2 2 5 4" xfId="5192"/>
    <cellStyle name="Percent 3 2 2 5 4 2" xfId="18474"/>
    <cellStyle name="Percent 3 2 2 5 4 2 2" xfId="26428"/>
    <cellStyle name="Percent 3 2 2 5 4 2 2 2" xfId="55387"/>
    <cellStyle name="Percent 3 2 2 5 4 2 3" xfId="47446"/>
    <cellStyle name="Percent 3 2 2 5 4 3" xfId="11804"/>
    <cellStyle name="Percent 3 2 2 5 4 3 2" xfId="40862"/>
    <cellStyle name="Percent 3 2 2 5 4 4" xfId="34278"/>
    <cellStyle name="Percent 3 2 2 5 5" xfId="7361"/>
    <cellStyle name="Percent 3 2 2 5 5 2" xfId="20622"/>
    <cellStyle name="Percent 3 2 2 5 5 2 2" xfId="28576"/>
    <cellStyle name="Percent 3 2 2 5 5 2 2 2" xfId="57535"/>
    <cellStyle name="Percent 3 2 2 5 5 2 3" xfId="49594"/>
    <cellStyle name="Percent 3 2 2 5 5 3" xfId="13952"/>
    <cellStyle name="Percent 3 2 2 5 5 3 2" xfId="43010"/>
    <cellStyle name="Percent 3 2 2 5 5 4" xfId="36426"/>
    <cellStyle name="Percent 3 2 2 5 6" xfId="15231"/>
    <cellStyle name="Percent 3 2 2 5 6 2" xfId="23221"/>
    <cellStyle name="Percent 3 2 2 5 6 2 2" xfId="52180"/>
    <cellStyle name="Percent 3 2 2 5 6 3" xfId="44239"/>
    <cellStyle name="Percent 3 2 2 5 7" xfId="21772"/>
    <cellStyle name="Percent 3 2 2 5 7 2" xfId="29720"/>
    <cellStyle name="Percent 3 2 2 5 7 2 2" xfId="58679"/>
    <cellStyle name="Percent 3 2 2 5 7 3" xfId="50738"/>
    <cellStyle name="Percent 3 2 2 5 8" xfId="8512"/>
    <cellStyle name="Percent 3 2 2 5 8 2" xfId="37570"/>
    <cellStyle name="Percent 3 2 2 5 9" xfId="30986"/>
    <cellStyle name="Percent 3 2 2 6" xfId="2425"/>
    <cellStyle name="Percent 3 2 2 6 2" xfId="5784"/>
    <cellStyle name="Percent 3 2 2 6 2 2" xfId="19066"/>
    <cellStyle name="Percent 3 2 2 6 2 2 2" xfId="27020"/>
    <cellStyle name="Percent 3 2 2 6 2 2 2 2" xfId="55979"/>
    <cellStyle name="Percent 3 2 2 6 2 2 3" xfId="48038"/>
    <cellStyle name="Percent 3 2 2 6 2 3" xfId="12396"/>
    <cellStyle name="Percent 3 2 2 6 2 3 2" xfId="41454"/>
    <cellStyle name="Percent 3 2 2 6 2 4" xfId="34870"/>
    <cellStyle name="Percent 3 2 2 6 3" xfId="15968"/>
    <cellStyle name="Percent 3 2 2 6 3 2" xfId="23938"/>
    <cellStyle name="Percent 3 2 2 6 3 2 2" xfId="52897"/>
    <cellStyle name="Percent 3 2 2 6 3 3" xfId="44956"/>
    <cellStyle name="Percent 3 2 2 6 4" xfId="9104"/>
    <cellStyle name="Percent 3 2 2 6 4 2" xfId="38162"/>
    <cellStyle name="Percent 3 2 2 6 5" xfId="31578"/>
    <cellStyle name="Percent 3 2 2 7" xfId="3624"/>
    <cellStyle name="Percent 3 2 2 7 2" xfId="16918"/>
    <cellStyle name="Percent 3 2 2 7 2 2" xfId="24872"/>
    <cellStyle name="Percent 3 2 2 7 2 2 2" xfId="53831"/>
    <cellStyle name="Percent 3 2 2 7 2 3" xfId="45890"/>
    <cellStyle name="Percent 3 2 2 7 3" xfId="10248"/>
    <cellStyle name="Percent 3 2 2 7 3 2" xfId="39306"/>
    <cellStyle name="Percent 3 2 2 7 4" xfId="32722"/>
    <cellStyle name="Percent 3 2 2 8" xfId="4778"/>
    <cellStyle name="Percent 3 2 2 8 2" xfId="18062"/>
    <cellStyle name="Percent 3 2 2 8 2 2" xfId="26016"/>
    <cellStyle name="Percent 3 2 2 8 2 2 2" xfId="54975"/>
    <cellStyle name="Percent 3 2 2 8 2 3" xfId="47034"/>
    <cellStyle name="Percent 3 2 2 8 3" xfId="11392"/>
    <cellStyle name="Percent 3 2 2 8 3 2" xfId="40450"/>
    <cellStyle name="Percent 3 2 2 8 4" xfId="33866"/>
    <cellStyle name="Percent 3 2 2 9" xfId="6939"/>
    <cellStyle name="Percent 3 2 2 9 2" xfId="20210"/>
    <cellStyle name="Percent 3 2 2 9 2 2" xfId="28164"/>
    <cellStyle name="Percent 3 2 2 9 2 2 2" xfId="57123"/>
    <cellStyle name="Percent 3 2 2 9 2 3" xfId="49182"/>
    <cellStyle name="Percent 3 2 2 9 3" xfId="13540"/>
    <cellStyle name="Percent 3 2 2 9 3 2" xfId="42598"/>
    <cellStyle name="Percent 3 2 2 9 4" xfId="36014"/>
    <cellStyle name="Percent 3 2 3" xfId="1435"/>
    <cellStyle name="Percent 3 2 3 10" xfId="21417"/>
    <cellStyle name="Percent 3 2 3 10 2" xfId="29365"/>
    <cellStyle name="Percent 3 2 3 10 2 2" xfId="58324"/>
    <cellStyle name="Percent 3 2 3 10 3" xfId="50383"/>
    <cellStyle name="Percent 3 2 3 11" xfId="8157"/>
    <cellStyle name="Percent 3 2 3 11 2" xfId="37215"/>
    <cellStyle name="Percent 3 2 3 12" xfId="30631"/>
    <cellStyle name="Percent 3 2 3 2" xfId="1655"/>
    <cellStyle name="Percent 3 2 3 2 10" xfId="30844"/>
    <cellStyle name="Percent 3 2 3 2 2" xfId="2280"/>
    <cellStyle name="Percent 3 2 3 2 2 2" xfId="3288"/>
    <cellStyle name="Percent 3 2 3 2 2 2 2" xfId="6646"/>
    <cellStyle name="Percent 3 2 3 2 2 2 2 2" xfId="19928"/>
    <cellStyle name="Percent 3 2 3 2 2 2 2 2 2" xfId="27882"/>
    <cellStyle name="Percent 3 2 3 2 2 2 2 2 2 2" xfId="56841"/>
    <cellStyle name="Percent 3 2 3 2 2 2 2 2 3" xfId="48900"/>
    <cellStyle name="Percent 3 2 3 2 2 2 2 3" xfId="13258"/>
    <cellStyle name="Percent 3 2 3 2 2 2 2 3 2" xfId="42316"/>
    <cellStyle name="Percent 3 2 3 2 2 2 2 4" xfId="35732"/>
    <cellStyle name="Percent 3 2 3 2 2 2 3" xfId="16776"/>
    <cellStyle name="Percent 3 2 3 2 2 2 3 2" xfId="24730"/>
    <cellStyle name="Percent 3 2 3 2 2 2 3 2 2" xfId="53689"/>
    <cellStyle name="Percent 3 2 3 2 2 2 3 3" xfId="45748"/>
    <cellStyle name="Percent 3 2 3 2 2 2 4" xfId="9966"/>
    <cellStyle name="Percent 3 2 3 2 2 2 4 2" xfId="39024"/>
    <cellStyle name="Percent 3 2 3 2 2 2 5" xfId="32440"/>
    <cellStyle name="Percent 3 2 3 2 2 3" xfId="4486"/>
    <cellStyle name="Percent 3 2 3 2 2 3 2" xfId="17780"/>
    <cellStyle name="Percent 3 2 3 2 2 3 2 2" xfId="25734"/>
    <cellStyle name="Percent 3 2 3 2 2 3 2 2 2" xfId="54693"/>
    <cellStyle name="Percent 3 2 3 2 2 3 2 3" xfId="46752"/>
    <cellStyle name="Percent 3 2 3 2 2 3 3" xfId="11110"/>
    <cellStyle name="Percent 3 2 3 2 2 3 3 2" xfId="40168"/>
    <cellStyle name="Percent 3 2 3 2 2 3 4" xfId="33584"/>
    <cellStyle name="Percent 3 2 3 2 2 4" xfId="5642"/>
    <cellStyle name="Percent 3 2 3 2 2 4 2" xfId="18924"/>
    <cellStyle name="Percent 3 2 3 2 2 4 2 2" xfId="26878"/>
    <cellStyle name="Percent 3 2 3 2 2 4 2 2 2" xfId="55837"/>
    <cellStyle name="Percent 3 2 3 2 2 4 2 3" xfId="47896"/>
    <cellStyle name="Percent 3 2 3 2 2 4 3" xfId="12254"/>
    <cellStyle name="Percent 3 2 3 2 2 4 3 2" xfId="41312"/>
    <cellStyle name="Percent 3 2 3 2 2 4 4" xfId="34728"/>
    <cellStyle name="Percent 3 2 3 2 2 5" xfId="7811"/>
    <cellStyle name="Percent 3 2 3 2 2 5 2" xfId="21072"/>
    <cellStyle name="Percent 3 2 3 2 2 5 2 2" xfId="29026"/>
    <cellStyle name="Percent 3 2 3 2 2 5 2 2 2" xfId="57985"/>
    <cellStyle name="Percent 3 2 3 2 2 5 2 3" xfId="50044"/>
    <cellStyle name="Percent 3 2 3 2 2 5 3" xfId="14402"/>
    <cellStyle name="Percent 3 2 3 2 2 5 3 2" xfId="43460"/>
    <cellStyle name="Percent 3 2 3 2 2 5 4" xfId="36876"/>
    <cellStyle name="Percent 3 2 3 2 2 6" xfId="15681"/>
    <cellStyle name="Percent 3 2 3 2 2 6 2" xfId="23671"/>
    <cellStyle name="Percent 3 2 3 2 2 6 2 2" xfId="52630"/>
    <cellStyle name="Percent 3 2 3 2 2 6 3" xfId="44689"/>
    <cellStyle name="Percent 3 2 3 2 2 7" xfId="22222"/>
    <cellStyle name="Percent 3 2 3 2 2 7 2" xfId="30170"/>
    <cellStyle name="Percent 3 2 3 2 2 7 2 2" xfId="59129"/>
    <cellStyle name="Percent 3 2 3 2 2 7 3" xfId="51188"/>
    <cellStyle name="Percent 3 2 3 2 2 8" xfId="8962"/>
    <cellStyle name="Percent 3 2 3 2 2 8 2" xfId="38020"/>
    <cellStyle name="Percent 3 2 3 2 2 9" xfId="31436"/>
    <cellStyle name="Percent 3 2 3 2 3" xfId="2696"/>
    <cellStyle name="Percent 3 2 3 2 3 2" xfId="6054"/>
    <cellStyle name="Percent 3 2 3 2 3 2 2" xfId="19336"/>
    <cellStyle name="Percent 3 2 3 2 3 2 2 2" xfId="27290"/>
    <cellStyle name="Percent 3 2 3 2 3 2 2 2 2" xfId="56249"/>
    <cellStyle name="Percent 3 2 3 2 3 2 2 3" xfId="48308"/>
    <cellStyle name="Percent 3 2 3 2 3 2 3" xfId="12666"/>
    <cellStyle name="Percent 3 2 3 2 3 2 3 2" xfId="41724"/>
    <cellStyle name="Percent 3 2 3 2 3 2 4" xfId="35140"/>
    <cellStyle name="Percent 3 2 3 2 3 3" xfId="16184"/>
    <cellStyle name="Percent 3 2 3 2 3 3 2" xfId="24138"/>
    <cellStyle name="Percent 3 2 3 2 3 3 2 2" xfId="53097"/>
    <cellStyle name="Percent 3 2 3 2 3 3 3" xfId="45156"/>
    <cellStyle name="Percent 3 2 3 2 3 4" xfId="9374"/>
    <cellStyle name="Percent 3 2 3 2 3 4 2" xfId="38432"/>
    <cellStyle name="Percent 3 2 3 2 3 5" xfId="31848"/>
    <cellStyle name="Percent 3 2 3 2 4" xfId="3894"/>
    <cellStyle name="Percent 3 2 3 2 4 2" xfId="17188"/>
    <cellStyle name="Percent 3 2 3 2 4 2 2" xfId="25142"/>
    <cellStyle name="Percent 3 2 3 2 4 2 2 2" xfId="54101"/>
    <cellStyle name="Percent 3 2 3 2 4 2 3" xfId="46160"/>
    <cellStyle name="Percent 3 2 3 2 4 3" xfId="10518"/>
    <cellStyle name="Percent 3 2 3 2 4 3 2" xfId="39576"/>
    <cellStyle name="Percent 3 2 3 2 4 4" xfId="32992"/>
    <cellStyle name="Percent 3 2 3 2 5" xfId="5050"/>
    <cellStyle name="Percent 3 2 3 2 5 2" xfId="18332"/>
    <cellStyle name="Percent 3 2 3 2 5 2 2" xfId="26286"/>
    <cellStyle name="Percent 3 2 3 2 5 2 2 2" xfId="55245"/>
    <cellStyle name="Percent 3 2 3 2 5 2 3" xfId="47304"/>
    <cellStyle name="Percent 3 2 3 2 5 3" xfId="11662"/>
    <cellStyle name="Percent 3 2 3 2 5 3 2" xfId="40720"/>
    <cellStyle name="Percent 3 2 3 2 5 4" xfId="34136"/>
    <cellStyle name="Percent 3 2 3 2 6" xfId="7219"/>
    <cellStyle name="Percent 3 2 3 2 6 2" xfId="20480"/>
    <cellStyle name="Percent 3 2 3 2 6 2 2" xfId="28434"/>
    <cellStyle name="Percent 3 2 3 2 6 2 2 2" xfId="57393"/>
    <cellStyle name="Percent 3 2 3 2 6 2 3" xfId="49452"/>
    <cellStyle name="Percent 3 2 3 2 6 3" xfId="13810"/>
    <cellStyle name="Percent 3 2 3 2 6 3 2" xfId="42868"/>
    <cellStyle name="Percent 3 2 3 2 6 4" xfId="36284"/>
    <cellStyle name="Percent 3 2 3 2 7" xfId="15088"/>
    <cellStyle name="Percent 3 2 3 2 7 2" xfId="23078"/>
    <cellStyle name="Percent 3 2 3 2 7 2 2" xfId="52037"/>
    <cellStyle name="Percent 3 2 3 2 7 3" xfId="44096"/>
    <cellStyle name="Percent 3 2 3 2 8" xfId="21630"/>
    <cellStyle name="Percent 3 2 3 2 8 2" xfId="29578"/>
    <cellStyle name="Percent 3 2 3 2 8 2 2" xfId="58537"/>
    <cellStyle name="Percent 3 2 3 2 8 3" xfId="50596"/>
    <cellStyle name="Percent 3 2 3 2 9" xfId="8370"/>
    <cellStyle name="Percent 3 2 3 2 9 2" xfId="37428"/>
    <cellStyle name="Percent 3 2 3 3" xfId="2067"/>
    <cellStyle name="Percent 3 2 3 3 2" xfId="3075"/>
    <cellStyle name="Percent 3 2 3 3 2 2" xfId="6433"/>
    <cellStyle name="Percent 3 2 3 3 2 2 2" xfId="19715"/>
    <cellStyle name="Percent 3 2 3 3 2 2 2 2" xfId="27669"/>
    <cellStyle name="Percent 3 2 3 3 2 2 2 2 2" xfId="56628"/>
    <cellStyle name="Percent 3 2 3 3 2 2 2 3" xfId="48687"/>
    <cellStyle name="Percent 3 2 3 3 2 2 3" xfId="13045"/>
    <cellStyle name="Percent 3 2 3 3 2 2 3 2" xfId="42103"/>
    <cellStyle name="Percent 3 2 3 3 2 2 4" xfId="35519"/>
    <cellStyle name="Percent 3 2 3 3 2 3" xfId="16563"/>
    <cellStyle name="Percent 3 2 3 3 2 3 2" xfId="24517"/>
    <cellStyle name="Percent 3 2 3 3 2 3 2 2" xfId="53476"/>
    <cellStyle name="Percent 3 2 3 3 2 3 3" xfId="45535"/>
    <cellStyle name="Percent 3 2 3 3 2 4" xfId="9753"/>
    <cellStyle name="Percent 3 2 3 3 2 4 2" xfId="38811"/>
    <cellStyle name="Percent 3 2 3 3 2 5" xfId="32227"/>
    <cellStyle name="Percent 3 2 3 3 3" xfId="4273"/>
    <cellStyle name="Percent 3 2 3 3 3 2" xfId="17567"/>
    <cellStyle name="Percent 3 2 3 3 3 2 2" xfId="25521"/>
    <cellStyle name="Percent 3 2 3 3 3 2 2 2" xfId="54480"/>
    <cellStyle name="Percent 3 2 3 3 3 2 3" xfId="46539"/>
    <cellStyle name="Percent 3 2 3 3 3 3" xfId="10897"/>
    <cellStyle name="Percent 3 2 3 3 3 3 2" xfId="39955"/>
    <cellStyle name="Percent 3 2 3 3 3 4" xfId="33371"/>
    <cellStyle name="Percent 3 2 3 3 4" xfId="5429"/>
    <cellStyle name="Percent 3 2 3 3 4 2" xfId="18711"/>
    <cellStyle name="Percent 3 2 3 3 4 2 2" xfId="26665"/>
    <cellStyle name="Percent 3 2 3 3 4 2 2 2" xfId="55624"/>
    <cellStyle name="Percent 3 2 3 3 4 2 3" xfId="47683"/>
    <cellStyle name="Percent 3 2 3 3 4 3" xfId="12041"/>
    <cellStyle name="Percent 3 2 3 3 4 3 2" xfId="41099"/>
    <cellStyle name="Percent 3 2 3 3 4 4" xfId="34515"/>
    <cellStyle name="Percent 3 2 3 3 5" xfId="7598"/>
    <cellStyle name="Percent 3 2 3 3 5 2" xfId="20859"/>
    <cellStyle name="Percent 3 2 3 3 5 2 2" xfId="28813"/>
    <cellStyle name="Percent 3 2 3 3 5 2 2 2" xfId="57772"/>
    <cellStyle name="Percent 3 2 3 3 5 2 3" xfId="49831"/>
    <cellStyle name="Percent 3 2 3 3 5 3" xfId="14189"/>
    <cellStyle name="Percent 3 2 3 3 5 3 2" xfId="43247"/>
    <cellStyle name="Percent 3 2 3 3 5 4" xfId="36663"/>
    <cellStyle name="Percent 3 2 3 3 6" xfId="15468"/>
    <cellStyle name="Percent 3 2 3 3 6 2" xfId="23458"/>
    <cellStyle name="Percent 3 2 3 3 6 2 2" xfId="52417"/>
    <cellStyle name="Percent 3 2 3 3 6 3" xfId="44476"/>
    <cellStyle name="Percent 3 2 3 3 7" xfId="22009"/>
    <cellStyle name="Percent 3 2 3 3 7 2" xfId="29957"/>
    <cellStyle name="Percent 3 2 3 3 7 2 2" xfId="58916"/>
    <cellStyle name="Percent 3 2 3 3 7 3" xfId="50975"/>
    <cellStyle name="Percent 3 2 3 3 8" xfId="8749"/>
    <cellStyle name="Percent 3 2 3 3 8 2" xfId="37807"/>
    <cellStyle name="Percent 3 2 3 3 9" xfId="31223"/>
    <cellStyle name="Percent 3 2 3 4" xfId="1885"/>
    <cellStyle name="Percent 3 2 3 4 2" xfId="2895"/>
    <cellStyle name="Percent 3 2 3 4 2 2" xfId="6253"/>
    <cellStyle name="Percent 3 2 3 4 2 2 2" xfId="19535"/>
    <cellStyle name="Percent 3 2 3 4 2 2 2 2" xfId="27489"/>
    <cellStyle name="Percent 3 2 3 4 2 2 2 2 2" xfId="56448"/>
    <cellStyle name="Percent 3 2 3 4 2 2 2 3" xfId="48507"/>
    <cellStyle name="Percent 3 2 3 4 2 2 3" xfId="12865"/>
    <cellStyle name="Percent 3 2 3 4 2 2 3 2" xfId="41923"/>
    <cellStyle name="Percent 3 2 3 4 2 2 4" xfId="35339"/>
    <cellStyle name="Percent 3 2 3 4 2 3" xfId="16383"/>
    <cellStyle name="Percent 3 2 3 4 2 3 2" xfId="24337"/>
    <cellStyle name="Percent 3 2 3 4 2 3 2 2" xfId="53296"/>
    <cellStyle name="Percent 3 2 3 4 2 3 3" xfId="45355"/>
    <cellStyle name="Percent 3 2 3 4 2 4" xfId="9573"/>
    <cellStyle name="Percent 3 2 3 4 2 4 2" xfId="38631"/>
    <cellStyle name="Percent 3 2 3 4 2 5" xfId="32047"/>
    <cellStyle name="Percent 3 2 3 4 3" xfId="4093"/>
    <cellStyle name="Percent 3 2 3 4 3 2" xfId="17387"/>
    <cellStyle name="Percent 3 2 3 4 3 2 2" xfId="25341"/>
    <cellStyle name="Percent 3 2 3 4 3 2 2 2" xfId="54300"/>
    <cellStyle name="Percent 3 2 3 4 3 2 3" xfId="46359"/>
    <cellStyle name="Percent 3 2 3 4 3 3" xfId="10717"/>
    <cellStyle name="Percent 3 2 3 4 3 3 2" xfId="39775"/>
    <cellStyle name="Percent 3 2 3 4 3 4" xfId="33191"/>
    <cellStyle name="Percent 3 2 3 4 4" xfId="5249"/>
    <cellStyle name="Percent 3 2 3 4 4 2" xfId="18531"/>
    <cellStyle name="Percent 3 2 3 4 4 2 2" xfId="26485"/>
    <cellStyle name="Percent 3 2 3 4 4 2 2 2" xfId="55444"/>
    <cellStyle name="Percent 3 2 3 4 4 2 3" xfId="47503"/>
    <cellStyle name="Percent 3 2 3 4 4 3" xfId="11861"/>
    <cellStyle name="Percent 3 2 3 4 4 3 2" xfId="40919"/>
    <cellStyle name="Percent 3 2 3 4 4 4" xfId="34335"/>
    <cellStyle name="Percent 3 2 3 4 5" xfId="7418"/>
    <cellStyle name="Percent 3 2 3 4 5 2" xfId="20679"/>
    <cellStyle name="Percent 3 2 3 4 5 2 2" xfId="28633"/>
    <cellStyle name="Percent 3 2 3 4 5 2 2 2" xfId="57592"/>
    <cellStyle name="Percent 3 2 3 4 5 2 3" xfId="49651"/>
    <cellStyle name="Percent 3 2 3 4 5 3" xfId="14009"/>
    <cellStyle name="Percent 3 2 3 4 5 3 2" xfId="43067"/>
    <cellStyle name="Percent 3 2 3 4 5 4" xfId="36483"/>
    <cellStyle name="Percent 3 2 3 4 6" xfId="15288"/>
    <cellStyle name="Percent 3 2 3 4 6 2" xfId="23278"/>
    <cellStyle name="Percent 3 2 3 4 6 2 2" xfId="52237"/>
    <cellStyle name="Percent 3 2 3 4 6 3" xfId="44296"/>
    <cellStyle name="Percent 3 2 3 4 7" xfId="21829"/>
    <cellStyle name="Percent 3 2 3 4 7 2" xfId="29777"/>
    <cellStyle name="Percent 3 2 3 4 7 2 2" xfId="58736"/>
    <cellStyle name="Percent 3 2 3 4 7 3" xfId="50795"/>
    <cellStyle name="Percent 3 2 3 4 8" xfId="8569"/>
    <cellStyle name="Percent 3 2 3 4 8 2" xfId="37627"/>
    <cellStyle name="Percent 3 2 3 4 9" xfId="31043"/>
    <cellStyle name="Percent 3 2 3 5" xfId="2483"/>
    <cellStyle name="Percent 3 2 3 5 2" xfId="5841"/>
    <cellStyle name="Percent 3 2 3 5 2 2" xfId="19123"/>
    <cellStyle name="Percent 3 2 3 5 2 2 2" xfId="27077"/>
    <cellStyle name="Percent 3 2 3 5 2 2 2 2" xfId="56036"/>
    <cellStyle name="Percent 3 2 3 5 2 2 3" xfId="48095"/>
    <cellStyle name="Percent 3 2 3 5 2 3" xfId="12453"/>
    <cellStyle name="Percent 3 2 3 5 2 3 2" xfId="41511"/>
    <cellStyle name="Percent 3 2 3 5 2 4" xfId="34927"/>
    <cellStyle name="Percent 3 2 3 5 3" xfId="15939"/>
    <cellStyle name="Percent 3 2 3 5 3 2" xfId="23919"/>
    <cellStyle name="Percent 3 2 3 5 3 2 2" xfId="52878"/>
    <cellStyle name="Percent 3 2 3 5 3 3" xfId="44937"/>
    <cellStyle name="Percent 3 2 3 5 4" xfId="9161"/>
    <cellStyle name="Percent 3 2 3 5 4 2" xfId="38219"/>
    <cellStyle name="Percent 3 2 3 5 5" xfId="31635"/>
    <cellStyle name="Percent 3 2 3 6" xfId="3681"/>
    <cellStyle name="Percent 3 2 3 6 2" xfId="16975"/>
    <cellStyle name="Percent 3 2 3 6 2 2" xfId="24929"/>
    <cellStyle name="Percent 3 2 3 6 2 2 2" xfId="53888"/>
    <cellStyle name="Percent 3 2 3 6 2 3" xfId="45947"/>
    <cellStyle name="Percent 3 2 3 6 3" xfId="10305"/>
    <cellStyle name="Percent 3 2 3 6 3 2" xfId="39363"/>
    <cellStyle name="Percent 3 2 3 6 4" xfId="32779"/>
    <cellStyle name="Percent 3 2 3 7" xfId="4837"/>
    <cellStyle name="Percent 3 2 3 7 2" xfId="18119"/>
    <cellStyle name="Percent 3 2 3 7 2 2" xfId="26073"/>
    <cellStyle name="Percent 3 2 3 7 2 2 2" xfId="55032"/>
    <cellStyle name="Percent 3 2 3 7 2 3" xfId="47091"/>
    <cellStyle name="Percent 3 2 3 7 3" xfId="11449"/>
    <cellStyle name="Percent 3 2 3 7 3 2" xfId="40507"/>
    <cellStyle name="Percent 3 2 3 7 4" xfId="33923"/>
    <cellStyle name="Percent 3 2 3 8" xfId="7006"/>
    <cellStyle name="Percent 3 2 3 8 2" xfId="20267"/>
    <cellStyle name="Percent 3 2 3 8 2 2" xfId="28221"/>
    <cellStyle name="Percent 3 2 3 8 2 2 2" xfId="57180"/>
    <cellStyle name="Percent 3 2 3 8 2 3" xfId="49239"/>
    <cellStyle name="Percent 3 2 3 8 3" xfId="13597"/>
    <cellStyle name="Percent 3 2 3 8 3 2" xfId="42655"/>
    <cellStyle name="Percent 3 2 3 8 4" xfId="36071"/>
    <cellStyle name="Percent 3 2 3 9" xfId="14875"/>
    <cellStyle name="Percent 3 2 3 9 2" xfId="22865"/>
    <cellStyle name="Percent 3 2 3 9 2 2" xfId="51824"/>
    <cellStyle name="Percent 3 2 3 9 3" xfId="43883"/>
    <cellStyle name="Percent 3 2 4" xfId="1535"/>
    <cellStyle name="Percent 3 2 4 10" xfId="30724"/>
    <cellStyle name="Percent 3 2 4 2" xfId="2160"/>
    <cellStyle name="Percent 3 2 4 2 2" xfId="3168"/>
    <cellStyle name="Percent 3 2 4 2 2 2" xfId="6526"/>
    <cellStyle name="Percent 3 2 4 2 2 2 2" xfId="19808"/>
    <cellStyle name="Percent 3 2 4 2 2 2 2 2" xfId="27762"/>
    <cellStyle name="Percent 3 2 4 2 2 2 2 2 2" xfId="56721"/>
    <cellStyle name="Percent 3 2 4 2 2 2 2 3" xfId="48780"/>
    <cellStyle name="Percent 3 2 4 2 2 2 3" xfId="13138"/>
    <cellStyle name="Percent 3 2 4 2 2 2 3 2" xfId="42196"/>
    <cellStyle name="Percent 3 2 4 2 2 2 4" xfId="35612"/>
    <cellStyle name="Percent 3 2 4 2 2 3" xfId="16656"/>
    <cellStyle name="Percent 3 2 4 2 2 3 2" xfId="24610"/>
    <cellStyle name="Percent 3 2 4 2 2 3 2 2" xfId="53569"/>
    <cellStyle name="Percent 3 2 4 2 2 3 3" xfId="45628"/>
    <cellStyle name="Percent 3 2 4 2 2 4" xfId="9846"/>
    <cellStyle name="Percent 3 2 4 2 2 4 2" xfId="38904"/>
    <cellStyle name="Percent 3 2 4 2 2 5" xfId="32320"/>
    <cellStyle name="Percent 3 2 4 2 3" xfId="4366"/>
    <cellStyle name="Percent 3 2 4 2 3 2" xfId="17660"/>
    <cellStyle name="Percent 3 2 4 2 3 2 2" xfId="25614"/>
    <cellStyle name="Percent 3 2 4 2 3 2 2 2" xfId="54573"/>
    <cellStyle name="Percent 3 2 4 2 3 2 3" xfId="46632"/>
    <cellStyle name="Percent 3 2 4 2 3 3" xfId="10990"/>
    <cellStyle name="Percent 3 2 4 2 3 3 2" xfId="40048"/>
    <cellStyle name="Percent 3 2 4 2 3 4" xfId="33464"/>
    <cellStyle name="Percent 3 2 4 2 4" xfId="5522"/>
    <cellStyle name="Percent 3 2 4 2 4 2" xfId="18804"/>
    <cellStyle name="Percent 3 2 4 2 4 2 2" xfId="26758"/>
    <cellStyle name="Percent 3 2 4 2 4 2 2 2" xfId="55717"/>
    <cellStyle name="Percent 3 2 4 2 4 2 3" xfId="47776"/>
    <cellStyle name="Percent 3 2 4 2 4 3" xfId="12134"/>
    <cellStyle name="Percent 3 2 4 2 4 3 2" xfId="41192"/>
    <cellStyle name="Percent 3 2 4 2 4 4" xfId="34608"/>
    <cellStyle name="Percent 3 2 4 2 5" xfId="7691"/>
    <cellStyle name="Percent 3 2 4 2 5 2" xfId="20952"/>
    <cellStyle name="Percent 3 2 4 2 5 2 2" xfId="28906"/>
    <cellStyle name="Percent 3 2 4 2 5 2 2 2" xfId="57865"/>
    <cellStyle name="Percent 3 2 4 2 5 2 3" xfId="49924"/>
    <cellStyle name="Percent 3 2 4 2 5 3" xfId="14282"/>
    <cellStyle name="Percent 3 2 4 2 5 3 2" xfId="43340"/>
    <cellStyle name="Percent 3 2 4 2 5 4" xfId="36756"/>
    <cellStyle name="Percent 3 2 4 2 6" xfId="15561"/>
    <cellStyle name="Percent 3 2 4 2 6 2" xfId="23551"/>
    <cellStyle name="Percent 3 2 4 2 6 2 2" xfId="52510"/>
    <cellStyle name="Percent 3 2 4 2 6 3" xfId="44569"/>
    <cellStyle name="Percent 3 2 4 2 7" xfId="22102"/>
    <cellStyle name="Percent 3 2 4 2 7 2" xfId="30050"/>
    <cellStyle name="Percent 3 2 4 2 7 2 2" xfId="59009"/>
    <cellStyle name="Percent 3 2 4 2 7 3" xfId="51068"/>
    <cellStyle name="Percent 3 2 4 2 8" xfId="8842"/>
    <cellStyle name="Percent 3 2 4 2 8 2" xfId="37900"/>
    <cellStyle name="Percent 3 2 4 2 9" xfId="31316"/>
    <cellStyle name="Percent 3 2 4 3" xfId="2576"/>
    <cellStyle name="Percent 3 2 4 3 2" xfId="5934"/>
    <cellStyle name="Percent 3 2 4 3 2 2" xfId="19216"/>
    <cellStyle name="Percent 3 2 4 3 2 2 2" xfId="27170"/>
    <cellStyle name="Percent 3 2 4 3 2 2 2 2" xfId="56129"/>
    <cellStyle name="Percent 3 2 4 3 2 2 3" xfId="48188"/>
    <cellStyle name="Percent 3 2 4 3 2 3" xfId="12546"/>
    <cellStyle name="Percent 3 2 4 3 2 3 2" xfId="41604"/>
    <cellStyle name="Percent 3 2 4 3 2 4" xfId="35020"/>
    <cellStyle name="Percent 3 2 4 3 3" xfId="16064"/>
    <cellStyle name="Percent 3 2 4 3 3 2" xfId="24018"/>
    <cellStyle name="Percent 3 2 4 3 3 2 2" xfId="52977"/>
    <cellStyle name="Percent 3 2 4 3 3 3" xfId="45036"/>
    <cellStyle name="Percent 3 2 4 3 4" xfId="9254"/>
    <cellStyle name="Percent 3 2 4 3 4 2" xfId="38312"/>
    <cellStyle name="Percent 3 2 4 3 5" xfId="31728"/>
    <cellStyle name="Percent 3 2 4 4" xfId="3774"/>
    <cellStyle name="Percent 3 2 4 4 2" xfId="17068"/>
    <cellStyle name="Percent 3 2 4 4 2 2" xfId="25022"/>
    <cellStyle name="Percent 3 2 4 4 2 2 2" xfId="53981"/>
    <cellStyle name="Percent 3 2 4 4 2 3" xfId="46040"/>
    <cellStyle name="Percent 3 2 4 4 3" xfId="10398"/>
    <cellStyle name="Percent 3 2 4 4 3 2" xfId="39456"/>
    <cellStyle name="Percent 3 2 4 4 4" xfId="32872"/>
    <cellStyle name="Percent 3 2 4 5" xfId="4930"/>
    <cellStyle name="Percent 3 2 4 5 2" xfId="18212"/>
    <cellStyle name="Percent 3 2 4 5 2 2" xfId="26166"/>
    <cellStyle name="Percent 3 2 4 5 2 2 2" xfId="55125"/>
    <cellStyle name="Percent 3 2 4 5 2 3" xfId="47184"/>
    <cellStyle name="Percent 3 2 4 5 3" xfId="11542"/>
    <cellStyle name="Percent 3 2 4 5 3 2" xfId="40600"/>
    <cellStyle name="Percent 3 2 4 5 4" xfId="34016"/>
    <cellStyle name="Percent 3 2 4 6" xfId="7099"/>
    <cellStyle name="Percent 3 2 4 6 2" xfId="20360"/>
    <cellStyle name="Percent 3 2 4 6 2 2" xfId="28314"/>
    <cellStyle name="Percent 3 2 4 6 2 2 2" xfId="57273"/>
    <cellStyle name="Percent 3 2 4 6 2 3" xfId="49332"/>
    <cellStyle name="Percent 3 2 4 6 3" xfId="13690"/>
    <cellStyle name="Percent 3 2 4 6 3 2" xfId="42748"/>
    <cellStyle name="Percent 3 2 4 6 4" xfId="36164"/>
    <cellStyle name="Percent 3 2 4 7" xfId="14968"/>
    <cellStyle name="Percent 3 2 4 7 2" xfId="22958"/>
    <cellStyle name="Percent 3 2 4 7 2 2" xfId="51917"/>
    <cellStyle name="Percent 3 2 4 7 3" xfId="43976"/>
    <cellStyle name="Percent 3 2 4 8" xfId="21510"/>
    <cellStyle name="Percent 3 2 4 8 2" xfId="29458"/>
    <cellStyle name="Percent 3 2 4 8 2 2" xfId="58417"/>
    <cellStyle name="Percent 3 2 4 8 3" xfId="50476"/>
    <cellStyle name="Percent 3 2 4 9" xfId="8250"/>
    <cellStyle name="Percent 3 2 4 9 2" xfId="37308"/>
    <cellStyle name="Percent 3 2 5" xfId="1977"/>
    <cellStyle name="Percent 3 2 5 2" xfId="2985"/>
    <cellStyle name="Percent 3 2 5 2 2" xfId="6343"/>
    <cellStyle name="Percent 3 2 5 2 2 2" xfId="19625"/>
    <cellStyle name="Percent 3 2 5 2 2 2 2" xfId="27579"/>
    <cellStyle name="Percent 3 2 5 2 2 2 2 2" xfId="56538"/>
    <cellStyle name="Percent 3 2 5 2 2 2 3" xfId="48597"/>
    <cellStyle name="Percent 3 2 5 2 2 3" xfId="12955"/>
    <cellStyle name="Percent 3 2 5 2 2 3 2" xfId="42013"/>
    <cellStyle name="Percent 3 2 5 2 2 4" xfId="35429"/>
    <cellStyle name="Percent 3 2 5 2 3" xfId="16473"/>
    <cellStyle name="Percent 3 2 5 2 3 2" xfId="24427"/>
    <cellStyle name="Percent 3 2 5 2 3 2 2" xfId="53386"/>
    <cellStyle name="Percent 3 2 5 2 3 3" xfId="45445"/>
    <cellStyle name="Percent 3 2 5 2 4" xfId="9663"/>
    <cellStyle name="Percent 3 2 5 2 4 2" xfId="38721"/>
    <cellStyle name="Percent 3 2 5 2 5" xfId="32137"/>
    <cellStyle name="Percent 3 2 5 3" xfId="4183"/>
    <cellStyle name="Percent 3 2 5 3 2" xfId="17477"/>
    <cellStyle name="Percent 3 2 5 3 2 2" xfId="25431"/>
    <cellStyle name="Percent 3 2 5 3 2 2 2" xfId="54390"/>
    <cellStyle name="Percent 3 2 5 3 2 3" xfId="46449"/>
    <cellStyle name="Percent 3 2 5 3 3" xfId="10807"/>
    <cellStyle name="Percent 3 2 5 3 3 2" xfId="39865"/>
    <cellStyle name="Percent 3 2 5 3 4" xfId="33281"/>
    <cellStyle name="Percent 3 2 5 4" xfId="5339"/>
    <cellStyle name="Percent 3 2 5 4 2" xfId="18621"/>
    <cellStyle name="Percent 3 2 5 4 2 2" xfId="26575"/>
    <cellStyle name="Percent 3 2 5 4 2 2 2" xfId="55534"/>
    <cellStyle name="Percent 3 2 5 4 2 3" xfId="47593"/>
    <cellStyle name="Percent 3 2 5 4 3" xfId="11951"/>
    <cellStyle name="Percent 3 2 5 4 3 2" xfId="41009"/>
    <cellStyle name="Percent 3 2 5 4 4" xfId="34425"/>
    <cellStyle name="Percent 3 2 5 5" xfId="7508"/>
    <cellStyle name="Percent 3 2 5 5 2" xfId="20769"/>
    <cellStyle name="Percent 3 2 5 5 2 2" xfId="28723"/>
    <cellStyle name="Percent 3 2 5 5 2 2 2" xfId="57682"/>
    <cellStyle name="Percent 3 2 5 5 2 3" xfId="49741"/>
    <cellStyle name="Percent 3 2 5 5 3" xfId="14099"/>
    <cellStyle name="Percent 3 2 5 5 3 2" xfId="43157"/>
    <cellStyle name="Percent 3 2 5 5 4" xfId="36573"/>
    <cellStyle name="Percent 3 2 5 6" xfId="15378"/>
    <cellStyle name="Percent 3 2 5 6 2" xfId="23368"/>
    <cellStyle name="Percent 3 2 5 6 2 2" xfId="52327"/>
    <cellStyle name="Percent 3 2 5 6 3" xfId="44386"/>
    <cellStyle name="Percent 3 2 5 7" xfId="21919"/>
    <cellStyle name="Percent 3 2 5 7 2" xfId="29867"/>
    <cellStyle name="Percent 3 2 5 7 2 2" xfId="58826"/>
    <cellStyle name="Percent 3 2 5 7 3" xfId="50885"/>
    <cellStyle name="Percent 3 2 5 8" xfId="8659"/>
    <cellStyle name="Percent 3 2 5 8 2" xfId="37717"/>
    <cellStyle name="Percent 3 2 5 9" xfId="31133"/>
    <cellStyle name="Percent 3 2 6" xfId="1793"/>
    <cellStyle name="Percent 3 2 6 2" xfId="2805"/>
    <cellStyle name="Percent 3 2 6 2 2" xfId="6163"/>
    <cellStyle name="Percent 3 2 6 2 2 2" xfId="19445"/>
    <cellStyle name="Percent 3 2 6 2 2 2 2" xfId="27399"/>
    <cellStyle name="Percent 3 2 6 2 2 2 2 2" xfId="56358"/>
    <cellStyle name="Percent 3 2 6 2 2 2 3" xfId="48417"/>
    <cellStyle name="Percent 3 2 6 2 2 3" xfId="12775"/>
    <cellStyle name="Percent 3 2 6 2 2 3 2" xfId="41833"/>
    <cellStyle name="Percent 3 2 6 2 2 4" xfId="35249"/>
    <cellStyle name="Percent 3 2 6 2 3" xfId="16293"/>
    <cellStyle name="Percent 3 2 6 2 3 2" xfId="24247"/>
    <cellStyle name="Percent 3 2 6 2 3 2 2" xfId="53206"/>
    <cellStyle name="Percent 3 2 6 2 3 3" xfId="45265"/>
    <cellStyle name="Percent 3 2 6 2 4" xfId="9483"/>
    <cellStyle name="Percent 3 2 6 2 4 2" xfId="38541"/>
    <cellStyle name="Percent 3 2 6 2 5" xfId="31957"/>
    <cellStyle name="Percent 3 2 6 3" xfId="4003"/>
    <cellStyle name="Percent 3 2 6 3 2" xfId="17297"/>
    <cellStyle name="Percent 3 2 6 3 2 2" xfId="25251"/>
    <cellStyle name="Percent 3 2 6 3 2 2 2" xfId="54210"/>
    <cellStyle name="Percent 3 2 6 3 2 3" xfId="46269"/>
    <cellStyle name="Percent 3 2 6 3 3" xfId="10627"/>
    <cellStyle name="Percent 3 2 6 3 3 2" xfId="39685"/>
    <cellStyle name="Percent 3 2 6 3 4" xfId="33101"/>
    <cellStyle name="Percent 3 2 6 4" xfId="5159"/>
    <cellStyle name="Percent 3 2 6 4 2" xfId="18441"/>
    <cellStyle name="Percent 3 2 6 4 2 2" xfId="26395"/>
    <cellStyle name="Percent 3 2 6 4 2 2 2" xfId="55354"/>
    <cellStyle name="Percent 3 2 6 4 2 3" xfId="47413"/>
    <cellStyle name="Percent 3 2 6 4 3" xfId="11771"/>
    <cellStyle name="Percent 3 2 6 4 3 2" xfId="40829"/>
    <cellStyle name="Percent 3 2 6 4 4" xfId="34245"/>
    <cellStyle name="Percent 3 2 6 5" xfId="7328"/>
    <cellStyle name="Percent 3 2 6 5 2" xfId="20589"/>
    <cellStyle name="Percent 3 2 6 5 2 2" xfId="28543"/>
    <cellStyle name="Percent 3 2 6 5 2 2 2" xfId="57502"/>
    <cellStyle name="Percent 3 2 6 5 2 3" xfId="49561"/>
    <cellStyle name="Percent 3 2 6 5 3" xfId="13919"/>
    <cellStyle name="Percent 3 2 6 5 3 2" xfId="42977"/>
    <cellStyle name="Percent 3 2 6 5 4" xfId="36393"/>
    <cellStyle name="Percent 3 2 6 6" xfId="15198"/>
    <cellStyle name="Percent 3 2 6 6 2" xfId="23188"/>
    <cellStyle name="Percent 3 2 6 6 2 2" xfId="52147"/>
    <cellStyle name="Percent 3 2 6 6 3" xfId="44206"/>
    <cellStyle name="Percent 3 2 6 7" xfId="21739"/>
    <cellStyle name="Percent 3 2 6 7 2" xfId="29687"/>
    <cellStyle name="Percent 3 2 6 7 2 2" xfId="58646"/>
    <cellStyle name="Percent 3 2 6 7 3" xfId="50705"/>
    <cellStyle name="Percent 3 2 6 8" xfId="8479"/>
    <cellStyle name="Percent 3 2 6 8 2" xfId="37537"/>
    <cellStyle name="Percent 3 2 6 9" xfId="30953"/>
    <cellStyle name="Percent 3 2 7" xfId="3522"/>
    <cellStyle name="Percent 3 2 7 2" xfId="4673"/>
    <cellStyle name="Percent 3 2 7 2 2" xfId="17967"/>
    <cellStyle name="Percent 3 2 7 2 2 2" xfId="25921"/>
    <cellStyle name="Percent 3 2 7 2 2 2 2" xfId="54880"/>
    <cellStyle name="Percent 3 2 7 2 2 3" xfId="46939"/>
    <cellStyle name="Percent 3 2 7 2 3" xfId="11297"/>
    <cellStyle name="Percent 3 2 7 2 3 2" xfId="40355"/>
    <cellStyle name="Percent 3 2 7 2 4" xfId="33771"/>
    <cellStyle name="Percent 3 2 7 3" xfId="6833"/>
    <cellStyle name="Percent 3 2 7 3 2" xfId="20115"/>
    <cellStyle name="Percent 3 2 7 3 2 2" xfId="28069"/>
    <cellStyle name="Percent 3 2 7 3 2 2 2" xfId="57028"/>
    <cellStyle name="Percent 3 2 7 3 2 3" xfId="49087"/>
    <cellStyle name="Percent 3 2 7 3 3" xfId="13445"/>
    <cellStyle name="Percent 3 2 7 3 3 2" xfId="42503"/>
    <cellStyle name="Percent 3 2 7 3 4" xfId="35919"/>
    <cellStyle name="Percent 3 2 7 4" xfId="7998"/>
    <cellStyle name="Percent 3 2 7 4 2" xfId="21259"/>
    <cellStyle name="Percent 3 2 7 4 2 2" xfId="29213"/>
    <cellStyle name="Percent 3 2 7 4 2 2 2" xfId="58172"/>
    <cellStyle name="Percent 3 2 7 4 2 3" xfId="50231"/>
    <cellStyle name="Percent 3 2 7 4 3" xfId="14589"/>
    <cellStyle name="Percent 3 2 7 4 3 2" xfId="43647"/>
    <cellStyle name="Percent 3 2 7 4 4" xfId="37063"/>
    <cellStyle name="Percent 3 2 7 5" xfId="15871"/>
    <cellStyle name="Percent 3 2 7 5 2" xfId="23860"/>
    <cellStyle name="Percent 3 2 7 5 2 2" xfId="52819"/>
    <cellStyle name="Percent 3 2 7 5 3" xfId="44878"/>
    <cellStyle name="Percent 3 2 7 6" xfId="22409"/>
    <cellStyle name="Percent 3 2 7 6 2" xfId="30357"/>
    <cellStyle name="Percent 3 2 7 6 2 2" xfId="59316"/>
    <cellStyle name="Percent 3 2 7 6 3" xfId="51375"/>
    <cellStyle name="Percent 3 2 7 7" xfId="10153"/>
    <cellStyle name="Percent 3 2 7 7 2" xfId="39211"/>
    <cellStyle name="Percent 3 2 7 8" xfId="32627"/>
    <cellStyle name="Percent 3 2 8" xfId="2392"/>
    <cellStyle name="Percent 3 2 8 2" xfId="5751"/>
    <cellStyle name="Percent 3 2 8 2 2" xfId="19033"/>
    <cellStyle name="Percent 3 2 8 2 2 2" xfId="26987"/>
    <cellStyle name="Percent 3 2 8 2 2 2 2" xfId="55946"/>
    <cellStyle name="Percent 3 2 8 2 2 3" xfId="48005"/>
    <cellStyle name="Percent 3 2 8 2 3" xfId="12363"/>
    <cellStyle name="Percent 3 2 8 2 3 2" xfId="41421"/>
    <cellStyle name="Percent 3 2 8 2 4" xfId="34837"/>
    <cellStyle name="Percent 3 2 8 3" xfId="15983"/>
    <cellStyle name="Percent 3 2 8 3 2" xfId="23947"/>
    <cellStyle name="Percent 3 2 8 3 2 2" xfId="52906"/>
    <cellStyle name="Percent 3 2 8 3 3" xfId="44965"/>
    <cellStyle name="Percent 3 2 8 4" xfId="9071"/>
    <cellStyle name="Percent 3 2 8 4 2" xfId="38129"/>
    <cellStyle name="Percent 3 2 8 5" xfId="31545"/>
    <cellStyle name="Percent 3 2 9" xfId="3591"/>
    <cellStyle name="Percent 3 2 9 2" xfId="16885"/>
    <cellStyle name="Percent 3 2 9 2 2" xfId="24839"/>
    <cellStyle name="Percent 3 2 9 2 2 2" xfId="53798"/>
    <cellStyle name="Percent 3 2 9 2 3" xfId="45857"/>
    <cellStyle name="Percent 3 2 9 3" xfId="10215"/>
    <cellStyle name="Percent 3 2 9 3 2" xfId="39273"/>
    <cellStyle name="Percent 3 2 9 4" xfId="32689"/>
    <cellStyle name="Percent 3 3" xfId="1220"/>
    <cellStyle name="Percent 3 4" xfId="106"/>
    <cellStyle name="Percent 3 4 10" xfId="14687"/>
    <cellStyle name="Percent 3 4 10 2" xfId="22722"/>
    <cellStyle name="Percent 3 4 10 2 2" xfId="51681"/>
    <cellStyle name="Percent 3 4 10 3" xfId="43740"/>
    <cellStyle name="Percent 3 4 11" xfId="21349"/>
    <cellStyle name="Percent 3 4 11 2" xfId="29301"/>
    <cellStyle name="Percent 3 4 11 2 2" xfId="58260"/>
    <cellStyle name="Percent 3 4 11 3" xfId="50319"/>
    <cellStyle name="Percent 3 4 12" xfId="8091"/>
    <cellStyle name="Percent 3 4 12 2" xfId="37151"/>
    <cellStyle name="Percent 3 4 13" xfId="30567"/>
    <cellStyle name="Percent 3 4 2" xfId="1461"/>
    <cellStyle name="Percent 3 4 2 10" xfId="21443"/>
    <cellStyle name="Percent 3 4 2 10 2" xfId="29391"/>
    <cellStyle name="Percent 3 4 2 10 2 2" xfId="58350"/>
    <cellStyle name="Percent 3 4 2 10 3" xfId="50409"/>
    <cellStyle name="Percent 3 4 2 11" xfId="8183"/>
    <cellStyle name="Percent 3 4 2 11 2" xfId="37241"/>
    <cellStyle name="Percent 3 4 2 12" xfId="30657"/>
    <cellStyle name="Percent 3 4 2 2" xfId="1681"/>
    <cellStyle name="Percent 3 4 2 2 10" xfId="30870"/>
    <cellStyle name="Percent 3 4 2 2 2" xfId="2306"/>
    <cellStyle name="Percent 3 4 2 2 2 2" xfId="3314"/>
    <cellStyle name="Percent 3 4 2 2 2 2 2" xfId="6672"/>
    <cellStyle name="Percent 3 4 2 2 2 2 2 2" xfId="19954"/>
    <cellStyle name="Percent 3 4 2 2 2 2 2 2 2" xfId="27908"/>
    <cellStyle name="Percent 3 4 2 2 2 2 2 2 2 2" xfId="56867"/>
    <cellStyle name="Percent 3 4 2 2 2 2 2 2 3" xfId="48926"/>
    <cellStyle name="Percent 3 4 2 2 2 2 2 3" xfId="13284"/>
    <cellStyle name="Percent 3 4 2 2 2 2 2 3 2" xfId="42342"/>
    <cellStyle name="Percent 3 4 2 2 2 2 2 4" xfId="35758"/>
    <cellStyle name="Percent 3 4 2 2 2 2 3" xfId="16802"/>
    <cellStyle name="Percent 3 4 2 2 2 2 3 2" xfId="24756"/>
    <cellStyle name="Percent 3 4 2 2 2 2 3 2 2" xfId="53715"/>
    <cellStyle name="Percent 3 4 2 2 2 2 3 3" xfId="45774"/>
    <cellStyle name="Percent 3 4 2 2 2 2 4" xfId="9992"/>
    <cellStyle name="Percent 3 4 2 2 2 2 4 2" xfId="39050"/>
    <cellStyle name="Percent 3 4 2 2 2 2 5" xfId="32466"/>
    <cellStyle name="Percent 3 4 2 2 2 3" xfId="4512"/>
    <cellStyle name="Percent 3 4 2 2 2 3 2" xfId="17806"/>
    <cellStyle name="Percent 3 4 2 2 2 3 2 2" xfId="25760"/>
    <cellStyle name="Percent 3 4 2 2 2 3 2 2 2" xfId="54719"/>
    <cellStyle name="Percent 3 4 2 2 2 3 2 3" xfId="46778"/>
    <cellStyle name="Percent 3 4 2 2 2 3 3" xfId="11136"/>
    <cellStyle name="Percent 3 4 2 2 2 3 3 2" xfId="40194"/>
    <cellStyle name="Percent 3 4 2 2 2 3 4" xfId="33610"/>
    <cellStyle name="Percent 3 4 2 2 2 4" xfId="5668"/>
    <cellStyle name="Percent 3 4 2 2 2 4 2" xfId="18950"/>
    <cellStyle name="Percent 3 4 2 2 2 4 2 2" xfId="26904"/>
    <cellStyle name="Percent 3 4 2 2 2 4 2 2 2" xfId="55863"/>
    <cellStyle name="Percent 3 4 2 2 2 4 2 3" xfId="47922"/>
    <cellStyle name="Percent 3 4 2 2 2 4 3" xfId="12280"/>
    <cellStyle name="Percent 3 4 2 2 2 4 3 2" xfId="41338"/>
    <cellStyle name="Percent 3 4 2 2 2 4 4" xfId="34754"/>
    <cellStyle name="Percent 3 4 2 2 2 5" xfId="7837"/>
    <cellStyle name="Percent 3 4 2 2 2 5 2" xfId="21098"/>
    <cellStyle name="Percent 3 4 2 2 2 5 2 2" xfId="29052"/>
    <cellStyle name="Percent 3 4 2 2 2 5 2 2 2" xfId="58011"/>
    <cellStyle name="Percent 3 4 2 2 2 5 2 3" xfId="50070"/>
    <cellStyle name="Percent 3 4 2 2 2 5 3" xfId="14428"/>
    <cellStyle name="Percent 3 4 2 2 2 5 3 2" xfId="43486"/>
    <cellStyle name="Percent 3 4 2 2 2 5 4" xfId="36902"/>
    <cellStyle name="Percent 3 4 2 2 2 6" xfId="15707"/>
    <cellStyle name="Percent 3 4 2 2 2 6 2" xfId="23697"/>
    <cellStyle name="Percent 3 4 2 2 2 6 2 2" xfId="52656"/>
    <cellStyle name="Percent 3 4 2 2 2 6 3" xfId="44715"/>
    <cellStyle name="Percent 3 4 2 2 2 7" xfId="22248"/>
    <cellStyle name="Percent 3 4 2 2 2 7 2" xfId="30196"/>
    <cellStyle name="Percent 3 4 2 2 2 7 2 2" xfId="59155"/>
    <cellStyle name="Percent 3 4 2 2 2 7 3" xfId="51214"/>
    <cellStyle name="Percent 3 4 2 2 2 8" xfId="8988"/>
    <cellStyle name="Percent 3 4 2 2 2 8 2" xfId="38046"/>
    <cellStyle name="Percent 3 4 2 2 2 9" xfId="31462"/>
    <cellStyle name="Percent 3 4 2 2 3" xfId="2722"/>
    <cellStyle name="Percent 3 4 2 2 3 2" xfId="6080"/>
    <cellStyle name="Percent 3 4 2 2 3 2 2" xfId="19362"/>
    <cellStyle name="Percent 3 4 2 2 3 2 2 2" xfId="27316"/>
    <cellStyle name="Percent 3 4 2 2 3 2 2 2 2" xfId="56275"/>
    <cellStyle name="Percent 3 4 2 2 3 2 2 3" xfId="48334"/>
    <cellStyle name="Percent 3 4 2 2 3 2 3" xfId="12692"/>
    <cellStyle name="Percent 3 4 2 2 3 2 3 2" xfId="41750"/>
    <cellStyle name="Percent 3 4 2 2 3 2 4" xfId="35166"/>
    <cellStyle name="Percent 3 4 2 2 3 3" xfId="16210"/>
    <cellStyle name="Percent 3 4 2 2 3 3 2" xfId="24164"/>
    <cellStyle name="Percent 3 4 2 2 3 3 2 2" xfId="53123"/>
    <cellStyle name="Percent 3 4 2 2 3 3 3" xfId="45182"/>
    <cellStyle name="Percent 3 4 2 2 3 4" xfId="9400"/>
    <cellStyle name="Percent 3 4 2 2 3 4 2" xfId="38458"/>
    <cellStyle name="Percent 3 4 2 2 3 5" xfId="31874"/>
    <cellStyle name="Percent 3 4 2 2 4" xfId="3920"/>
    <cellStyle name="Percent 3 4 2 2 4 2" xfId="17214"/>
    <cellStyle name="Percent 3 4 2 2 4 2 2" xfId="25168"/>
    <cellStyle name="Percent 3 4 2 2 4 2 2 2" xfId="54127"/>
    <cellStyle name="Percent 3 4 2 2 4 2 3" xfId="46186"/>
    <cellStyle name="Percent 3 4 2 2 4 3" xfId="10544"/>
    <cellStyle name="Percent 3 4 2 2 4 3 2" xfId="39602"/>
    <cellStyle name="Percent 3 4 2 2 4 4" xfId="33018"/>
    <cellStyle name="Percent 3 4 2 2 5" xfId="5076"/>
    <cellStyle name="Percent 3 4 2 2 5 2" xfId="18358"/>
    <cellStyle name="Percent 3 4 2 2 5 2 2" xfId="26312"/>
    <cellStyle name="Percent 3 4 2 2 5 2 2 2" xfId="55271"/>
    <cellStyle name="Percent 3 4 2 2 5 2 3" xfId="47330"/>
    <cellStyle name="Percent 3 4 2 2 5 3" xfId="11688"/>
    <cellStyle name="Percent 3 4 2 2 5 3 2" xfId="40746"/>
    <cellStyle name="Percent 3 4 2 2 5 4" xfId="34162"/>
    <cellStyle name="Percent 3 4 2 2 6" xfId="7245"/>
    <cellStyle name="Percent 3 4 2 2 6 2" xfId="20506"/>
    <cellStyle name="Percent 3 4 2 2 6 2 2" xfId="28460"/>
    <cellStyle name="Percent 3 4 2 2 6 2 2 2" xfId="57419"/>
    <cellStyle name="Percent 3 4 2 2 6 2 3" xfId="49478"/>
    <cellStyle name="Percent 3 4 2 2 6 3" xfId="13836"/>
    <cellStyle name="Percent 3 4 2 2 6 3 2" xfId="42894"/>
    <cellStyle name="Percent 3 4 2 2 6 4" xfId="36310"/>
    <cellStyle name="Percent 3 4 2 2 7" xfId="15114"/>
    <cellStyle name="Percent 3 4 2 2 7 2" xfId="23104"/>
    <cellStyle name="Percent 3 4 2 2 7 2 2" xfId="52063"/>
    <cellStyle name="Percent 3 4 2 2 7 3" xfId="44122"/>
    <cellStyle name="Percent 3 4 2 2 8" xfId="21656"/>
    <cellStyle name="Percent 3 4 2 2 8 2" xfId="29604"/>
    <cellStyle name="Percent 3 4 2 2 8 2 2" xfId="58563"/>
    <cellStyle name="Percent 3 4 2 2 8 3" xfId="50622"/>
    <cellStyle name="Percent 3 4 2 2 9" xfId="8396"/>
    <cellStyle name="Percent 3 4 2 2 9 2" xfId="37454"/>
    <cellStyle name="Percent 3 4 2 3" xfId="2093"/>
    <cellStyle name="Percent 3 4 2 3 2" xfId="3101"/>
    <cellStyle name="Percent 3 4 2 3 2 2" xfId="6459"/>
    <cellStyle name="Percent 3 4 2 3 2 2 2" xfId="19741"/>
    <cellStyle name="Percent 3 4 2 3 2 2 2 2" xfId="27695"/>
    <cellStyle name="Percent 3 4 2 3 2 2 2 2 2" xfId="56654"/>
    <cellStyle name="Percent 3 4 2 3 2 2 2 3" xfId="48713"/>
    <cellStyle name="Percent 3 4 2 3 2 2 3" xfId="13071"/>
    <cellStyle name="Percent 3 4 2 3 2 2 3 2" xfId="42129"/>
    <cellStyle name="Percent 3 4 2 3 2 2 4" xfId="35545"/>
    <cellStyle name="Percent 3 4 2 3 2 3" xfId="16589"/>
    <cellStyle name="Percent 3 4 2 3 2 3 2" xfId="24543"/>
    <cellStyle name="Percent 3 4 2 3 2 3 2 2" xfId="53502"/>
    <cellStyle name="Percent 3 4 2 3 2 3 3" xfId="45561"/>
    <cellStyle name="Percent 3 4 2 3 2 4" xfId="9779"/>
    <cellStyle name="Percent 3 4 2 3 2 4 2" xfId="38837"/>
    <cellStyle name="Percent 3 4 2 3 2 5" xfId="32253"/>
    <cellStyle name="Percent 3 4 2 3 3" xfId="4299"/>
    <cellStyle name="Percent 3 4 2 3 3 2" xfId="17593"/>
    <cellStyle name="Percent 3 4 2 3 3 2 2" xfId="25547"/>
    <cellStyle name="Percent 3 4 2 3 3 2 2 2" xfId="54506"/>
    <cellStyle name="Percent 3 4 2 3 3 2 3" xfId="46565"/>
    <cellStyle name="Percent 3 4 2 3 3 3" xfId="10923"/>
    <cellStyle name="Percent 3 4 2 3 3 3 2" xfId="39981"/>
    <cellStyle name="Percent 3 4 2 3 3 4" xfId="33397"/>
    <cellStyle name="Percent 3 4 2 3 4" xfId="5455"/>
    <cellStyle name="Percent 3 4 2 3 4 2" xfId="18737"/>
    <cellStyle name="Percent 3 4 2 3 4 2 2" xfId="26691"/>
    <cellStyle name="Percent 3 4 2 3 4 2 2 2" xfId="55650"/>
    <cellStyle name="Percent 3 4 2 3 4 2 3" xfId="47709"/>
    <cellStyle name="Percent 3 4 2 3 4 3" xfId="12067"/>
    <cellStyle name="Percent 3 4 2 3 4 3 2" xfId="41125"/>
    <cellStyle name="Percent 3 4 2 3 4 4" xfId="34541"/>
    <cellStyle name="Percent 3 4 2 3 5" xfId="7624"/>
    <cellStyle name="Percent 3 4 2 3 5 2" xfId="20885"/>
    <cellStyle name="Percent 3 4 2 3 5 2 2" xfId="28839"/>
    <cellStyle name="Percent 3 4 2 3 5 2 2 2" xfId="57798"/>
    <cellStyle name="Percent 3 4 2 3 5 2 3" xfId="49857"/>
    <cellStyle name="Percent 3 4 2 3 5 3" xfId="14215"/>
    <cellStyle name="Percent 3 4 2 3 5 3 2" xfId="43273"/>
    <cellStyle name="Percent 3 4 2 3 5 4" xfId="36689"/>
    <cellStyle name="Percent 3 4 2 3 6" xfId="15494"/>
    <cellStyle name="Percent 3 4 2 3 6 2" xfId="23484"/>
    <cellStyle name="Percent 3 4 2 3 6 2 2" xfId="52443"/>
    <cellStyle name="Percent 3 4 2 3 6 3" xfId="44502"/>
    <cellStyle name="Percent 3 4 2 3 7" xfId="22035"/>
    <cellStyle name="Percent 3 4 2 3 7 2" xfId="29983"/>
    <cellStyle name="Percent 3 4 2 3 7 2 2" xfId="58942"/>
    <cellStyle name="Percent 3 4 2 3 7 3" xfId="51001"/>
    <cellStyle name="Percent 3 4 2 3 8" xfId="8775"/>
    <cellStyle name="Percent 3 4 2 3 8 2" xfId="37833"/>
    <cellStyle name="Percent 3 4 2 3 9" xfId="31249"/>
    <cellStyle name="Percent 3 4 2 4" xfId="1911"/>
    <cellStyle name="Percent 3 4 2 4 2" xfId="2921"/>
    <cellStyle name="Percent 3 4 2 4 2 2" xfId="6279"/>
    <cellStyle name="Percent 3 4 2 4 2 2 2" xfId="19561"/>
    <cellStyle name="Percent 3 4 2 4 2 2 2 2" xfId="27515"/>
    <cellStyle name="Percent 3 4 2 4 2 2 2 2 2" xfId="56474"/>
    <cellStyle name="Percent 3 4 2 4 2 2 2 3" xfId="48533"/>
    <cellStyle name="Percent 3 4 2 4 2 2 3" xfId="12891"/>
    <cellStyle name="Percent 3 4 2 4 2 2 3 2" xfId="41949"/>
    <cellStyle name="Percent 3 4 2 4 2 2 4" xfId="35365"/>
    <cellStyle name="Percent 3 4 2 4 2 3" xfId="16409"/>
    <cellStyle name="Percent 3 4 2 4 2 3 2" xfId="24363"/>
    <cellStyle name="Percent 3 4 2 4 2 3 2 2" xfId="53322"/>
    <cellStyle name="Percent 3 4 2 4 2 3 3" xfId="45381"/>
    <cellStyle name="Percent 3 4 2 4 2 4" xfId="9599"/>
    <cellStyle name="Percent 3 4 2 4 2 4 2" xfId="38657"/>
    <cellStyle name="Percent 3 4 2 4 2 5" xfId="32073"/>
    <cellStyle name="Percent 3 4 2 4 3" xfId="4119"/>
    <cellStyle name="Percent 3 4 2 4 3 2" xfId="17413"/>
    <cellStyle name="Percent 3 4 2 4 3 2 2" xfId="25367"/>
    <cellStyle name="Percent 3 4 2 4 3 2 2 2" xfId="54326"/>
    <cellStyle name="Percent 3 4 2 4 3 2 3" xfId="46385"/>
    <cellStyle name="Percent 3 4 2 4 3 3" xfId="10743"/>
    <cellStyle name="Percent 3 4 2 4 3 3 2" xfId="39801"/>
    <cellStyle name="Percent 3 4 2 4 3 4" xfId="33217"/>
    <cellStyle name="Percent 3 4 2 4 4" xfId="5275"/>
    <cellStyle name="Percent 3 4 2 4 4 2" xfId="18557"/>
    <cellStyle name="Percent 3 4 2 4 4 2 2" xfId="26511"/>
    <cellStyle name="Percent 3 4 2 4 4 2 2 2" xfId="55470"/>
    <cellStyle name="Percent 3 4 2 4 4 2 3" xfId="47529"/>
    <cellStyle name="Percent 3 4 2 4 4 3" xfId="11887"/>
    <cellStyle name="Percent 3 4 2 4 4 3 2" xfId="40945"/>
    <cellStyle name="Percent 3 4 2 4 4 4" xfId="34361"/>
    <cellStyle name="Percent 3 4 2 4 5" xfId="7444"/>
    <cellStyle name="Percent 3 4 2 4 5 2" xfId="20705"/>
    <cellStyle name="Percent 3 4 2 4 5 2 2" xfId="28659"/>
    <cellStyle name="Percent 3 4 2 4 5 2 2 2" xfId="57618"/>
    <cellStyle name="Percent 3 4 2 4 5 2 3" xfId="49677"/>
    <cellStyle name="Percent 3 4 2 4 5 3" xfId="14035"/>
    <cellStyle name="Percent 3 4 2 4 5 3 2" xfId="43093"/>
    <cellStyle name="Percent 3 4 2 4 5 4" xfId="36509"/>
    <cellStyle name="Percent 3 4 2 4 6" xfId="15314"/>
    <cellStyle name="Percent 3 4 2 4 6 2" xfId="23304"/>
    <cellStyle name="Percent 3 4 2 4 6 2 2" xfId="52263"/>
    <cellStyle name="Percent 3 4 2 4 6 3" xfId="44322"/>
    <cellStyle name="Percent 3 4 2 4 7" xfId="21855"/>
    <cellStyle name="Percent 3 4 2 4 7 2" xfId="29803"/>
    <cellStyle name="Percent 3 4 2 4 7 2 2" xfId="58762"/>
    <cellStyle name="Percent 3 4 2 4 7 3" xfId="50821"/>
    <cellStyle name="Percent 3 4 2 4 8" xfId="8595"/>
    <cellStyle name="Percent 3 4 2 4 8 2" xfId="37653"/>
    <cellStyle name="Percent 3 4 2 4 9" xfId="31069"/>
    <cellStyle name="Percent 3 4 2 5" xfId="2509"/>
    <cellStyle name="Percent 3 4 2 5 2" xfId="5867"/>
    <cellStyle name="Percent 3 4 2 5 2 2" xfId="19149"/>
    <cellStyle name="Percent 3 4 2 5 2 2 2" xfId="27103"/>
    <cellStyle name="Percent 3 4 2 5 2 2 2 2" xfId="56062"/>
    <cellStyle name="Percent 3 4 2 5 2 2 3" xfId="48121"/>
    <cellStyle name="Percent 3 4 2 5 2 3" xfId="12479"/>
    <cellStyle name="Percent 3 4 2 5 2 3 2" xfId="41537"/>
    <cellStyle name="Percent 3 4 2 5 2 4" xfId="34953"/>
    <cellStyle name="Percent 3 4 2 5 3" xfId="15931"/>
    <cellStyle name="Percent 3 4 2 5 3 2" xfId="23914"/>
    <cellStyle name="Percent 3 4 2 5 3 2 2" xfId="52873"/>
    <cellStyle name="Percent 3 4 2 5 3 3" xfId="44932"/>
    <cellStyle name="Percent 3 4 2 5 4" xfId="9187"/>
    <cellStyle name="Percent 3 4 2 5 4 2" xfId="38245"/>
    <cellStyle name="Percent 3 4 2 5 5" xfId="31661"/>
    <cellStyle name="Percent 3 4 2 6" xfId="3707"/>
    <cellStyle name="Percent 3 4 2 6 2" xfId="17001"/>
    <cellStyle name="Percent 3 4 2 6 2 2" xfId="24955"/>
    <cellStyle name="Percent 3 4 2 6 2 2 2" xfId="53914"/>
    <cellStyle name="Percent 3 4 2 6 2 3" xfId="45973"/>
    <cellStyle name="Percent 3 4 2 6 3" xfId="10331"/>
    <cellStyle name="Percent 3 4 2 6 3 2" xfId="39389"/>
    <cellStyle name="Percent 3 4 2 6 4" xfId="32805"/>
    <cellStyle name="Percent 3 4 2 7" xfId="4863"/>
    <cellStyle name="Percent 3 4 2 7 2" xfId="18145"/>
    <cellStyle name="Percent 3 4 2 7 2 2" xfId="26099"/>
    <cellStyle name="Percent 3 4 2 7 2 2 2" xfId="55058"/>
    <cellStyle name="Percent 3 4 2 7 2 3" xfId="47117"/>
    <cellStyle name="Percent 3 4 2 7 3" xfId="11475"/>
    <cellStyle name="Percent 3 4 2 7 3 2" xfId="40533"/>
    <cellStyle name="Percent 3 4 2 7 4" xfId="33949"/>
    <cellStyle name="Percent 3 4 2 8" xfId="7032"/>
    <cellStyle name="Percent 3 4 2 8 2" xfId="20293"/>
    <cellStyle name="Percent 3 4 2 8 2 2" xfId="28247"/>
    <cellStyle name="Percent 3 4 2 8 2 2 2" xfId="57206"/>
    <cellStyle name="Percent 3 4 2 8 2 3" xfId="49265"/>
    <cellStyle name="Percent 3 4 2 8 3" xfId="13623"/>
    <cellStyle name="Percent 3 4 2 8 3 2" xfId="42681"/>
    <cellStyle name="Percent 3 4 2 8 4" xfId="36097"/>
    <cellStyle name="Percent 3 4 2 9" xfId="14901"/>
    <cellStyle name="Percent 3 4 2 9 2" xfId="22891"/>
    <cellStyle name="Percent 3 4 2 9 2 2" xfId="51850"/>
    <cellStyle name="Percent 3 4 2 9 3" xfId="43909"/>
    <cellStyle name="Percent 3 4 3" xfId="1561"/>
    <cellStyle name="Percent 3 4 3 10" xfId="30750"/>
    <cellStyle name="Percent 3 4 3 2" xfId="2186"/>
    <cellStyle name="Percent 3 4 3 2 2" xfId="3194"/>
    <cellStyle name="Percent 3 4 3 2 2 2" xfId="6552"/>
    <cellStyle name="Percent 3 4 3 2 2 2 2" xfId="19834"/>
    <cellStyle name="Percent 3 4 3 2 2 2 2 2" xfId="27788"/>
    <cellStyle name="Percent 3 4 3 2 2 2 2 2 2" xfId="56747"/>
    <cellStyle name="Percent 3 4 3 2 2 2 2 3" xfId="48806"/>
    <cellStyle name="Percent 3 4 3 2 2 2 3" xfId="13164"/>
    <cellStyle name="Percent 3 4 3 2 2 2 3 2" xfId="42222"/>
    <cellStyle name="Percent 3 4 3 2 2 2 4" xfId="35638"/>
    <cellStyle name="Percent 3 4 3 2 2 3" xfId="16682"/>
    <cellStyle name="Percent 3 4 3 2 2 3 2" xfId="24636"/>
    <cellStyle name="Percent 3 4 3 2 2 3 2 2" xfId="53595"/>
    <cellStyle name="Percent 3 4 3 2 2 3 3" xfId="45654"/>
    <cellStyle name="Percent 3 4 3 2 2 4" xfId="9872"/>
    <cellStyle name="Percent 3 4 3 2 2 4 2" xfId="38930"/>
    <cellStyle name="Percent 3 4 3 2 2 5" xfId="32346"/>
    <cellStyle name="Percent 3 4 3 2 3" xfId="4392"/>
    <cellStyle name="Percent 3 4 3 2 3 2" xfId="17686"/>
    <cellStyle name="Percent 3 4 3 2 3 2 2" xfId="25640"/>
    <cellStyle name="Percent 3 4 3 2 3 2 2 2" xfId="54599"/>
    <cellStyle name="Percent 3 4 3 2 3 2 3" xfId="46658"/>
    <cellStyle name="Percent 3 4 3 2 3 3" xfId="11016"/>
    <cellStyle name="Percent 3 4 3 2 3 3 2" xfId="40074"/>
    <cellStyle name="Percent 3 4 3 2 3 4" xfId="33490"/>
    <cellStyle name="Percent 3 4 3 2 4" xfId="5548"/>
    <cellStyle name="Percent 3 4 3 2 4 2" xfId="18830"/>
    <cellStyle name="Percent 3 4 3 2 4 2 2" xfId="26784"/>
    <cellStyle name="Percent 3 4 3 2 4 2 2 2" xfId="55743"/>
    <cellStyle name="Percent 3 4 3 2 4 2 3" xfId="47802"/>
    <cellStyle name="Percent 3 4 3 2 4 3" xfId="12160"/>
    <cellStyle name="Percent 3 4 3 2 4 3 2" xfId="41218"/>
    <cellStyle name="Percent 3 4 3 2 4 4" xfId="34634"/>
    <cellStyle name="Percent 3 4 3 2 5" xfId="7717"/>
    <cellStyle name="Percent 3 4 3 2 5 2" xfId="20978"/>
    <cellStyle name="Percent 3 4 3 2 5 2 2" xfId="28932"/>
    <cellStyle name="Percent 3 4 3 2 5 2 2 2" xfId="57891"/>
    <cellStyle name="Percent 3 4 3 2 5 2 3" xfId="49950"/>
    <cellStyle name="Percent 3 4 3 2 5 3" xfId="14308"/>
    <cellStyle name="Percent 3 4 3 2 5 3 2" xfId="43366"/>
    <cellStyle name="Percent 3 4 3 2 5 4" xfId="36782"/>
    <cellStyle name="Percent 3 4 3 2 6" xfId="15587"/>
    <cellStyle name="Percent 3 4 3 2 6 2" xfId="23577"/>
    <cellStyle name="Percent 3 4 3 2 6 2 2" xfId="52536"/>
    <cellStyle name="Percent 3 4 3 2 6 3" xfId="44595"/>
    <cellStyle name="Percent 3 4 3 2 7" xfId="22128"/>
    <cellStyle name="Percent 3 4 3 2 7 2" xfId="30076"/>
    <cellStyle name="Percent 3 4 3 2 7 2 2" xfId="59035"/>
    <cellStyle name="Percent 3 4 3 2 7 3" xfId="51094"/>
    <cellStyle name="Percent 3 4 3 2 8" xfId="8868"/>
    <cellStyle name="Percent 3 4 3 2 8 2" xfId="37926"/>
    <cellStyle name="Percent 3 4 3 2 9" xfId="31342"/>
    <cellStyle name="Percent 3 4 3 3" xfId="2602"/>
    <cellStyle name="Percent 3 4 3 3 2" xfId="5960"/>
    <cellStyle name="Percent 3 4 3 3 2 2" xfId="19242"/>
    <cellStyle name="Percent 3 4 3 3 2 2 2" xfId="27196"/>
    <cellStyle name="Percent 3 4 3 3 2 2 2 2" xfId="56155"/>
    <cellStyle name="Percent 3 4 3 3 2 2 3" xfId="48214"/>
    <cellStyle name="Percent 3 4 3 3 2 3" xfId="12572"/>
    <cellStyle name="Percent 3 4 3 3 2 3 2" xfId="41630"/>
    <cellStyle name="Percent 3 4 3 3 2 4" xfId="35046"/>
    <cellStyle name="Percent 3 4 3 3 3" xfId="16090"/>
    <cellStyle name="Percent 3 4 3 3 3 2" xfId="24044"/>
    <cellStyle name="Percent 3 4 3 3 3 2 2" xfId="53003"/>
    <cellStyle name="Percent 3 4 3 3 3 3" xfId="45062"/>
    <cellStyle name="Percent 3 4 3 3 4" xfId="9280"/>
    <cellStyle name="Percent 3 4 3 3 4 2" xfId="38338"/>
    <cellStyle name="Percent 3 4 3 3 5" xfId="31754"/>
    <cellStyle name="Percent 3 4 3 4" xfId="3800"/>
    <cellStyle name="Percent 3 4 3 4 2" xfId="17094"/>
    <cellStyle name="Percent 3 4 3 4 2 2" xfId="25048"/>
    <cellStyle name="Percent 3 4 3 4 2 2 2" xfId="54007"/>
    <cellStyle name="Percent 3 4 3 4 2 3" xfId="46066"/>
    <cellStyle name="Percent 3 4 3 4 3" xfId="10424"/>
    <cellStyle name="Percent 3 4 3 4 3 2" xfId="39482"/>
    <cellStyle name="Percent 3 4 3 4 4" xfId="32898"/>
    <cellStyle name="Percent 3 4 3 5" xfId="4956"/>
    <cellStyle name="Percent 3 4 3 5 2" xfId="18238"/>
    <cellStyle name="Percent 3 4 3 5 2 2" xfId="26192"/>
    <cellStyle name="Percent 3 4 3 5 2 2 2" xfId="55151"/>
    <cellStyle name="Percent 3 4 3 5 2 3" xfId="47210"/>
    <cellStyle name="Percent 3 4 3 5 3" xfId="11568"/>
    <cellStyle name="Percent 3 4 3 5 3 2" xfId="40626"/>
    <cellStyle name="Percent 3 4 3 5 4" xfId="34042"/>
    <cellStyle name="Percent 3 4 3 6" xfId="7125"/>
    <cellStyle name="Percent 3 4 3 6 2" xfId="20386"/>
    <cellStyle name="Percent 3 4 3 6 2 2" xfId="28340"/>
    <cellStyle name="Percent 3 4 3 6 2 2 2" xfId="57299"/>
    <cellStyle name="Percent 3 4 3 6 2 3" xfId="49358"/>
    <cellStyle name="Percent 3 4 3 6 3" xfId="13716"/>
    <cellStyle name="Percent 3 4 3 6 3 2" xfId="42774"/>
    <cellStyle name="Percent 3 4 3 6 4" xfId="36190"/>
    <cellStyle name="Percent 3 4 3 7" xfId="14994"/>
    <cellStyle name="Percent 3 4 3 7 2" xfId="22984"/>
    <cellStyle name="Percent 3 4 3 7 2 2" xfId="51943"/>
    <cellStyle name="Percent 3 4 3 7 3" xfId="44002"/>
    <cellStyle name="Percent 3 4 3 8" xfId="21536"/>
    <cellStyle name="Percent 3 4 3 8 2" xfId="29484"/>
    <cellStyle name="Percent 3 4 3 8 2 2" xfId="58443"/>
    <cellStyle name="Percent 3 4 3 8 3" xfId="50502"/>
    <cellStyle name="Percent 3 4 3 9" xfId="8276"/>
    <cellStyle name="Percent 3 4 3 9 2" xfId="37334"/>
    <cellStyle name="Percent 3 4 4" xfId="2003"/>
    <cellStyle name="Percent 3 4 4 2" xfId="3011"/>
    <cellStyle name="Percent 3 4 4 2 2" xfId="6369"/>
    <cellStyle name="Percent 3 4 4 2 2 2" xfId="19651"/>
    <cellStyle name="Percent 3 4 4 2 2 2 2" xfId="27605"/>
    <cellStyle name="Percent 3 4 4 2 2 2 2 2" xfId="56564"/>
    <cellStyle name="Percent 3 4 4 2 2 2 3" xfId="48623"/>
    <cellStyle name="Percent 3 4 4 2 2 3" xfId="12981"/>
    <cellStyle name="Percent 3 4 4 2 2 3 2" xfId="42039"/>
    <cellStyle name="Percent 3 4 4 2 2 4" xfId="35455"/>
    <cellStyle name="Percent 3 4 4 2 3" xfId="16499"/>
    <cellStyle name="Percent 3 4 4 2 3 2" xfId="24453"/>
    <cellStyle name="Percent 3 4 4 2 3 2 2" xfId="53412"/>
    <cellStyle name="Percent 3 4 4 2 3 3" xfId="45471"/>
    <cellStyle name="Percent 3 4 4 2 4" xfId="9689"/>
    <cellStyle name="Percent 3 4 4 2 4 2" xfId="38747"/>
    <cellStyle name="Percent 3 4 4 2 5" xfId="32163"/>
    <cellStyle name="Percent 3 4 4 3" xfId="4209"/>
    <cellStyle name="Percent 3 4 4 3 2" xfId="17503"/>
    <cellStyle name="Percent 3 4 4 3 2 2" xfId="25457"/>
    <cellStyle name="Percent 3 4 4 3 2 2 2" xfId="54416"/>
    <cellStyle name="Percent 3 4 4 3 2 3" xfId="46475"/>
    <cellStyle name="Percent 3 4 4 3 3" xfId="10833"/>
    <cellStyle name="Percent 3 4 4 3 3 2" xfId="39891"/>
    <cellStyle name="Percent 3 4 4 3 4" xfId="33307"/>
    <cellStyle name="Percent 3 4 4 4" xfId="5365"/>
    <cellStyle name="Percent 3 4 4 4 2" xfId="18647"/>
    <cellStyle name="Percent 3 4 4 4 2 2" xfId="26601"/>
    <cellStyle name="Percent 3 4 4 4 2 2 2" xfId="55560"/>
    <cellStyle name="Percent 3 4 4 4 2 3" xfId="47619"/>
    <cellStyle name="Percent 3 4 4 4 3" xfId="11977"/>
    <cellStyle name="Percent 3 4 4 4 3 2" xfId="41035"/>
    <cellStyle name="Percent 3 4 4 4 4" xfId="34451"/>
    <cellStyle name="Percent 3 4 4 5" xfId="7534"/>
    <cellStyle name="Percent 3 4 4 5 2" xfId="20795"/>
    <cellStyle name="Percent 3 4 4 5 2 2" xfId="28749"/>
    <cellStyle name="Percent 3 4 4 5 2 2 2" xfId="57708"/>
    <cellStyle name="Percent 3 4 4 5 2 3" xfId="49767"/>
    <cellStyle name="Percent 3 4 4 5 3" xfId="14125"/>
    <cellStyle name="Percent 3 4 4 5 3 2" xfId="43183"/>
    <cellStyle name="Percent 3 4 4 5 4" xfId="36599"/>
    <cellStyle name="Percent 3 4 4 6" xfId="15404"/>
    <cellStyle name="Percent 3 4 4 6 2" xfId="23394"/>
    <cellStyle name="Percent 3 4 4 6 2 2" xfId="52353"/>
    <cellStyle name="Percent 3 4 4 6 3" xfId="44412"/>
    <cellStyle name="Percent 3 4 4 7" xfId="21945"/>
    <cellStyle name="Percent 3 4 4 7 2" xfId="29893"/>
    <cellStyle name="Percent 3 4 4 7 2 2" xfId="58852"/>
    <cellStyle name="Percent 3 4 4 7 3" xfId="50911"/>
    <cellStyle name="Percent 3 4 4 8" xfId="8685"/>
    <cellStyle name="Percent 3 4 4 8 2" xfId="37743"/>
    <cellStyle name="Percent 3 4 4 9" xfId="31159"/>
    <cellStyle name="Percent 3 4 5" xfId="1819"/>
    <cellStyle name="Percent 3 4 5 2" xfId="2831"/>
    <cellStyle name="Percent 3 4 5 2 2" xfId="6189"/>
    <cellStyle name="Percent 3 4 5 2 2 2" xfId="19471"/>
    <cellStyle name="Percent 3 4 5 2 2 2 2" xfId="27425"/>
    <cellStyle name="Percent 3 4 5 2 2 2 2 2" xfId="56384"/>
    <cellStyle name="Percent 3 4 5 2 2 2 3" xfId="48443"/>
    <cellStyle name="Percent 3 4 5 2 2 3" xfId="12801"/>
    <cellStyle name="Percent 3 4 5 2 2 3 2" xfId="41859"/>
    <cellStyle name="Percent 3 4 5 2 2 4" xfId="35275"/>
    <cellStyle name="Percent 3 4 5 2 3" xfId="16319"/>
    <cellStyle name="Percent 3 4 5 2 3 2" xfId="24273"/>
    <cellStyle name="Percent 3 4 5 2 3 2 2" xfId="53232"/>
    <cellStyle name="Percent 3 4 5 2 3 3" xfId="45291"/>
    <cellStyle name="Percent 3 4 5 2 4" xfId="9509"/>
    <cellStyle name="Percent 3 4 5 2 4 2" xfId="38567"/>
    <cellStyle name="Percent 3 4 5 2 5" xfId="31983"/>
    <cellStyle name="Percent 3 4 5 3" xfId="4029"/>
    <cellStyle name="Percent 3 4 5 3 2" xfId="17323"/>
    <cellStyle name="Percent 3 4 5 3 2 2" xfId="25277"/>
    <cellStyle name="Percent 3 4 5 3 2 2 2" xfId="54236"/>
    <cellStyle name="Percent 3 4 5 3 2 3" xfId="46295"/>
    <cellStyle name="Percent 3 4 5 3 3" xfId="10653"/>
    <cellStyle name="Percent 3 4 5 3 3 2" xfId="39711"/>
    <cellStyle name="Percent 3 4 5 3 4" xfId="33127"/>
    <cellStyle name="Percent 3 4 5 4" xfId="5185"/>
    <cellStyle name="Percent 3 4 5 4 2" xfId="18467"/>
    <cellStyle name="Percent 3 4 5 4 2 2" xfId="26421"/>
    <cellStyle name="Percent 3 4 5 4 2 2 2" xfId="55380"/>
    <cellStyle name="Percent 3 4 5 4 2 3" xfId="47439"/>
    <cellStyle name="Percent 3 4 5 4 3" xfId="11797"/>
    <cellStyle name="Percent 3 4 5 4 3 2" xfId="40855"/>
    <cellStyle name="Percent 3 4 5 4 4" xfId="34271"/>
    <cellStyle name="Percent 3 4 5 5" xfId="7354"/>
    <cellStyle name="Percent 3 4 5 5 2" xfId="20615"/>
    <cellStyle name="Percent 3 4 5 5 2 2" xfId="28569"/>
    <cellStyle name="Percent 3 4 5 5 2 2 2" xfId="57528"/>
    <cellStyle name="Percent 3 4 5 5 2 3" xfId="49587"/>
    <cellStyle name="Percent 3 4 5 5 3" xfId="13945"/>
    <cellStyle name="Percent 3 4 5 5 3 2" xfId="43003"/>
    <cellStyle name="Percent 3 4 5 5 4" xfId="36419"/>
    <cellStyle name="Percent 3 4 5 6" xfId="15224"/>
    <cellStyle name="Percent 3 4 5 6 2" xfId="23214"/>
    <cellStyle name="Percent 3 4 5 6 2 2" xfId="52173"/>
    <cellStyle name="Percent 3 4 5 6 3" xfId="44232"/>
    <cellStyle name="Percent 3 4 5 7" xfId="21765"/>
    <cellStyle name="Percent 3 4 5 7 2" xfId="29713"/>
    <cellStyle name="Percent 3 4 5 7 2 2" xfId="58672"/>
    <cellStyle name="Percent 3 4 5 7 3" xfId="50731"/>
    <cellStyle name="Percent 3 4 5 8" xfId="8505"/>
    <cellStyle name="Percent 3 4 5 8 2" xfId="37563"/>
    <cellStyle name="Percent 3 4 5 9" xfId="30979"/>
    <cellStyle name="Percent 3 4 6" xfId="2418"/>
    <cellStyle name="Percent 3 4 6 2" xfId="5777"/>
    <cellStyle name="Percent 3 4 6 2 2" xfId="19059"/>
    <cellStyle name="Percent 3 4 6 2 2 2" xfId="27013"/>
    <cellStyle name="Percent 3 4 6 2 2 2 2" xfId="55972"/>
    <cellStyle name="Percent 3 4 6 2 2 3" xfId="48031"/>
    <cellStyle name="Percent 3 4 6 2 3" xfId="12389"/>
    <cellStyle name="Percent 3 4 6 2 3 2" xfId="41447"/>
    <cellStyle name="Percent 3 4 6 2 4" xfId="34863"/>
    <cellStyle name="Percent 3 4 6 3" xfId="14759"/>
    <cellStyle name="Percent 3 4 6 3 2" xfId="22773"/>
    <cellStyle name="Percent 3 4 6 3 2 2" xfId="51732"/>
    <cellStyle name="Percent 3 4 6 3 3" xfId="43791"/>
    <cellStyle name="Percent 3 4 6 4" xfId="9097"/>
    <cellStyle name="Percent 3 4 6 4 2" xfId="38155"/>
    <cellStyle name="Percent 3 4 6 5" xfId="31571"/>
    <cellStyle name="Percent 3 4 7" xfId="3617"/>
    <cellStyle name="Percent 3 4 7 2" xfId="16911"/>
    <cellStyle name="Percent 3 4 7 2 2" xfId="24865"/>
    <cellStyle name="Percent 3 4 7 2 2 2" xfId="53824"/>
    <cellStyle name="Percent 3 4 7 2 3" xfId="45883"/>
    <cellStyle name="Percent 3 4 7 3" xfId="10241"/>
    <cellStyle name="Percent 3 4 7 3 2" xfId="39299"/>
    <cellStyle name="Percent 3 4 7 4" xfId="32715"/>
    <cellStyle name="Percent 3 4 8" xfId="4771"/>
    <cellStyle name="Percent 3 4 8 2" xfId="18055"/>
    <cellStyle name="Percent 3 4 8 2 2" xfId="26009"/>
    <cellStyle name="Percent 3 4 8 2 2 2" xfId="54968"/>
    <cellStyle name="Percent 3 4 8 2 3" xfId="47027"/>
    <cellStyle name="Percent 3 4 8 3" xfId="11385"/>
    <cellStyle name="Percent 3 4 8 3 2" xfId="40443"/>
    <cellStyle name="Percent 3 4 8 4" xfId="33859"/>
    <cellStyle name="Percent 3 4 9" xfId="6932"/>
    <cellStyle name="Percent 3 4 9 2" xfId="20203"/>
    <cellStyle name="Percent 3 4 9 2 2" xfId="28157"/>
    <cellStyle name="Percent 3 4 9 2 2 2" xfId="57116"/>
    <cellStyle name="Percent 3 4 9 2 3" xfId="49175"/>
    <cellStyle name="Percent 3 4 9 3" xfId="13533"/>
    <cellStyle name="Percent 3 4 9 3 2" xfId="42591"/>
    <cellStyle name="Percent 3 4 9 4" xfId="36007"/>
    <cellStyle name="Percent 3 5" xfId="1416"/>
    <cellStyle name="Percent 3 5 10" xfId="21398"/>
    <cellStyle name="Percent 3 5 10 2" xfId="29346"/>
    <cellStyle name="Percent 3 5 10 2 2" xfId="58305"/>
    <cellStyle name="Percent 3 5 10 3" xfId="50364"/>
    <cellStyle name="Percent 3 5 11" xfId="8138"/>
    <cellStyle name="Percent 3 5 11 2" xfId="37196"/>
    <cellStyle name="Percent 3 5 12" xfId="30612"/>
    <cellStyle name="Percent 3 5 2" xfId="1636"/>
    <cellStyle name="Percent 3 5 2 10" xfId="30825"/>
    <cellStyle name="Percent 3 5 2 2" xfId="2261"/>
    <cellStyle name="Percent 3 5 2 2 2" xfId="3269"/>
    <cellStyle name="Percent 3 5 2 2 2 2" xfId="6627"/>
    <cellStyle name="Percent 3 5 2 2 2 2 2" xfId="19909"/>
    <cellStyle name="Percent 3 5 2 2 2 2 2 2" xfId="27863"/>
    <cellStyle name="Percent 3 5 2 2 2 2 2 2 2" xfId="56822"/>
    <cellStyle name="Percent 3 5 2 2 2 2 2 3" xfId="48881"/>
    <cellStyle name="Percent 3 5 2 2 2 2 3" xfId="13239"/>
    <cellStyle name="Percent 3 5 2 2 2 2 3 2" xfId="42297"/>
    <cellStyle name="Percent 3 5 2 2 2 2 4" xfId="35713"/>
    <cellStyle name="Percent 3 5 2 2 2 3" xfId="16757"/>
    <cellStyle name="Percent 3 5 2 2 2 3 2" xfId="24711"/>
    <cellStyle name="Percent 3 5 2 2 2 3 2 2" xfId="53670"/>
    <cellStyle name="Percent 3 5 2 2 2 3 3" xfId="45729"/>
    <cellStyle name="Percent 3 5 2 2 2 4" xfId="9947"/>
    <cellStyle name="Percent 3 5 2 2 2 4 2" xfId="39005"/>
    <cellStyle name="Percent 3 5 2 2 2 5" xfId="32421"/>
    <cellStyle name="Percent 3 5 2 2 3" xfId="4467"/>
    <cellStyle name="Percent 3 5 2 2 3 2" xfId="17761"/>
    <cellStyle name="Percent 3 5 2 2 3 2 2" xfId="25715"/>
    <cellStyle name="Percent 3 5 2 2 3 2 2 2" xfId="54674"/>
    <cellStyle name="Percent 3 5 2 2 3 2 3" xfId="46733"/>
    <cellStyle name="Percent 3 5 2 2 3 3" xfId="11091"/>
    <cellStyle name="Percent 3 5 2 2 3 3 2" xfId="40149"/>
    <cellStyle name="Percent 3 5 2 2 3 4" xfId="33565"/>
    <cellStyle name="Percent 3 5 2 2 4" xfId="5623"/>
    <cellStyle name="Percent 3 5 2 2 4 2" xfId="18905"/>
    <cellStyle name="Percent 3 5 2 2 4 2 2" xfId="26859"/>
    <cellStyle name="Percent 3 5 2 2 4 2 2 2" xfId="55818"/>
    <cellStyle name="Percent 3 5 2 2 4 2 3" xfId="47877"/>
    <cellStyle name="Percent 3 5 2 2 4 3" xfId="12235"/>
    <cellStyle name="Percent 3 5 2 2 4 3 2" xfId="41293"/>
    <cellStyle name="Percent 3 5 2 2 4 4" xfId="34709"/>
    <cellStyle name="Percent 3 5 2 2 5" xfId="7792"/>
    <cellStyle name="Percent 3 5 2 2 5 2" xfId="21053"/>
    <cellStyle name="Percent 3 5 2 2 5 2 2" xfId="29007"/>
    <cellStyle name="Percent 3 5 2 2 5 2 2 2" xfId="57966"/>
    <cellStyle name="Percent 3 5 2 2 5 2 3" xfId="50025"/>
    <cellStyle name="Percent 3 5 2 2 5 3" xfId="14383"/>
    <cellStyle name="Percent 3 5 2 2 5 3 2" xfId="43441"/>
    <cellStyle name="Percent 3 5 2 2 5 4" xfId="36857"/>
    <cellStyle name="Percent 3 5 2 2 6" xfId="15662"/>
    <cellStyle name="Percent 3 5 2 2 6 2" xfId="23652"/>
    <cellStyle name="Percent 3 5 2 2 6 2 2" xfId="52611"/>
    <cellStyle name="Percent 3 5 2 2 6 3" xfId="44670"/>
    <cellStyle name="Percent 3 5 2 2 7" xfId="22203"/>
    <cellStyle name="Percent 3 5 2 2 7 2" xfId="30151"/>
    <cellStyle name="Percent 3 5 2 2 7 2 2" xfId="59110"/>
    <cellStyle name="Percent 3 5 2 2 7 3" xfId="51169"/>
    <cellStyle name="Percent 3 5 2 2 8" xfId="8943"/>
    <cellStyle name="Percent 3 5 2 2 8 2" xfId="38001"/>
    <cellStyle name="Percent 3 5 2 2 9" xfId="31417"/>
    <cellStyle name="Percent 3 5 2 3" xfId="2677"/>
    <cellStyle name="Percent 3 5 2 3 2" xfId="6035"/>
    <cellStyle name="Percent 3 5 2 3 2 2" xfId="19317"/>
    <cellStyle name="Percent 3 5 2 3 2 2 2" xfId="27271"/>
    <cellStyle name="Percent 3 5 2 3 2 2 2 2" xfId="56230"/>
    <cellStyle name="Percent 3 5 2 3 2 2 3" xfId="48289"/>
    <cellStyle name="Percent 3 5 2 3 2 3" xfId="12647"/>
    <cellStyle name="Percent 3 5 2 3 2 3 2" xfId="41705"/>
    <cellStyle name="Percent 3 5 2 3 2 4" xfId="35121"/>
    <cellStyle name="Percent 3 5 2 3 3" xfId="16165"/>
    <cellStyle name="Percent 3 5 2 3 3 2" xfId="24119"/>
    <cellStyle name="Percent 3 5 2 3 3 2 2" xfId="53078"/>
    <cellStyle name="Percent 3 5 2 3 3 3" xfId="45137"/>
    <cellStyle name="Percent 3 5 2 3 4" xfId="9355"/>
    <cellStyle name="Percent 3 5 2 3 4 2" xfId="38413"/>
    <cellStyle name="Percent 3 5 2 3 5" xfId="31829"/>
    <cellStyle name="Percent 3 5 2 4" xfId="3875"/>
    <cellStyle name="Percent 3 5 2 4 2" xfId="17169"/>
    <cellStyle name="Percent 3 5 2 4 2 2" xfId="25123"/>
    <cellStyle name="Percent 3 5 2 4 2 2 2" xfId="54082"/>
    <cellStyle name="Percent 3 5 2 4 2 3" xfId="46141"/>
    <cellStyle name="Percent 3 5 2 4 3" xfId="10499"/>
    <cellStyle name="Percent 3 5 2 4 3 2" xfId="39557"/>
    <cellStyle name="Percent 3 5 2 4 4" xfId="32973"/>
    <cellStyle name="Percent 3 5 2 5" xfId="5031"/>
    <cellStyle name="Percent 3 5 2 5 2" xfId="18313"/>
    <cellStyle name="Percent 3 5 2 5 2 2" xfId="26267"/>
    <cellStyle name="Percent 3 5 2 5 2 2 2" xfId="55226"/>
    <cellStyle name="Percent 3 5 2 5 2 3" xfId="47285"/>
    <cellStyle name="Percent 3 5 2 5 3" xfId="11643"/>
    <cellStyle name="Percent 3 5 2 5 3 2" xfId="40701"/>
    <cellStyle name="Percent 3 5 2 5 4" xfId="34117"/>
    <cellStyle name="Percent 3 5 2 6" xfId="7200"/>
    <cellStyle name="Percent 3 5 2 6 2" xfId="20461"/>
    <cellStyle name="Percent 3 5 2 6 2 2" xfId="28415"/>
    <cellStyle name="Percent 3 5 2 6 2 2 2" xfId="57374"/>
    <cellStyle name="Percent 3 5 2 6 2 3" xfId="49433"/>
    <cellStyle name="Percent 3 5 2 6 3" xfId="13791"/>
    <cellStyle name="Percent 3 5 2 6 3 2" xfId="42849"/>
    <cellStyle name="Percent 3 5 2 6 4" xfId="36265"/>
    <cellStyle name="Percent 3 5 2 7" xfId="15069"/>
    <cellStyle name="Percent 3 5 2 7 2" xfId="23059"/>
    <cellStyle name="Percent 3 5 2 7 2 2" xfId="52018"/>
    <cellStyle name="Percent 3 5 2 7 3" xfId="44077"/>
    <cellStyle name="Percent 3 5 2 8" xfId="21611"/>
    <cellStyle name="Percent 3 5 2 8 2" xfId="29559"/>
    <cellStyle name="Percent 3 5 2 8 2 2" xfId="58518"/>
    <cellStyle name="Percent 3 5 2 8 3" xfId="50577"/>
    <cellStyle name="Percent 3 5 2 9" xfId="8351"/>
    <cellStyle name="Percent 3 5 2 9 2" xfId="37409"/>
    <cellStyle name="Percent 3 5 3" xfId="2048"/>
    <cellStyle name="Percent 3 5 3 2" xfId="3056"/>
    <cellStyle name="Percent 3 5 3 2 2" xfId="6414"/>
    <cellStyle name="Percent 3 5 3 2 2 2" xfId="19696"/>
    <cellStyle name="Percent 3 5 3 2 2 2 2" xfId="27650"/>
    <cellStyle name="Percent 3 5 3 2 2 2 2 2" xfId="56609"/>
    <cellStyle name="Percent 3 5 3 2 2 2 3" xfId="48668"/>
    <cellStyle name="Percent 3 5 3 2 2 3" xfId="13026"/>
    <cellStyle name="Percent 3 5 3 2 2 3 2" xfId="42084"/>
    <cellStyle name="Percent 3 5 3 2 2 4" xfId="35500"/>
    <cellStyle name="Percent 3 5 3 2 3" xfId="16544"/>
    <cellStyle name="Percent 3 5 3 2 3 2" xfId="24498"/>
    <cellStyle name="Percent 3 5 3 2 3 2 2" xfId="53457"/>
    <cellStyle name="Percent 3 5 3 2 3 3" xfId="45516"/>
    <cellStyle name="Percent 3 5 3 2 4" xfId="9734"/>
    <cellStyle name="Percent 3 5 3 2 4 2" xfId="38792"/>
    <cellStyle name="Percent 3 5 3 2 5" xfId="32208"/>
    <cellStyle name="Percent 3 5 3 3" xfId="4254"/>
    <cellStyle name="Percent 3 5 3 3 2" xfId="17548"/>
    <cellStyle name="Percent 3 5 3 3 2 2" xfId="25502"/>
    <cellStyle name="Percent 3 5 3 3 2 2 2" xfId="54461"/>
    <cellStyle name="Percent 3 5 3 3 2 3" xfId="46520"/>
    <cellStyle name="Percent 3 5 3 3 3" xfId="10878"/>
    <cellStyle name="Percent 3 5 3 3 3 2" xfId="39936"/>
    <cellStyle name="Percent 3 5 3 3 4" xfId="33352"/>
    <cellStyle name="Percent 3 5 3 4" xfId="5410"/>
    <cellStyle name="Percent 3 5 3 4 2" xfId="18692"/>
    <cellStyle name="Percent 3 5 3 4 2 2" xfId="26646"/>
    <cellStyle name="Percent 3 5 3 4 2 2 2" xfId="55605"/>
    <cellStyle name="Percent 3 5 3 4 2 3" xfId="47664"/>
    <cellStyle name="Percent 3 5 3 4 3" xfId="12022"/>
    <cellStyle name="Percent 3 5 3 4 3 2" xfId="41080"/>
    <cellStyle name="Percent 3 5 3 4 4" xfId="34496"/>
    <cellStyle name="Percent 3 5 3 5" xfId="7579"/>
    <cellStyle name="Percent 3 5 3 5 2" xfId="20840"/>
    <cellStyle name="Percent 3 5 3 5 2 2" xfId="28794"/>
    <cellStyle name="Percent 3 5 3 5 2 2 2" xfId="57753"/>
    <cellStyle name="Percent 3 5 3 5 2 3" xfId="49812"/>
    <cellStyle name="Percent 3 5 3 5 3" xfId="14170"/>
    <cellStyle name="Percent 3 5 3 5 3 2" xfId="43228"/>
    <cellStyle name="Percent 3 5 3 5 4" xfId="36644"/>
    <cellStyle name="Percent 3 5 3 6" xfId="15449"/>
    <cellStyle name="Percent 3 5 3 6 2" xfId="23439"/>
    <cellStyle name="Percent 3 5 3 6 2 2" xfId="52398"/>
    <cellStyle name="Percent 3 5 3 6 3" xfId="44457"/>
    <cellStyle name="Percent 3 5 3 7" xfId="21990"/>
    <cellStyle name="Percent 3 5 3 7 2" xfId="29938"/>
    <cellStyle name="Percent 3 5 3 7 2 2" xfId="58897"/>
    <cellStyle name="Percent 3 5 3 7 3" xfId="50956"/>
    <cellStyle name="Percent 3 5 3 8" xfId="8730"/>
    <cellStyle name="Percent 3 5 3 8 2" xfId="37788"/>
    <cellStyle name="Percent 3 5 3 9" xfId="31204"/>
    <cellStyle name="Percent 3 5 4" xfId="1866"/>
    <cellStyle name="Percent 3 5 4 2" xfId="2876"/>
    <cellStyle name="Percent 3 5 4 2 2" xfId="6234"/>
    <cellStyle name="Percent 3 5 4 2 2 2" xfId="19516"/>
    <cellStyle name="Percent 3 5 4 2 2 2 2" xfId="27470"/>
    <cellStyle name="Percent 3 5 4 2 2 2 2 2" xfId="56429"/>
    <cellStyle name="Percent 3 5 4 2 2 2 3" xfId="48488"/>
    <cellStyle name="Percent 3 5 4 2 2 3" xfId="12846"/>
    <cellStyle name="Percent 3 5 4 2 2 3 2" xfId="41904"/>
    <cellStyle name="Percent 3 5 4 2 2 4" xfId="35320"/>
    <cellStyle name="Percent 3 5 4 2 3" xfId="16364"/>
    <cellStyle name="Percent 3 5 4 2 3 2" xfId="24318"/>
    <cellStyle name="Percent 3 5 4 2 3 2 2" xfId="53277"/>
    <cellStyle name="Percent 3 5 4 2 3 3" xfId="45336"/>
    <cellStyle name="Percent 3 5 4 2 4" xfId="9554"/>
    <cellStyle name="Percent 3 5 4 2 4 2" xfId="38612"/>
    <cellStyle name="Percent 3 5 4 2 5" xfId="32028"/>
    <cellStyle name="Percent 3 5 4 3" xfId="4074"/>
    <cellStyle name="Percent 3 5 4 3 2" xfId="17368"/>
    <cellStyle name="Percent 3 5 4 3 2 2" xfId="25322"/>
    <cellStyle name="Percent 3 5 4 3 2 2 2" xfId="54281"/>
    <cellStyle name="Percent 3 5 4 3 2 3" xfId="46340"/>
    <cellStyle name="Percent 3 5 4 3 3" xfId="10698"/>
    <cellStyle name="Percent 3 5 4 3 3 2" xfId="39756"/>
    <cellStyle name="Percent 3 5 4 3 4" xfId="33172"/>
    <cellStyle name="Percent 3 5 4 4" xfId="5230"/>
    <cellStyle name="Percent 3 5 4 4 2" xfId="18512"/>
    <cellStyle name="Percent 3 5 4 4 2 2" xfId="26466"/>
    <cellStyle name="Percent 3 5 4 4 2 2 2" xfId="55425"/>
    <cellStyle name="Percent 3 5 4 4 2 3" xfId="47484"/>
    <cellStyle name="Percent 3 5 4 4 3" xfId="11842"/>
    <cellStyle name="Percent 3 5 4 4 3 2" xfId="40900"/>
    <cellStyle name="Percent 3 5 4 4 4" xfId="34316"/>
    <cellStyle name="Percent 3 5 4 5" xfId="7399"/>
    <cellStyle name="Percent 3 5 4 5 2" xfId="20660"/>
    <cellStyle name="Percent 3 5 4 5 2 2" xfId="28614"/>
    <cellStyle name="Percent 3 5 4 5 2 2 2" xfId="57573"/>
    <cellStyle name="Percent 3 5 4 5 2 3" xfId="49632"/>
    <cellStyle name="Percent 3 5 4 5 3" xfId="13990"/>
    <cellStyle name="Percent 3 5 4 5 3 2" xfId="43048"/>
    <cellStyle name="Percent 3 5 4 5 4" xfId="36464"/>
    <cellStyle name="Percent 3 5 4 6" xfId="15269"/>
    <cellStyle name="Percent 3 5 4 6 2" xfId="23259"/>
    <cellStyle name="Percent 3 5 4 6 2 2" xfId="52218"/>
    <cellStyle name="Percent 3 5 4 6 3" xfId="44277"/>
    <cellStyle name="Percent 3 5 4 7" xfId="21810"/>
    <cellStyle name="Percent 3 5 4 7 2" xfId="29758"/>
    <cellStyle name="Percent 3 5 4 7 2 2" xfId="58717"/>
    <cellStyle name="Percent 3 5 4 7 3" xfId="50776"/>
    <cellStyle name="Percent 3 5 4 8" xfId="8550"/>
    <cellStyle name="Percent 3 5 4 8 2" xfId="37608"/>
    <cellStyle name="Percent 3 5 4 9" xfId="31024"/>
    <cellStyle name="Percent 3 5 5" xfId="2464"/>
    <cellStyle name="Percent 3 5 5 2" xfId="5822"/>
    <cellStyle name="Percent 3 5 5 2 2" xfId="19104"/>
    <cellStyle name="Percent 3 5 5 2 2 2" xfId="27058"/>
    <cellStyle name="Percent 3 5 5 2 2 2 2" xfId="56017"/>
    <cellStyle name="Percent 3 5 5 2 2 3" xfId="48076"/>
    <cellStyle name="Percent 3 5 5 2 3" xfId="12434"/>
    <cellStyle name="Percent 3 5 5 2 3 2" xfId="41492"/>
    <cellStyle name="Percent 3 5 5 2 4" xfId="34908"/>
    <cellStyle name="Percent 3 5 5 3" xfId="14717"/>
    <cellStyle name="Percent 3 5 5 3 2" xfId="22745"/>
    <cellStyle name="Percent 3 5 5 3 2 2" xfId="51704"/>
    <cellStyle name="Percent 3 5 5 3 3" xfId="43763"/>
    <cellStyle name="Percent 3 5 5 4" xfId="9142"/>
    <cellStyle name="Percent 3 5 5 4 2" xfId="38200"/>
    <cellStyle name="Percent 3 5 5 5" xfId="31616"/>
    <cellStyle name="Percent 3 5 6" xfId="3662"/>
    <cellStyle name="Percent 3 5 6 2" xfId="16956"/>
    <cellStyle name="Percent 3 5 6 2 2" xfId="24910"/>
    <cellStyle name="Percent 3 5 6 2 2 2" xfId="53869"/>
    <cellStyle name="Percent 3 5 6 2 3" xfId="45928"/>
    <cellStyle name="Percent 3 5 6 3" xfId="10286"/>
    <cellStyle name="Percent 3 5 6 3 2" xfId="39344"/>
    <cellStyle name="Percent 3 5 6 4" xfId="32760"/>
    <cellStyle name="Percent 3 5 7" xfId="4818"/>
    <cellStyle name="Percent 3 5 7 2" xfId="18100"/>
    <cellStyle name="Percent 3 5 7 2 2" xfId="26054"/>
    <cellStyle name="Percent 3 5 7 2 2 2" xfId="55013"/>
    <cellStyle name="Percent 3 5 7 2 3" xfId="47072"/>
    <cellStyle name="Percent 3 5 7 3" xfId="11430"/>
    <cellStyle name="Percent 3 5 7 3 2" xfId="40488"/>
    <cellStyle name="Percent 3 5 7 4" xfId="33904"/>
    <cellStyle name="Percent 3 5 8" xfId="6987"/>
    <cellStyle name="Percent 3 5 8 2" xfId="20248"/>
    <cellStyle name="Percent 3 5 8 2 2" xfId="28202"/>
    <cellStyle name="Percent 3 5 8 2 2 2" xfId="57161"/>
    <cellStyle name="Percent 3 5 8 2 3" xfId="49220"/>
    <cellStyle name="Percent 3 5 8 3" xfId="13578"/>
    <cellStyle name="Percent 3 5 8 3 2" xfId="42636"/>
    <cellStyle name="Percent 3 5 8 4" xfId="36052"/>
    <cellStyle name="Percent 3 5 9" xfId="14856"/>
    <cellStyle name="Percent 3 5 9 2" xfId="22846"/>
    <cellStyle name="Percent 3 5 9 2 2" xfId="51805"/>
    <cellStyle name="Percent 3 5 9 3" xfId="43864"/>
    <cellStyle name="Percent 3 6" xfId="1524"/>
    <cellStyle name="Percent 3 6 10" xfId="30717"/>
    <cellStyle name="Percent 3 6 2" xfId="2153"/>
    <cellStyle name="Percent 3 6 2 2" xfId="3161"/>
    <cellStyle name="Percent 3 6 2 2 2" xfId="6519"/>
    <cellStyle name="Percent 3 6 2 2 2 2" xfId="19801"/>
    <cellStyle name="Percent 3 6 2 2 2 2 2" xfId="27755"/>
    <cellStyle name="Percent 3 6 2 2 2 2 2 2" xfId="56714"/>
    <cellStyle name="Percent 3 6 2 2 2 2 3" xfId="48773"/>
    <cellStyle name="Percent 3 6 2 2 2 3" xfId="13131"/>
    <cellStyle name="Percent 3 6 2 2 2 3 2" xfId="42189"/>
    <cellStyle name="Percent 3 6 2 2 2 4" xfId="35605"/>
    <cellStyle name="Percent 3 6 2 2 3" xfId="16649"/>
    <cellStyle name="Percent 3 6 2 2 3 2" xfId="24603"/>
    <cellStyle name="Percent 3 6 2 2 3 2 2" xfId="53562"/>
    <cellStyle name="Percent 3 6 2 2 3 3" xfId="45621"/>
    <cellStyle name="Percent 3 6 2 2 4" xfId="9839"/>
    <cellStyle name="Percent 3 6 2 2 4 2" xfId="38897"/>
    <cellStyle name="Percent 3 6 2 2 5" xfId="32313"/>
    <cellStyle name="Percent 3 6 2 3" xfId="4359"/>
    <cellStyle name="Percent 3 6 2 3 2" xfId="17653"/>
    <cellStyle name="Percent 3 6 2 3 2 2" xfId="25607"/>
    <cellStyle name="Percent 3 6 2 3 2 2 2" xfId="54566"/>
    <cellStyle name="Percent 3 6 2 3 2 3" xfId="46625"/>
    <cellStyle name="Percent 3 6 2 3 3" xfId="10983"/>
    <cellStyle name="Percent 3 6 2 3 3 2" xfId="40041"/>
    <cellStyle name="Percent 3 6 2 3 4" xfId="33457"/>
    <cellStyle name="Percent 3 6 2 4" xfId="5515"/>
    <cellStyle name="Percent 3 6 2 4 2" xfId="18797"/>
    <cellStyle name="Percent 3 6 2 4 2 2" xfId="26751"/>
    <cellStyle name="Percent 3 6 2 4 2 2 2" xfId="55710"/>
    <cellStyle name="Percent 3 6 2 4 2 3" xfId="47769"/>
    <cellStyle name="Percent 3 6 2 4 3" xfId="12127"/>
    <cellStyle name="Percent 3 6 2 4 3 2" xfId="41185"/>
    <cellStyle name="Percent 3 6 2 4 4" xfId="34601"/>
    <cellStyle name="Percent 3 6 2 5" xfId="7684"/>
    <cellStyle name="Percent 3 6 2 5 2" xfId="20945"/>
    <cellStyle name="Percent 3 6 2 5 2 2" xfId="28899"/>
    <cellStyle name="Percent 3 6 2 5 2 2 2" xfId="57858"/>
    <cellStyle name="Percent 3 6 2 5 2 3" xfId="49917"/>
    <cellStyle name="Percent 3 6 2 5 3" xfId="14275"/>
    <cellStyle name="Percent 3 6 2 5 3 2" xfId="43333"/>
    <cellStyle name="Percent 3 6 2 5 4" xfId="36749"/>
    <cellStyle name="Percent 3 6 2 6" xfId="15554"/>
    <cellStyle name="Percent 3 6 2 6 2" xfId="23544"/>
    <cellStyle name="Percent 3 6 2 6 2 2" xfId="52503"/>
    <cellStyle name="Percent 3 6 2 6 3" xfId="44562"/>
    <cellStyle name="Percent 3 6 2 7" xfId="22095"/>
    <cellStyle name="Percent 3 6 2 7 2" xfId="30043"/>
    <cellStyle name="Percent 3 6 2 7 2 2" xfId="59002"/>
    <cellStyle name="Percent 3 6 2 7 3" xfId="51061"/>
    <cellStyle name="Percent 3 6 2 8" xfId="8835"/>
    <cellStyle name="Percent 3 6 2 8 2" xfId="37893"/>
    <cellStyle name="Percent 3 6 2 9" xfId="31309"/>
    <cellStyle name="Percent 3 6 3" xfId="2569"/>
    <cellStyle name="Percent 3 6 3 2" xfId="5927"/>
    <cellStyle name="Percent 3 6 3 2 2" xfId="19209"/>
    <cellStyle name="Percent 3 6 3 2 2 2" xfId="27163"/>
    <cellStyle name="Percent 3 6 3 2 2 2 2" xfId="56122"/>
    <cellStyle name="Percent 3 6 3 2 2 3" xfId="48181"/>
    <cellStyle name="Percent 3 6 3 2 3" xfId="12539"/>
    <cellStyle name="Percent 3 6 3 2 3 2" xfId="41597"/>
    <cellStyle name="Percent 3 6 3 2 4" xfId="35013"/>
    <cellStyle name="Percent 3 6 3 3" xfId="16057"/>
    <cellStyle name="Percent 3 6 3 3 2" xfId="24011"/>
    <cellStyle name="Percent 3 6 3 3 2 2" xfId="52970"/>
    <cellStyle name="Percent 3 6 3 3 3" xfId="45029"/>
    <cellStyle name="Percent 3 6 3 4" xfId="9247"/>
    <cellStyle name="Percent 3 6 3 4 2" xfId="38305"/>
    <cellStyle name="Percent 3 6 3 5" xfId="31721"/>
    <cellStyle name="Percent 3 6 4" xfId="3767"/>
    <cellStyle name="Percent 3 6 4 2" xfId="17061"/>
    <cellStyle name="Percent 3 6 4 2 2" xfId="25015"/>
    <cellStyle name="Percent 3 6 4 2 2 2" xfId="53974"/>
    <cellStyle name="Percent 3 6 4 2 3" xfId="46033"/>
    <cellStyle name="Percent 3 6 4 3" xfId="10391"/>
    <cellStyle name="Percent 3 6 4 3 2" xfId="39449"/>
    <cellStyle name="Percent 3 6 4 4" xfId="32865"/>
    <cellStyle name="Percent 3 6 5" xfId="4923"/>
    <cellStyle name="Percent 3 6 5 2" xfId="18205"/>
    <cellStyle name="Percent 3 6 5 2 2" xfId="26159"/>
    <cellStyle name="Percent 3 6 5 2 2 2" xfId="55118"/>
    <cellStyle name="Percent 3 6 5 2 3" xfId="47177"/>
    <cellStyle name="Percent 3 6 5 3" xfId="11535"/>
    <cellStyle name="Percent 3 6 5 3 2" xfId="40593"/>
    <cellStyle name="Percent 3 6 5 4" xfId="34009"/>
    <cellStyle name="Percent 3 6 6" xfId="7092"/>
    <cellStyle name="Percent 3 6 6 2" xfId="20353"/>
    <cellStyle name="Percent 3 6 6 2 2" xfId="28307"/>
    <cellStyle name="Percent 3 6 6 2 2 2" xfId="57266"/>
    <cellStyle name="Percent 3 6 6 2 3" xfId="49325"/>
    <cellStyle name="Percent 3 6 6 3" xfId="13683"/>
    <cellStyle name="Percent 3 6 6 3 2" xfId="42741"/>
    <cellStyle name="Percent 3 6 6 4" xfId="36157"/>
    <cellStyle name="Percent 3 6 7" xfId="14961"/>
    <cellStyle name="Percent 3 6 7 2" xfId="22951"/>
    <cellStyle name="Percent 3 6 7 2 2" xfId="51910"/>
    <cellStyle name="Percent 3 6 7 3" xfId="43969"/>
    <cellStyle name="Percent 3 6 8" xfId="21503"/>
    <cellStyle name="Percent 3 6 8 2" xfId="29451"/>
    <cellStyle name="Percent 3 6 8 2 2" xfId="58410"/>
    <cellStyle name="Percent 3 6 8 3" xfId="50469"/>
    <cellStyle name="Percent 3 6 9" xfId="8243"/>
    <cellStyle name="Percent 3 6 9 2" xfId="37301"/>
    <cellStyle name="Percent 3 7" xfId="1958"/>
    <cellStyle name="Percent 3 7 2" xfId="2966"/>
    <cellStyle name="Percent 3 7 2 2" xfId="6324"/>
    <cellStyle name="Percent 3 7 2 2 2" xfId="19606"/>
    <cellStyle name="Percent 3 7 2 2 2 2" xfId="27560"/>
    <cellStyle name="Percent 3 7 2 2 2 2 2" xfId="56519"/>
    <cellStyle name="Percent 3 7 2 2 2 3" xfId="48578"/>
    <cellStyle name="Percent 3 7 2 2 3" xfId="12936"/>
    <cellStyle name="Percent 3 7 2 2 3 2" xfId="41994"/>
    <cellStyle name="Percent 3 7 2 2 4" xfId="35410"/>
    <cellStyle name="Percent 3 7 2 3" xfId="16454"/>
    <cellStyle name="Percent 3 7 2 3 2" xfId="24408"/>
    <cellStyle name="Percent 3 7 2 3 2 2" xfId="53367"/>
    <cellStyle name="Percent 3 7 2 3 3" xfId="45426"/>
    <cellStyle name="Percent 3 7 2 4" xfId="9644"/>
    <cellStyle name="Percent 3 7 2 4 2" xfId="38702"/>
    <cellStyle name="Percent 3 7 2 5" xfId="32118"/>
    <cellStyle name="Percent 3 7 3" xfId="4164"/>
    <cellStyle name="Percent 3 7 3 2" xfId="17458"/>
    <cellStyle name="Percent 3 7 3 2 2" xfId="25412"/>
    <cellStyle name="Percent 3 7 3 2 2 2" xfId="54371"/>
    <cellStyle name="Percent 3 7 3 2 3" xfId="46430"/>
    <cellStyle name="Percent 3 7 3 3" xfId="10788"/>
    <cellStyle name="Percent 3 7 3 3 2" xfId="39846"/>
    <cellStyle name="Percent 3 7 3 4" xfId="33262"/>
    <cellStyle name="Percent 3 7 4" xfId="5320"/>
    <cellStyle name="Percent 3 7 4 2" xfId="18602"/>
    <cellStyle name="Percent 3 7 4 2 2" xfId="26556"/>
    <cellStyle name="Percent 3 7 4 2 2 2" xfId="55515"/>
    <cellStyle name="Percent 3 7 4 2 3" xfId="47574"/>
    <cellStyle name="Percent 3 7 4 3" xfId="11932"/>
    <cellStyle name="Percent 3 7 4 3 2" xfId="40990"/>
    <cellStyle name="Percent 3 7 4 4" xfId="34406"/>
    <cellStyle name="Percent 3 7 5" xfId="7489"/>
    <cellStyle name="Percent 3 7 5 2" xfId="20750"/>
    <cellStyle name="Percent 3 7 5 2 2" xfId="28704"/>
    <cellStyle name="Percent 3 7 5 2 2 2" xfId="57663"/>
    <cellStyle name="Percent 3 7 5 2 3" xfId="49722"/>
    <cellStyle name="Percent 3 7 5 3" xfId="14080"/>
    <cellStyle name="Percent 3 7 5 3 2" xfId="43138"/>
    <cellStyle name="Percent 3 7 5 4" xfId="36554"/>
    <cellStyle name="Percent 3 7 6" xfId="15359"/>
    <cellStyle name="Percent 3 7 6 2" xfId="23349"/>
    <cellStyle name="Percent 3 7 6 2 2" xfId="52308"/>
    <cellStyle name="Percent 3 7 6 3" xfId="44367"/>
    <cellStyle name="Percent 3 7 7" xfId="21900"/>
    <cellStyle name="Percent 3 7 7 2" xfId="29848"/>
    <cellStyle name="Percent 3 7 7 2 2" xfId="58807"/>
    <cellStyle name="Percent 3 7 7 3" xfId="50866"/>
    <cellStyle name="Percent 3 7 8" xfId="8640"/>
    <cellStyle name="Percent 3 7 8 2" xfId="37698"/>
    <cellStyle name="Percent 3 7 9" xfId="31114"/>
    <cellStyle name="Percent 3 8" xfId="1774"/>
    <cellStyle name="Percent 3 8 2" xfId="2786"/>
    <cellStyle name="Percent 3 8 2 2" xfId="6144"/>
    <cellStyle name="Percent 3 8 2 2 2" xfId="19426"/>
    <cellStyle name="Percent 3 8 2 2 2 2" xfId="27380"/>
    <cellStyle name="Percent 3 8 2 2 2 2 2" xfId="56339"/>
    <cellStyle name="Percent 3 8 2 2 2 3" xfId="48398"/>
    <cellStyle name="Percent 3 8 2 2 3" xfId="12756"/>
    <cellStyle name="Percent 3 8 2 2 3 2" xfId="41814"/>
    <cellStyle name="Percent 3 8 2 2 4" xfId="35230"/>
    <cellStyle name="Percent 3 8 2 3" xfId="16274"/>
    <cellStyle name="Percent 3 8 2 3 2" xfId="24228"/>
    <cellStyle name="Percent 3 8 2 3 2 2" xfId="53187"/>
    <cellStyle name="Percent 3 8 2 3 3" xfId="45246"/>
    <cellStyle name="Percent 3 8 2 4" xfId="9464"/>
    <cellStyle name="Percent 3 8 2 4 2" xfId="38522"/>
    <cellStyle name="Percent 3 8 2 5" xfId="31938"/>
    <cellStyle name="Percent 3 8 3" xfId="3984"/>
    <cellStyle name="Percent 3 8 3 2" xfId="17278"/>
    <cellStyle name="Percent 3 8 3 2 2" xfId="25232"/>
    <cellStyle name="Percent 3 8 3 2 2 2" xfId="54191"/>
    <cellStyle name="Percent 3 8 3 2 3" xfId="46250"/>
    <cellStyle name="Percent 3 8 3 3" xfId="10608"/>
    <cellStyle name="Percent 3 8 3 3 2" xfId="39666"/>
    <cellStyle name="Percent 3 8 3 4" xfId="33082"/>
    <cellStyle name="Percent 3 8 4" xfId="5140"/>
    <cellStyle name="Percent 3 8 4 2" xfId="18422"/>
    <cellStyle name="Percent 3 8 4 2 2" xfId="26376"/>
    <cellStyle name="Percent 3 8 4 2 2 2" xfId="55335"/>
    <cellStyle name="Percent 3 8 4 2 3" xfId="47394"/>
    <cellStyle name="Percent 3 8 4 3" xfId="11752"/>
    <cellStyle name="Percent 3 8 4 3 2" xfId="40810"/>
    <cellStyle name="Percent 3 8 4 4" xfId="34226"/>
    <cellStyle name="Percent 3 8 5" xfId="7309"/>
    <cellStyle name="Percent 3 8 5 2" xfId="20570"/>
    <cellStyle name="Percent 3 8 5 2 2" xfId="28524"/>
    <cellStyle name="Percent 3 8 5 2 2 2" xfId="57483"/>
    <cellStyle name="Percent 3 8 5 2 3" xfId="49542"/>
    <cellStyle name="Percent 3 8 5 3" xfId="13900"/>
    <cellStyle name="Percent 3 8 5 3 2" xfId="42958"/>
    <cellStyle name="Percent 3 8 5 4" xfId="36374"/>
    <cellStyle name="Percent 3 8 6" xfId="15179"/>
    <cellStyle name="Percent 3 8 6 2" xfId="23169"/>
    <cellStyle name="Percent 3 8 6 2 2" xfId="52128"/>
    <cellStyle name="Percent 3 8 6 3" xfId="44187"/>
    <cellStyle name="Percent 3 8 7" xfId="21720"/>
    <cellStyle name="Percent 3 8 7 2" xfId="29668"/>
    <cellStyle name="Percent 3 8 7 2 2" xfId="58627"/>
    <cellStyle name="Percent 3 8 7 3" xfId="50686"/>
    <cellStyle name="Percent 3 8 8" xfId="8460"/>
    <cellStyle name="Percent 3 8 8 2" xfId="37518"/>
    <cellStyle name="Percent 3 8 9" xfId="30934"/>
    <cellStyle name="Percent 3 9" xfId="3521"/>
    <cellStyle name="Percent 3 9 2" xfId="4672"/>
    <cellStyle name="Percent 3 9 2 2" xfId="17966"/>
    <cellStyle name="Percent 3 9 2 2 2" xfId="25920"/>
    <cellStyle name="Percent 3 9 2 2 2 2" xfId="54879"/>
    <cellStyle name="Percent 3 9 2 2 3" xfId="46938"/>
    <cellStyle name="Percent 3 9 2 3" xfId="11296"/>
    <cellStyle name="Percent 3 9 2 3 2" xfId="40354"/>
    <cellStyle name="Percent 3 9 2 4" xfId="33770"/>
    <cellStyle name="Percent 3 9 3" xfId="6832"/>
    <cellStyle name="Percent 3 9 3 2" xfId="20114"/>
    <cellStyle name="Percent 3 9 3 2 2" xfId="28068"/>
    <cellStyle name="Percent 3 9 3 2 2 2" xfId="57027"/>
    <cellStyle name="Percent 3 9 3 2 3" xfId="49086"/>
    <cellStyle name="Percent 3 9 3 3" xfId="13444"/>
    <cellStyle name="Percent 3 9 3 3 2" xfId="42502"/>
    <cellStyle name="Percent 3 9 3 4" xfId="35918"/>
    <cellStyle name="Percent 3 9 4" xfId="7997"/>
    <cellStyle name="Percent 3 9 4 2" xfId="21258"/>
    <cellStyle name="Percent 3 9 4 2 2" xfId="29212"/>
    <cellStyle name="Percent 3 9 4 2 2 2" xfId="58171"/>
    <cellStyle name="Percent 3 9 4 2 3" xfId="50230"/>
    <cellStyle name="Percent 3 9 4 3" xfId="14588"/>
    <cellStyle name="Percent 3 9 4 3 2" xfId="43646"/>
    <cellStyle name="Percent 3 9 4 4" xfId="37062"/>
    <cellStyle name="Percent 3 9 5" xfId="15870"/>
    <cellStyle name="Percent 3 9 5 2" xfId="23859"/>
    <cellStyle name="Percent 3 9 5 2 2" xfId="52818"/>
    <cellStyle name="Percent 3 9 5 3" xfId="44877"/>
    <cellStyle name="Percent 3 9 6" xfId="22408"/>
    <cellStyle name="Percent 3 9 6 2" xfId="30356"/>
    <cellStyle name="Percent 3 9 6 2 2" xfId="59315"/>
    <cellStyle name="Percent 3 9 6 3" xfId="51374"/>
    <cellStyle name="Percent 3 9 7" xfId="10152"/>
    <cellStyle name="Percent 3 9 7 2" xfId="39210"/>
    <cellStyle name="Percent 3 9 8" xfId="32626"/>
    <cellStyle name="Percent 30" xfId="1733"/>
    <cellStyle name="Percent 31" xfId="1723"/>
    <cellStyle name="Percent 32" xfId="1503"/>
    <cellStyle name="Percent 32 10" xfId="30699"/>
    <cellStyle name="Percent 32 2" xfId="2135"/>
    <cellStyle name="Percent 32 2 2" xfId="3143"/>
    <cellStyle name="Percent 32 2 2 2" xfId="6501"/>
    <cellStyle name="Percent 32 2 2 2 2" xfId="19783"/>
    <cellStyle name="Percent 32 2 2 2 2 2" xfId="27737"/>
    <cellStyle name="Percent 32 2 2 2 2 2 2" xfId="56696"/>
    <cellStyle name="Percent 32 2 2 2 2 3" xfId="48755"/>
    <cellStyle name="Percent 32 2 2 2 3" xfId="13113"/>
    <cellStyle name="Percent 32 2 2 2 3 2" xfId="42171"/>
    <cellStyle name="Percent 32 2 2 2 4" xfId="35587"/>
    <cellStyle name="Percent 32 2 2 3" xfId="16631"/>
    <cellStyle name="Percent 32 2 2 3 2" xfId="24585"/>
    <cellStyle name="Percent 32 2 2 3 2 2" xfId="53544"/>
    <cellStyle name="Percent 32 2 2 3 3" xfId="45603"/>
    <cellStyle name="Percent 32 2 2 4" xfId="9821"/>
    <cellStyle name="Percent 32 2 2 4 2" xfId="38879"/>
    <cellStyle name="Percent 32 2 2 5" xfId="32295"/>
    <cellStyle name="Percent 32 2 3" xfId="4341"/>
    <cellStyle name="Percent 32 2 3 2" xfId="17635"/>
    <cellStyle name="Percent 32 2 3 2 2" xfId="25589"/>
    <cellStyle name="Percent 32 2 3 2 2 2" xfId="54548"/>
    <cellStyle name="Percent 32 2 3 2 3" xfId="46607"/>
    <cellStyle name="Percent 32 2 3 3" xfId="10965"/>
    <cellStyle name="Percent 32 2 3 3 2" xfId="40023"/>
    <cellStyle name="Percent 32 2 3 4" xfId="33439"/>
    <cellStyle name="Percent 32 2 4" xfId="5497"/>
    <cellStyle name="Percent 32 2 4 2" xfId="18779"/>
    <cellStyle name="Percent 32 2 4 2 2" xfId="26733"/>
    <cellStyle name="Percent 32 2 4 2 2 2" xfId="55692"/>
    <cellStyle name="Percent 32 2 4 2 3" xfId="47751"/>
    <cellStyle name="Percent 32 2 4 3" xfId="12109"/>
    <cellStyle name="Percent 32 2 4 3 2" xfId="41167"/>
    <cellStyle name="Percent 32 2 4 4" xfId="34583"/>
    <cellStyle name="Percent 32 2 5" xfId="7666"/>
    <cellStyle name="Percent 32 2 5 2" xfId="20927"/>
    <cellStyle name="Percent 32 2 5 2 2" xfId="28881"/>
    <cellStyle name="Percent 32 2 5 2 2 2" xfId="57840"/>
    <cellStyle name="Percent 32 2 5 2 3" xfId="49899"/>
    <cellStyle name="Percent 32 2 5 3" xfId="14257"/>
    <cellStyle name="Percent 32 2 5 3 2" xfId="43315"/>
    <cellStyle name="Percent 32 2 5 4" xfId="36731"/>
    <cellStyle name="Percent 32 2 6" xfId="15536"/>
    <cellStyle name="Percent 32 2 6 2" xfId="23526"/>
    <cellStyle name="Percent 32 2 6 2 2" xfId="52485"/>
    <cellStyle name="Percent 32 2 6 3" xfId="44544"/>
    <cellStyle name="Percent 32 2 7" xfId="22077"/>
    <cellStyle name="Percent 32 2 7 2" xfId="30025"/>
    <cellStyle name="Percent 32 2 7 2 2" xfId="58984"/>
    <cellStyle name="Percent 32 2 7 3" xfId="51043"/>
    <cellStyle name="Percent 32 2 8" xfId="8817"/>
    <cellStyle name="Percent 32 2 8 2" xfId="37875"/>
    <cellStyle name="Percent 32 2 9" xfId="31291"/>
    <cellStyle name="Percent 32 3" xfId="2551"/>
    <cellStyle name="Percent 32 3 2" xfId="5909"/>
    <cellStyle name="Percent 32 3 2 2" xfId="19191"/>
    <cellStyle name="Percent 32 3 2 2 2" xfId="27145"/>
    <cellStyle name="Percent 32 3 2 2 2 2" xfId="56104"/>
    <cellStyle name="Percent 32 3 2 2 3" xfId="48163"/>
    <cellStyle name="Percent 32 3 2 3" xfId="12521"/>
    <cellStyle name="Percent 32 3 2 3 2" xfId="41579"/>
    <cellStyle name="Percent 32 3 2 4" xfId="34995"/>
    <cellStyle name="Percent 32 3 3" xfId="16039"/>
    <cellStyle name="Percent 32 3 3 2" xfId="23993"/>
    <cellStyle name="Percent 32 3 3 2 2" xfId="52952"/>
    <cellStyle name="Percent 32 3 3 3" xfId="45011"/>
    <cellStyle name="Percent 32 3 4" xfId="9229"/>
    <cellStyle name="Percent 32 3 4 2" xfId="38287"/>
    <cellStyle name="Percent 32 3 5" xfId="31703"/>
    <cellStyle name="Percent 32 4" xfId="3749"/>
    <cellStyle name="Percent 32 4 2" xfId="17043"/>
    <cellStyle name="Percent 32 4 2 2" xfId="24997"/>
    <cellStyle name="Percent 32 4 2 2 2" xfId="53956"/>
    <cellStyle name="Percent 32 4 2 3" xfId="46015"/>
    <cellStyle name="Percent 32 4 3" xfId="10373"/>
    <cellStyle name="Percent 32 4 3 2" xfId="39431"/>
    <cellStyle name="Percent 32 4 4" xfId="32847"/>
    <cellStyle name="Percent 32 5" xfId="4905"/>
    <cellStyle name="Percent 32 5 2" xfId="18187"/>
    <cellStyle name="Percent 32 5 2 2" xfId="26141"/>
    <cellStyle name="Percent 32 5 2 2 2" xfId="55100"/>
    <cellStyle name="Percent 32 5 2 3" xfId="47159"/>
    <cellStyle name="Percent 32 5 3" xfId="11517"/>
    <cellStyle name="Percent 32 5 3 2" xfId="40575"/>
    <cellStyle name="Percent 32 5 4" xfId="33991"/>
    <cellStyle name="Percent 32 6" xfId="7074"/>
    <cellStyle name="Percent 32 6 2" xfId="20335"/>
    <cellStyle name="Percent 32 6 2 2" xfId="28289"/>
    <cellStyle name="Percent 32 6 2 2 2" xfId="57248"/>
    <cellStyle name="Percent 32 6 2 3" xfId="49307"/>
    <cellStyle name="Percent 32 6 3" xfId="13665"/>
    <cellStyle name="Percent 32 6 3 2" xfId="42723"/>
    <cellStyle name="Percent 32 6 4" xfId="36139"/>
    <cellStyle name="Percent 32 7" xfId="14943"/>
    <cellStyle name="Percent 32 7 2" xfId="22933"/>
    <cellStyle name="Percent 32 7 2 2" xfId="51892"/>
    <cellStyle name="Percent 32 7 3" xfId="43951"/>
    <cellStyle name="Percent 32 8" xfId="21485"/>
    <cellStyle name="Percent 32 8 2" xfId="29433"/>
    <cellStyle name="Percent 32 8 2 2" xfId="58392"/>
    <cellStyle name="Percent 32 8 3" xfId="50451"/>
    <cellStyle name="Percent 32 9" xfId="8225"/>
    <cellStyle name="Percent 32 9 2" xfId="37283"/>
    <cellStyle name="Percent 33" xfId="1604"/>
    <cellStyle name="Percent 33 10" xfId="30793"/>
    <cellStyle name="Percent 33 2" xfId="2229"/>
    <cellStyle name="Percent 33 2 2" xfId="3237"/>
    <cellStyle name="Percent 33 2 2 2" xfId="6595"/>
    <cellStyle name="Percent 33 2 2 2 2" xfId="19877"/>
    <cellStyle name="Percent 33 2 2 2 2 2" xfId="27831"/>
    <cellStyle name="Percent 33 2 2 2 2 2 2" xfId="56790"/>
    <cellStyle name="Percent 33 2 2 2 2 3" xfId="48849"/>
    <cellStyle name="Percent 33 2 2 2 3" xfId="13207"/>
    <cellStyle name="Percent 33 2 2 2 3 2" xfId="42265"/>
    <cellStyle name="Percent 33 2 2 2 4" xfId="35681"/>
    <cellStyle name="Percent 33 2 2 3" xfId="16725"/>
    <cellStyle name="Percent 33 2 2 3 2" xfId="24679"/>
    <cellStyle name="Percent 33 2 2 3 2 2" xfId="53638"/>
    <cellStyle name="Percent 33 2 2 3 3" xfId="45697"/>
    <cellStyle name="Percent 33 2 2 4" xfId="9915"/>
    <cellStyle name="Percent 33 2 2 4 2" xfId="38973"/>
    <cellStyle name="Percent 33 2 2 5" xfId="32389"/>
    <cellStyle name="Percent 33 2 3" xfId="4435"/>
    <cellStyle name="Percent 33 2 3 2" xfId="17729"/>
    <cellStyle name="Percent 33 2 3 2 2" xfId="25683"/>
    <cellStyle name="Percent 33 2 3 2 2 2" xfId="54642"/>
    <cellStyle name="Percent 33 2 3 2 3" xfId="46701"/>
    <cellStyle name="Percent 33 2 3 3" xfId="11059"/>
    <cellStyle name="Percent 33 2 3 3 2" xfId="40117"/>
    <cellStyle name="Percent 33 2 3 4" xfId="33533"/>
    <cellStyle name="Percent 33 2 4" xfId="5591"/>
    <cellStyle name="Percent 33 2 4 2" xfId="18873"/>
    <cellStyle name="Percent 33 2 4 2 2" xfId="26827"/>
    <cellStyle name="Percent 33 2 4 2 2 2" xfId="55786"/>
    <cellStyle name="Percent 33 2 4 2 3" xfId="47845"/>
    <cellStyle name="Percent 33 2 4 3" xfId="12203"/>
    <cellStyle name="Percent 33 2 4 3 2" xfId="41261"/>
    <cellStyle name="Percent 33 2 4 4" xfId="34677"/>
    <cellStyle name="Percent 33 2 5" xfId="7760"/>
    <cellStyle name="Percent 33 2 5 2" xfId="21021"/>
    <cellStyle name="Percent 33 2 5 2 2" xfId="28975"/>
    <cellStyle name="Percent 33 2 5 2 2 2" xfId="57934"/>
    <cellStyle name="Percent 33 2 5 2 3" xfId="49993"/>
    <cellStyle name="Percent 33 2 5 3" xfId="14351"/>
    <cellStyle name="Percent 33 2 5 3 2" xfId="43409"/>
    <cellStyle name="Percent 33 2 5 4" xfId="36825"/>
    <cellStyle name="Percent 33 2 6" xfId="15630"/>
    <cellStyle name="Percent 33 2 6 2" xfId="23620"/>
    <cellStyle name="Percent 33 2 6 2 2" xfId="52579"/>
    <cellStyle name="Percent 33 2 6 3" xfId="44638"/>
    <cellStyle name="Percent 33 2 7" xfId="22171"/>
    <cellStyle name="Percent 33 2 7 2" xfId="30119"/>
    <cellStyle name="Percent 33 2 7 2 2" xfId="59078"/>
    <cellStyle name="Percent 33 2 7 3" xfId="51137"/>
    <cellStyle name="Percent 33 2 8" xfId="8911"/>
    <cellStyle name="Percent 33 2 8 2" xfId="37969"/>
    <cellStyle name="Percent 33 2 9" xfId="31385"/>
    <cellStyle name="Percent 33 3" xfId="2645"/>
    <cellStyle name="Percent 33 3 2" xfId="6003"/>
    <cellStyle name="Percent 33 3 2 2" xfId="19285"/>
    <cellStyle name="Percent 33 3 2 2 2" xfId="27239"/>
    <cellStyle name="Percent 33 3 2 2 2 2" xfId="56198"/>
    <cellStyle name="Percent 33 3 2 2 3" xfId="48257"/>
    <cellStyle name="Percent 33 3 2 3" xfId="12615"/>
    <cellStyle name="Percent 33 3 2 3 2" xfId="41673"/>
    <cellStyle name="Percent 33 3 2 4" xfId="35089"/>
    <cellStyle name="Percent 33 3 3" xfId="16133"/>
    <cellStyle name="Percent 33 3 3 2" xfId="24087"/>
    <cellStyle name="Percent 33 3 3 2 2" xfId="53046"/>
    <cellStyle name="Percent 33 3 3 3" xfId="45105"/>
    <cellStyle name="Percent 33 3 4" xfId="9323"/>
    <cellStyle name="Percent 33 3 4 2" xfId="38381"/>
    <cellStyle name="Percent 33 3 5" xfId="31797"/>
    <cellStyle name="Percent 33 4" xfId="3843"/>
    <cellStyle name="Percent 33 4 2" xfId="17137"/>
    <cellStyle name="Percent 33 4 2 2" xfId="25091"/>
    <cellStyle name="Percent 33 4 2 2 2" xfId="54050"/>
    <cellStyle name="Percent 33 4 2 3" xfId="46109"/>
    <cellStyle name="Percent 33 4 3" xfId="10467"/>
    <cellStyle name="Percent 33 4 3 2" xfId="39525"/>
    <cellStyle name="Percent 33 4 4" xfId="32941"/>
    <cellStyle name="Percent 33 5" xfId="4999"/>
    <cellStyle name="Percent 33 5 2" xfId="18281"/>
    <cellStyle name="Percent 33 5 2 2" xfId="26235"/>
    <cellStyle name="Percent 33 5 2 2 2" xfId="55194"/>
    <cellStyle name="Percent 33 5 2 3" xfId="47253"/>
    <cellStyle name="Percent 33 5 3" xfId="11611"/>
    <cellStyle name="Percent 33 5 3 2" xfId="40669"/>
    <cellStyle name="Percent 33 5 4" xfId="34085"/>
    <cellStyle name="Percent 33 6" xfId="7168"/>
    <cellStyle name="Percent 33 6 2" xfId="20429"/>
    <cellStyle name="Percent 33 6 2 2" xfId="28383"/>
    <cellStyle name="Percent 33 6 2 2 2" xfId="57342"/>
    <cellStyle name="Percent 33 6 2 3" xfId="49401"/>
    <cellStyle name="Percent 33 6 3" xfId="13759"/>
    <cellStyle name="Percent 33 6 3 2" xfId="42817"/>
    <cellStyle name="Percent 33 6 4" xfId="36233"/>
    <cellStyle name="Percent 33 7" xfId="15037"/>
    <cellStyle name="Percent 33 7 2" xfId="23027"/>
    <cellStyle name="Percent 33 7 2 2" xfId="51986"/>
    <cellStyle name="Percent 33 7 3" xfId="44045"/>
    <cellStyle name="Percent 33 8" xfId="21579"/>
    <cellStyle name="Percent 33 8 2" xfId="29527"/>
    <cellStyle name="Percent 33 8 2 2" xfId="58486"/>
    <cellStyle name="Percent 33 8 3" xfId="50545"/>
    <cellStyle name="Percent 33 9" xfId="8319"/>
    <cellStyle name="Percent 33 9 2" xfId="37377"/>
    <cellStyle name="Percent 34" xfId="1748"/>
    <cellStyle name="Percent 34 10" xfId="30914"/>
    <cellStyle name="Percent 34 2" xfId="2350"/>
    <cellStyle name="Percent 34 2 2" xfId="3358"/>
    <cellStyle name="Percent 34 2 2 2" xfId="6716"/>
    <cellStyle name="Percent 34 2 2 2 2" xfId="19998"/>
    <cellStyle name="Percent 34 2 2 2 2 2" xfId="27952"/>
    <cellStyle name="Percent 34 2 2 2 2 2 2" xfId="56911"/>
    <cellStyle name="Percent 34 2 2 2 2 3" xfId="48970"/>
    <cellStyle name="Percent 34 2 2 2 3" xfId="13328"/>
    <cellStyle name="Percent 34 2 2 2 3 2" xfId="42386"/>
    <cellStyle name="Percent 34 2 2 2 4" xfId="35802"/>
    <cellStyle name="Percent 34 2 2 3" xfId="16846"/>
    <cellStyle name="Percent 34 2 2 3 2" xfId="24800"/>
    <cellStyle name="Percent 34 2 2 3 2 2" xfId="53759"/>
    <cellStyle name="Percent 34 2 2 3 3" xfId="45818"/>
    <cellStyle name="Percent 34 2 2 4" xfId="10036"/>
    <cellStyle name="Percent 34 2 2 4 2" xfId="39094"/>
    <cellStyle name="Percent 34 2 2 5" xfId="32510"/>
    <cellStyle name="Percent 34 2 3" xfId="4556"/>
    <cellStyle name="Percent 34 2 3 2" xfId="17850"/>
    <cellStyle name="Percent 34 2 3 2 2" xfId="25804"/>
    <cellStyle name="Percent 34 2 3 2 2 2" xfId="54763"/>
    <cellStyle name="Percent 34 2 3 2 3" xfId="46822"/>
    <cellStyle name="Percent 34 2 3 3" xfId="11180"/>
    <cellStyle name="Percent 34 2 3 3 2" xfId="40238"/>
    <cellStyle name="Percent 34 2 3 4" xfId="33654"/>
    <cellStyle name="Percent 34 2 4" xfId="5712"/>
    <cellStyle name="Percent 34 2 4 2" xfId="18994"/>
    <cellStyle name="Percent 34 2 4 2 2" xfId="26948"/>
    <cellStyle name="Percent 34 2 4 2 2 2" xfId="55907"/>
    <cellStyle name="Percent 34 2 4 2 3" xfId="47966"/>
    <cellStyle name="Percent 34 2 4 3" xfId="12324"/>
    <cellStyle name="Percent 34 2 4 3 2" xfId="41382"/>
    <cellStyle name="Percent 34 2 4 4" xfId="34798"/>
    <cellStyle name="Percent 34 2 5" xfId="7881"/>
    <cellStyle name="Percent 34 2 5 2" xfId="21142"/>
    <cellStyle name="Percent 34 2 5 2 2" xfId="29096"/>
    <cellStyle name="Percent 34 2 5 2 2 2" xfId="58055"/>
    <cellStyle name="Percent 34 2 5 2 3" xfId="50114"/>
    <cellStyle name="Percent 34 2 5 3" xfId="14472"/>
    <cellStyle name="Percent 34 2 5 3 2" xfId="43530"/>
    <cellStyle name="Percent 34 2 5 4" xfId="36946"/>
    <cellStyle name="Percent 34 2 6" xfId="15751"/>
    <cellStyle name="Percent 34 2 6 2" xfId="23741"/>
    <cellStyle name="Percent 34 2 6 2 2" xfId="52700"/>
    <cellStyle name="Percent 34 2 6 3" xfId="44759"/>
    <cellStyle name="Percent 34 2 7" xfId="22292"/>
    <cellStyle name="Percent 34 2 7 2" xfId="30240"/>
    <cellStyle name="Percent 34 2 7 2 2" xfId="59199"/>
    <cellStyle name="Percent 34 2 7 3" xfId="51258"/>
    <cellStyle name="Percent 34 2 8" xfId="9032"/>
    <cellStyle name="Percent 34 2 8 2" xfId="38090"/>
    <cellStyle name="Percent 34 2 9" xfId="31506"/>
    <cellStyle name="Percent 34 3" xfId="2766"/>
    <cellStyle name="Percent 34 3 2" xfId="6124"/>
    <cellStyle name="Percent 34 3 2 2" xfId="19406"/>
    <cellStyle name="Percent 34 3 2 2 2" xfId="27360"/>
    <cellStyle name="Percent 34 3 2 2 2 2" xfId="56319"/>
    <cellStyle name="Percent 34 3 2 2 3" xfId="48378"/>
    <cellStyle name="Percent 34 3 2 3" xfId="12736"/>
    <cellStyle name="Percent 34 3 2 3 2" xfId="41794"/>
    <cellStyle name="Percent 34 3 2 4" xfId="35210"/>
    <cellStyle name="Percent 34 3 3" xfId="16254"/>
    <cellStyle name="Percent 34 3 3 2" xfId="24208"/>
    <cellStyle name="Percent 34 3 3 2 2" xfId="53167"/>
    <cellStyle name="Percent 34 3 3 3" xfId="45226"/>
    <cellStyle name="Percent 34 3 4" xfId="9444"/>
    <cellStyle name="Percent 34 3 4 2" xfId="38502"/>
    <cellStyle name="Percent 34 3 5" xfId="31918"/>
    <cellStyle name="Percent 34 4" xfId="3964"/>
    <cellStyle name="Percent 34 4 2" xfId="17258"/>
    <cellStyle name="Percent 34 4 2 2" xfId="25212"/>
    <cellStyle name="Percent 34 4 2 2 2" xfId="54171"/>
    <cellStyle name="Percent 34 4 2 3" xfId="46230"/>
    <cellStyle name="Percent 34 4 3" xfId="10588"/>
    <cellStyle name="Percent 34 4 3 2" xfId="39646"/>
    <cellStyle name="Percent 34 4 4" xfId="33062"/>
    <cellStyle name="Percent 34 5" xfId="5120"/>
    <cellStyle name="Percent 34 5 2" xfId="18402"/>
    <cellStyle name="Percent 34 5 2 2" xfId="26356"/>
    <cellStyle name="Percent 34 5 2 2 2" xfId="55315"/>
    <cellStyle name="Percent 34 5 2 3" xfId="47374"/>
    <cellStyle name="Percent 34 5 3" xfId="11732"/>
    <cellStyle name="Percent 34 5 3 2" xfId="40790"/>
    <cellStyle name="Percent 34 5 4" xfId="34206"/>
    <cellStyle name="Percent 34 6" xfId="7289"/>
    <cellStyle name="Percent 34 6 2" xfId="20550"/>
    <cellStyle name="Percent 34 6 2 2" xfId="28504"/>
    <cellStyle name="Percent 34 6 2 2 2" xfId="57463"/>
    <cellStyle name="Percent 34 6 2 3" xfId="49522"/>
    <cellStyle name="Percent 34 6 3" xfId="13880"/>
    <cellStyle name="Percent 34 6 3 2" xfId="42938"/>
    <cellStyle name="Percent 34 6 4" xfId="36354"/>
    <cellStyle name="Percent 34 7" xfId="15159"/>
    <cellStyle name="Percent 34 7 2" xfId="23149"/>
    <cellStyle name="Percent 34 7 2 2" xfId="52108"/>
    <cellStyle name="Percent 34 7 3" xfId="44167"/>
    <cellStyle name="Percent 34 8" xfId="21700"/>
    <cellStyle name="Percent 34 8 2" xfId="29648"/>
    <cellStyle name="Percent 34 8 2 2" xfId="58607"/>
    <cellStyle name="Percent 34 8 3" xfId="50666"/>
    <cellStyle name="Percent 34 9" xfId="8440"/>
    <cellStyle name="Percent 34 9 2" xfId="37498"/>
    <cellStyle name="Percent 35" xfId="1600"/>
    <cellStyle name="Percent 35 10" xfId="30789"/>
    <cellStyle name="Percent 35 2" xfId="2225"/>
    <cellStyle name="Percent 35 2 2" xfId="3233"/>
    <cellStyle name="Percent 35 2 2 2" xfId="6591"/>
    <cellStyle name="Percent 35 2 2 2 2" xfId="19873"/>
    <cellStyle name="Percent 35 2 2 2 2 2" xfId="27827"/>
    <cellStyle name="Percent 35 2 2 2 2 2 2" xfId="56786"/>
    <cellStyle name="Percent 35 2 2 2 2 3" xfId="48845"/>
    <cellStyle name="Percent 35 2 2 2 3" xfId="13203"/>
    <cellStyle name="Percent 35 2 2 2 3 2" xfId="42261"/>
    <cellStyle name="Percent 35 2 2 2 4" xfId="35677"/>
    <cellStyle name="Percent 35 2 2 3" xfId="16721"/>
    <cellStyle name="Percent 35 2 2 3 2" xfId="24675"/>
    <cellStyle name="Percent 35 2 2 3 2 2" xfId="53634"/>
    <cellStyle name="Percent 35 2 2 3 3" xfId="45693"/>
    <cellStyle name="Percent 35 2 2 4" xfId="9911"/>
    <cellStyle name="Percent 35 2 2 4 2" xfId="38969"/>
    <cellStyle name="Percent 35 2 2 5" xfId="32385"/>
    <cellStyle name="Percent 35 2 3" xfId="4431"/>
    <cellStyle name="Percent 35 2 3 2" xfId="17725"/>
    <cellStyle name="Percent 35 2 3 2 2" xfId="25679"/>
    <cellStyle name="Percent 35 2 3 2 2 2" xfId="54638"/>
    <cellStyle name="Percent 35 2 3 2 3" xfId="46697"/>
    <cellStyle name="Percent 35 2 3 3" xfId="11055"/>
    <cellStyle name="Percent 35 2 3 3 2" xfId="40113"/>
    <cellStyle name="Percent 35 2 3 4" xfId="33529"/>
    <cellStyle name="Percent 35 2 4" xfId="5587"/>
    <cellStyle name="Percent 35 2 4 2" xfId="18869"/>
    <cellStyle name="Percent 35 2 4 2 2" xfId="26823"/>
    <cellStyle name="Percent 35 2 4 2 2 2" xfId="55782"/>
    <cellStyle name="Percent 35 2 4 2 3" xfId="47841"/>
    <cellStyle name="Percent 35 2 4 3" xfId="12199"/>
    <cellStyle name="Percent 35 2 4 3 2" xfId="41257"/>
    <cellStyle name="Percent 35 2 4 4" xfId="34673"/>
    <cellStyle name="Percent 35 2 5" xfId="7756"/>
    <cellStyle name="Percent 35 2 5 2" xfId="21017"/>
    <cellStyle name="Percent 35 2 5 2 2" xfId="28971"/>
    <cellStyle name="Percent 35 2 5 2 2 2" xfId="57930"/>
    <cellStyle name="Percent 35 2 5 2 3" xfId="49989"/>
    <cellStyle name="Percent 35 2 5 3" xfId="14347"/>
    <cellStyle name="Percent 35 2 5 3 2" xfId="43405"/>
    <cellStyle name="Percent 35 2 5 4" xfId="36821"/>
    <cellStyle name="Percent 35 2 6" xfId="15626"/>
    <cellStyle name="Percent 35 2 6 2" xfId="23616"/>
    <cellStyle name="Percent 35 2 6 2 2" xfId="52575"/>
    <cellStyle name="Percent 35 2 6 3" xfId="44634"/>
    <cellStyle name="Percent 35 2 7" xfId="22167"/>
    <cellStyle name="Percent 35 2 7 2" xfId="30115"/>
    <cellStyle name="Percent 35 2 7 2 2" xfId="59074"/>
    <cellStyle name="Percent 35 2 7 3" xfId="51133"/>
    <cellStyle name="Percent 35 2 8" xfId="8907"/>
    <cellStyle name="Percent 35 2 8 2" xfId="37965"/>
    <cellStyle name="Percent 35 2 9" xfId="31381"/>
    <cellStyle name="Percent 35 3" xfId="2641"/>
    <cellStyle name="Percent 35 3 2" xfId="5999"/>
    <cellStyle name="Percent 35 3 2 2" xfId="19281"/>
    <cellStyle name="Percent 35 3 2 2 2" xfId="27235"/>
    <cellStyle name="Percent 35 3 2 2 2 2" xfId="56194"/>
    <cellStyle name="Percent 35 3 2 2 3" xfId="48253"/>
    <cellStyle name="Percent 35 3 2 3" xfId="12611"/>
    <cellStyle name="Percent 35 3 2 3 2" xfId="41669"/>
    <cellStyle name="Percent 35 3 2 4" xfId="35085"/>
    <cellStyle name="Percent 35 3 3" xfId="16129"/>
    <cellStyle name="Percent 35 3 3 2" xfId="24083"/>
    <cellStyle name="Percent 35 3 3 2 2" xfId="53042"/>
    <cellStyle name="Percent 35 3 3 3" xfId="45101"/>
    <cellStyle name="Percent 35 3 4" xfId="9319"/>
    <cellStyle name="Percent 35 3 4 2" xfId="38377"/>
    <cellStyle name="Percent 35 3 5" xfId="31793"/>
    <cellStyle name="Percent 35 4" xfId="3839"/>
    <cellStyle name="Percent 35 4 2" xfId="17133"/>
    <cellStyle name="Percent 35 4 2 2" xfId="25087"/>
    <cellStyle name="Percent 35 4 2 2 2" xfId="54046"/>
    <cellStyle name="Percent 35 4 2 3" xfId="46105"/>
    <cellStyle name="Percent 35 4 3" xfId="10463"/>
    <cellStyle name="Percent 35 4 3 2" xfId="39521"/>
    <cellStyle name="Percent 35 4 4" xfId="32937"/>
    <cellStyle name="Percent 35 5" xfId="4995"/>
    <cellStyle name="Percent 35 5 2" xfId="18277"/>
    <cellStyle name="Percent 35 5 2 2" xfId="26231"/>
    <cellStyle name="Percent 35 5 2 2 2" xfId="55190"/>
    <cellStyle name="Percent 35 5 2 3" xfId="47249"/>
    <cellStyle name="Percent 35 5 3" xfId="11607"/>
    <cellStyle name="Percent 35 5 3 2" xfId="40665"/>
    <cellStyle name="Percent 35 5 4" xfId="34081"/>
    <cellStyle name="Percent 35 6" xfId="7164"/>
    <cellStyle name="Percent 35 6 2" xfId="20425"/>
    <cellStyle name="Percent 35 6 2 2" xfId="28379"/>
    <cellStyle name="Percent 35 6 2 2 2" xfId="57338"/>
    <cellStyle name="Percent 35 6 2 3" xfId="49397"/>
    <cellStyle name="Percent 35 6 3" xfId="13755"/>
    <cellStyle name="Percent 35 6 3 2" xfId="42813"/>
    <cellStyle name="Percent 35 6 4" xfId="36229"/>
    <cellStyle name="Percent 35 7" xfId="15033"/>
    <cellStyle name="Percent 35 7 2" xfId="23023"/>
    <cellStyle name="Percent 35 7 2 2" xfId="51982"/>
    <cellStyle name="Percent 35 7 3" xfId="44041"/>
    <cellStyle name="Percent 35 8" xfId="21575"/>
    <cellStyle name="Percent 35 8 2" xfId="29523"/>
    <cellStyle name="Percent 35 8 2 2" xfId="58482"/>
    <cellStyle name="Percent 35 8 3" xfId="50541"/>
    <cellStyle name="Percent 35 9" xfId="8315"/>
    <cellStyle name="Percent 35 9 2" xfId="37373"/>
    <cellStyle name="Percent 36" xfId="1579"/>
    <cellStyle name="Percent 36 10" xfId="30768"/>
    <cellStyle name="Percent 36 2" xfId="2204"/>
    <cellStyle name="Percent 36 2 2" xfId="3212"/>
    <cellStyle name="Percent 36 2 2 2" xfId="6570"/>
    <cellStyle name="Percent 36 2 2 2 2" xfId="19852"/>
    <cellStyle name="Percent 36 2 2 2 2 2" xfId="27806"/>
    <cellStyle name="Percent 36 2 2 2 2 2 2" xfId="56765"/>
    <cellStyle name="Percent 36 2 2 2 2 3" xfId="48824"/>
    <cellStyle name="Percent 36 2 2 2 3" xfId="13182"/>
    <cellStyle name="Percent 36 2 2 2 3 2" xfId="42240"/>
    <cellStyle name="Percent 36 2 2 2 4" xfId="35656"/>
    <cellStyle name="Percent 36 2 2 3" xfId="16700"/>
    <cellStyle name="Percent 36 2 2 3 2" xfId="24654"/>
    <cellStyle name="Percent 36 2 2 3 2 2" xfId="53613"/>
    <cellStyle name="Percent 36 2 2 3 3" xfId="45672"/>
    <cellStyle name="Percent 36 2 2 4" xfId="9890"/>
    <cellStyle name="Percent 36 2 2 4 2" xfId="38948"/>
    <cellStyle name="Percent 36 2 2 5" xfId="32364"/>
    <cellStyle name="Percent 36 2 3" xfId="4410"/>
    <cellStyle name="Percent 36 2 3 2" xfId="17704"/>
    <cellStyle name="Percent 36 2 3 2 2" xfId="25658"/>
    <cellStyle name="Percent 36 2 3 2 2 2" xfId="54617"/>
    <cellStyle name="Percent 36 2 3 2 3" xfId="46676"/>
    <cellStyle name="Percent 36 2 3 3" xfId="11034"/>
    <cellStyle name="Percent 36 2 3 3 2" xfId="40092"/>
    <cellStyle name="Percent 36 2 3 4" xfId="33508"/>
    <cellStyle name="Percent 36 2 4" xfId="5566"/>
    <cellStyle name="Percent 36 2 4 2" xfId="18848"/>
    <cellStyle name="Percent 36 2 4 2 2" xfId="26802"/>
    <cellStyle name="Percent 36 2 4 2 2 2" xfId="55761"/>
    <cellStyle name="Percent 36 2 4 2 3" xfId="47820"/>
    <cellStyle name="Percent 36 2 4 3" xfId="12178"/>
    <cellStyle name="Percent 36 2 4 3 2" xfId="41236"/>
    <cellStyle name="Percent 36 2 4 4" xfId="34652"/>
    <cellStyle name="Percent 36 2 5" xfId="7735"/>
    <cellStyle name="Percent 36 2 5 2" xfId="20996"/>
    <cellStyle name="Percent 36 2 5 2 2" xfId="28950"/>
    <cellStyle name="Percent 36 2 5 2 2 2" xfId="57909"/>
    <cellStyle name="Percent 36 2 5 2 3" xfId="49968"/>
    <cellStyle name="Percent 36 2 5 3" xfId="14326"/>
    <cellStyle name="Percent 36 2 5 3 2" xfId="43384"/>
    <cellStyle name="Percent 36 2 5 4" xfId="36800"/>
    <cellStyle name="Percent 36 2 6" xfId="15605"/>
    <cellStyle name="Percent 36 2 6 2" xfId="23595"/>
    <cellStyle name="Percent 36 2 6 2 2" xfId="52554"/>
    <cellStyle name="Percent 36 2 6 3" xfId="44613"/>
    <cellStyle name="Percent 36 2 7" xfId="22146"/>
    <cellStyle name="Percent 36 2 7 2" xfId="30094"/>
    <cellStyle name="Percent 36 2 7 2 2" xfId="59053"/>
    <cellStyle name="Percent 36 2 7 3" xfId="51112"/>
    <cellStyle name="Percent 36 2 8" xfId="8886"/>
    <cellStyle name="Percent 36 2 8 2" xfId="37944"/>
    <cellStyle name="Percent 36 2 9" xfId="31360"/>
    <cellStyle name="Percent 36 3" xfId="2620"/>
    <cellStyle name="Percent 36 3 2" xfId="5978"/>
    <cellStyle name="Percent 36 3 2 2" xfId="19260"/>
    <cellStyle name="Percent 36 3 2 2 2" xfId="27214"/>
    <cellStyle name="Percent 36 3 2 2 2 2" xfId="56173"/>
    <cellStyle name="Percent 36 3 2 2 3" xfId="48232"/>
    <cellStyle name="Percent 36 3 2 3" xfId="12590"/>
    <cellStyle name="Percent 36 3 2 3 2" xfId="41648"/>
    <cellStyle name="Percent 36 3 2 4" xfId="35064"/>
    <cellStyle name="Percent 36 3 3" xfId="16108"/>
    <cellStyle name="Percent 36 3 3 2" xfId="24062"/>
    <cellStyle name="Percent 36 3 3 2 2" xfId="53021"/>
    <cellStyle name="Percent 36 3 3 3" xfId="45080"/>
    <cellStyle name="Percent 36 3 4" xfId="9298"/>
    <cellStyle name="Percent 36 3 4 2" xfId="38356"/>
    <cellStyle name="Percent 36 3 5" xfId="31772"/>
    <cellStyle name="Percent 36 4" xfId="3818"/>
    <cellStyle name="Percent 36 4 2" xfId="17112"/>
    <cellStyle name="Percent 36 4 2 2" xfId="25066"/>
    <cellStyle name="Percent 36 4 2 2 2" xfId="54025"/>
    <cellStyle name="Percent 36 4 2 3" xfId="46084"/>
    <cellStyle name="Percent 36 4 3" xfId="10442"/>
    <cellStyle name="Percent 36 4 3 2" xfId="39500"/>
    <cellStyle name="Percent 36 4 4" xfId="32916"/>
    <cellStyle name="Percent 36 5" xfId="4974"/>
    <cellStyle name="Percent 36 5 2" xfId="18256"/>
    <cellStyle name="Percent 36 5 2 2" xfId="26210"/>
    <cellStyle name="Percent 36 5 2 2 2" xfId="55169"/>
    <cellStyle name="Percent 36 5 2 3" xfId="47228"/>
    <cellStyle name="Percent 36 5 3" xfId="11586"/>
    <cellStyle name="Percent 36 5 3 2" xfId="40644"/>
    <cellStyle name="Percent 36 5 4" xfId="34060"/>
    <cellStyle name="Percent 36 6" xfId="7143"/>
    <cellStyle name="Percent 36 6 2" xfId="20404"/>
    <cellStyle name="Percent 36 6 2 2" xfId="28358"/>
    <cellStyle name="Percent 36 6 2 2 2" xfId="57317"/>
    <cellStyle name="Percent 36 6 2 3" xfId="49376"/>
    <cellStyle name="Percent 36 6 3" xfId="13734"/>
    <cellStyle name="Percent 36 6 3 2" xfId="42792"/>
    <cellStyle name="Percent 36 6 4" xfId="36208"/>
    <cellStyle name="Percent 36 7" xfId="15012"/>
    <cellStyle name="Percent 36 7 2" xfId="23002"/>
    <cellStyle name="Percent 36 7 2 2" xfId="51961"/>
    <cellStyle name="Percent 36 7 3" xfId="44020"/>
    <cellStyle name="Percent 36 8" xfId="21554"/>
    <cellStyle name="Percent 36 8 2" xfId="29502"/>
    <cellStyle name="Percent 36 8 2 2" xfId="58461"/>
    <cellStyle name="Percent 36 8 3" xfId="50520"/>
    <cellStyle name="Percent 36 9" xfId="8294"/>
    <cellStyle name="Percent 36 9 2" xfId="37352"/>
    <cellStyle name="Percent 37" xfId="1597"/>
    <cellStyle name="Percent 37 10" xfId="30786"/>
    <cellStyle name="Percent 37 2" xfId="2222"/>
    <cellStyle name="Percent 37 2 2" xfId="3230"/>
    <cellStyle name="Percent 37 2 2 2" xfId="6588"/>
    <cellStyle name="Percent 37 2 2 2 2" xfId="19870"/>
    <cellStyle name="Percent 37 2 2 2 2 2" xfId="27824"/>
    <cellStyle name="Percent 37 2 2 2 2 2 2" xfId="56783"/>
    <cellStyle name="Percent 37 2 2 2 2 3" xfId="48842"/>
    <cellStyle name="Percent 37 2 2 2 3" xfId="13200"/>
    <cellStyle name="Percent 37 2 2 2 3 2" xfId="42258"/>
    <cellStyle name="Percent 37 2 2 2 4" xfId="35674"/>
    <cellStyle name="Percent 37 2 2 3" xfId="16718"/>
    <cellStyle name="Percent 37 2 2 3 2" xfId="24672"/>
    <cellStyle name="Percent 37 2 2 3 2 2" xfId="53631"/>
    <cellStyle name="Percent 37 2 2 3 3" xfId="45690"/>
    <cellStyle name="Percent 37 2 2 4" xfId="9908"/>
    <cellStyle name="Percent 37 2 2 4 2" xfId="38966"/>
    <cellStyle name="Percent 37 2 2 5" xfId="32382"/>
    <cellStyle name="Percent 37 2 3" xfId="4428"/>
    <cellStyle name="Percent 37 2 3 2" xfId="17722"/>
    <cellStyle name="Percent 37 2 3 2 2" xfId="25676"/>
    <cellStyle name="Percent 37 2 3 2 2 2" xfId="54635"/>
    <cellStyle name="Percent 37 2 3 2 3" xfId="46694"/>
    <cellStyle name="Percent 37 2 3 3" xfId="11052"/>
    <cellStyle name="Percent 37 2 3 3 2" xfId="40110"/>
    <cellStyle name="Percent 37 2 3 4" xfId="33526"/>
    <cellStyle name="Percent 37 2 4" xfId="5584"/>
    <cellStyle name="Percent 37 2 4 2" xfId="18866"/>
    <cellStyle name="Percent 37 2 4 2 2" xfId="26820"/>
    <cellStyle name="Percent 37 2 4 2 2 2" xfId="55779"/>
    <cellStyle name="Percent 37 2 4 2 3" xfId="47838"/>
    <cellStyle name="Percent 37 2 4 3" xfId="12196"/>
    <cellStyle name="Percent 37 2 4 3 2" xfId="41254"/>
    <cellStyle name="Percent 37 2 4 4" xfId="34670"/>
    <cellStyle name="Percent 37 2 5" xfId="7753"/>
    <cellStyle name="Percent 37 2 5 2" xfId="21014"/>
    <cellStyle name="Percent 37 2 5 2 2" xfId="28968"/>
    <cellStyle name="Percent 37 2 5 2 2 2" xfId="57927"/>
    <cellStyle name="Percent 37 2 5 2 3" xfId="49986"/>
    <cellStyle name="Percent 37 2 5 3" xfId="14344"/>
    <cellStyle name="Percent 37 2 5 3 2" xfId="43402"/>
    <cellStyle name="Percent 37 2 5 4" xfId="36818"/>
    <cellStyle name="Percent 37 2 6" xfId="15623"/>
    <cellStyle name="Percent 37 2 6 2" xfId="23613"/>
    <cellStyle name="Percent 37 2 6 2 2" xfId="52572"/>
    <cellStyle name="Percent 37 2 6 3" xfId="44631"/>
    <cellStyle name="Percent 37 2 7" xfId="22164"/>
    <cellStyle name="Percent 37 2 7 2" xfId="30112"/>
    <cellStyle name="Percent 37 2 7 2 2" xfId="59071"/>
    <cellStyle name="Percent 37 2 7 3" xfId="51130"/>
    <cellStyle name="Percent 37 2 8" xfId="8904"/>
    <cellStyle name="Percent 37 2 8 2" xfId="37962"/>
    <cellStyle name="Percent 37 2 9" xfId="31378"/>
    <cellStyle name="Percent 37 3" xfId="2638"/>
    <cellStyle name="Percent 37 3 2" xfId="5996"/>
    <cellStyle name="Percent 37 3 2 2" xfId="19278"/>
    <cellStyle name="Percent 37 3 2 2 2" xfId="27232"/>
    <cellStyle name="Percent 37 3 2 2 2 2" xfId="56191"/>
    <cellStyle name="Percent 37 3 2 2 3" xfId="48250"/>
    <cellStyle name="Percent 37 3 2 3" xfId="12608"/>
    <cellStyle name="Percent 37 3 2 3 2" xfId="41666"/>
    <cellStyle name="Percent 37 3 2 4" xfId="35082"/>
    <cellStyle name="Percent 37 3 3" xfId="16126"/>
    <cellStyle name="Percent 37 3 3 2" xfId="24080"/>
    <cellStyle name="Percent 37 3 3 2 2" xfId="53039"/>
    <cellStyle name="Percent 37 3 3 3" xfId="45098"/>
    <cellStyle name="Percent 37 3 4" xfId="9316"/>
    <cellStyle name="Percent 37 3 4 2" xfId="38374"/>
    <cellStyle name="Percent 37 3 5" xfId="31790"/>
    <cellStyle name="Percent 37 4" xfId="3836"/>
    <cellStyle name="Percent 37 4 2" xfId="17130"/>
    <cellStyle name="Percent 37 4 2 2" xfId="25084"/>
    <cellStyle name="Percent 37 4 2 2 2" xfId="54043"/>
    <cellStyle name="Percent 37 4 2 3" xfId="46102"/>
    <cellStyle name="Percent 37 4 3" xfId="10460"/>
    <cellStyle name="Percent 37 4 3 2" xfId="39518"/>
    <cellStyle name="Percent 37 4 4" xfId="32934"/>
    <cellStyle name="Percent 37 5" xfId="4992"/>
    <cellStyle name="Percent 37 5 2" xfId="18274"/>
    <cellStyle name="Percent 37 5 2 2" xfId="26228"/>
    <cellStyle name="Percent 37 5 2 2 2" xfId="55187"/>
    <cellStyle name="Percent 37 5 2 3" xfId="47246"/>
    <cellStyle name="Percent 37 5 3" xfId="11604"/>
    <cellStyle name="Percent 37 5 3 2" xfId="40662"/>
    <cellStyle name="Percent 37 5 4" xfId="34078"/>
    <cellStyle name="Percent 37 6" xfId="7161"/>
    <cellStyle name="Percent 37 6 2" xfId="20422"/>
    <cellStyle name="Percent 37 6 2 2" xfId="28376"/>
    <cellStyle name="Percent 37 6 2 2 2" xfId="57335"/>
    <cellStyle name="Percent 37 6 2 3" xfId="49394"/>
    <cellStyle name="Percent 37 6 3" xfId="13752"/>
    <cellStyle name="Percent 37 6 3 2" xfId="42810"/>
    <cellStyle name="Percent 37 6 4" xfId="36226"/>
    <cellStyle name="Percent 37 7" xfId="15030"/>
    <cellStyle name="Percent 37 7 2" xfId="23020"/>
    <cellStyle name="Percent 37 7 2 2" xfId="51979"/>
    <cellStyle name="Percent 37 7 3" xfId="44038"/>
    <cellStyle name="Percent 37 8" xfId="21572"/>
    <cellStyle name="Percent 37 8 2" xfId="29520"/>
    <cellStyle name="Percent 37 8 2 2" xfId="58479"/>
    <cellStyle name="Percent 37 8 3" xfId="50538"/>
    <cellStyle name="Percent 37 9" xfId="8312"/>
    <cellStyle name="Percent 37 9 2" xfId="37370"/>
    <cellStyle name="Percent 38" xfId="1582"/>
    <cellStyle name="Percent 38 10" xfId="30771"/>
    <cellStyle name="Percent 38 2" xfId="2207"/>
    <cellStyle name="Percent 38 2 2" xfId="3215"/>
    <cellStyle name="Percent 38 2 2 2" xfId="6573"/>
    <cellStyle name="Percent 38 2 2 2 2" xfId="19855"/>
    <cellStyle name="Percent 38 2 2 2 2 2" xfId="27809"/>
    <cellStyle name="Percent 38 2 2 2 2 2 2" xfId="56768"/>
    <cellStyle name="Percent 38 2 2 2 2 3" xfId="48827"/>
    <cellStyle name="Percent 38 2 2 2 3" xfId="13185"/>
    <cellStyle name="Percent 38 2 2 2 3 2" xfId="42243"/>
    <cellStyle name="Percent 38 2 2 2 4" xfId="35659"/>
    <cellStyle name="Percent 38 2 2 3" xfId="16703"/>
    <cellStyle name="Percent 38 2 2 3 2" xfId="24657"/>
    <cellStyle name="Percent 38 2 2 3 2 2" xfId="53616"/>
    <cellStyle name="Percent 38 2 2 3 3" xfId="45675"/>
    <cellStyle name="Percent 38 2 2 4" xfId="9893"/>
    <cellStyle name="Percent 38 2 2 4 2" xfId="38951"/>
    <cellStyle name="Percent 38 2 2 5" xfId="32367"/>
    <cellStyle name="Percent 38 2 3" xfId="4413"/>
    <cellStyle name="Percent 38 2 3 2" xfId="17707"/>
    <cellStyle name="Percent 38 2 3 2 2" xfId="25661"/>
    <cellStyle name="Percent 38 2 3 2 2 2" xfId="54620"/>
    <cellStyle name="Percent 38 2 3 2 3" xfId="46679"/>
    <cellStyle name="Percent 38 2 3 3" xfId="11037"/>
    <cellStyle name="Percent 38 2 3 3 2" xfId="40095"/>
    <cellStyle name="Percent 38 2 3 4" xfId="33511"/>
    <cellStyle name="Percent 38 2 4" xfId="5569"/>
    <cellStyle name="Percent 38 2 4 2" xfId="18851"/>
    <cellStyle name="Percent 38 2 4 2 2" xfId="26805"/>
    <cellStyle name="Percent 38 2 4 2 2 2" xfId="55764"/>
    <cellStyle name="Percent 38 2 4 2 3" xfId="47823"/>
    <cellStyle name="Percent 38 2 4 3" xfId="12181"/>
    <cellStyle name="Percent 38 2 4 3 2" xfId="41239"/>
    <cellStyle name="Percent 38 2 4 4" xfId="34655"/>
    <cellStyle name="Percent 38 2 5" xfId="7738"/>
    <cellStyle name="Percent 38 2 5 2" xfId="20999"/>
    <cellStyle name="Percent 38 2 5 2 2" xfId="28953"/>
    <cellStyle name="Percent 38 2 5 2 2 2" xfId="57912"/>
    <cellStyle name="Percent 38 2 5 2 3" xfId="49971"/>
    <cellStyle name="Percent 38 2 5 3" xfId="14329"/>
    <cellStyle name="Percent 38 2 5 3 2" xfId="43387"/>
    <cellStyle name="Percent 38 2 5 4" xfId="36803"/>
    <cellStyle name="Percent 38 2 6" xfId="15608"/>
    <cellStyle name="Percent 38 2 6 2" xfId="23598"/>
    <cellStyle name="Percent 38 2 6 2 2" xfId="52557"/>
    <cellStyle name="Percent 38 2 6 3" xfId="44616"/>
    <cellStyle name="Percent 38 2 7" xfId="22149"/>
    <cellStyle name="Percent 38 2 7 2" xfId="30097"/>
    <cellStyle name="Percent 38 2 7 2 2" xfId="59056"/>
    <cellStyle name="Percent 38 2 7 3" xfId="51115"/>
    <cellStyle name="Percent 38 2 8" xfId="8889"/>
    <cellStyle name="Percent 38 2 8 2" xfId="37947"/>
    <cellStyle name="Percent 38 2 9" xfId="31363"/>
    <cellStyle name="Percent 38 3" xfId="2623"/>
    <cellStyle name="Percent 38 3 2" xfId="5981"/>
    <cellStyle name="Percent 38 3 2 2" xfId="19263"/>
    <cellStyle name="Percent 38 3 2 2 2" xfId="27217"/>
    <cellStyle name="Percent 38 3 2 2 2 2" xfId="56176"/>
    <cellStyle name="Percent 38 3 2 2 3" xfId="48235"/>
    <cellStyle name="Percent 38 3 2 3" xfId="12593"/>
    <cellStyle name="Percent 38 3 2 3 2" xfId="41651"/>
    <cellStyle name="Percent 38 3 2 4" xfId="35067"/>
    <cellStyle name="Percent 38 3 3" xfId="16111"/>
    <cellStyle name="Percent 38 3 3 2" xfId="24065"/>
    <cellStyle name="Percent 38 3 3 2 2" xfId="53024"/>
    <cellStyle name="Percent 38 3 3 3" xfId="45083"/>
    <cellStyle name="Percent 38 3 4" xfId="9301"/>
    <cellStyle name="Percent 38 3 4 2" xfId="38359"/>
    <cellStyle name="Percent 38 3 5" xfId="31775"/>
    <cellStyle name="Percent 38 4" xfId="3821"/>
    <cellStyle name="Percent 38 4 2" xfId="17115"/>
    <cellStyle name="Percent 38 4 2 2" xfId="25069"/>
    <cellStyle name="Percent 38 4 2 2 2" xfId="54028"/>
    <cellStyle name="Percent 38 4 2 3" xfId="46087"/>
    <cellStyle name="Percent 38 4 3" xfId="10445"/>
    <cellStyle name="Percent 38 4 3 2" xfId="39503"/>
    <cellStyle name="Percent 38 4 4" xfId="32919"/>
    <cellStyle name="Percent 38 5" xfId="4977"/>
    <cellStyle name="Percent 38 5 2" xfId="18259"/>
    <cellStyle name="Percent 38 5 2 2" xfId="26213"/>
    <cellStyle name="Percent 38 5 2 2 2" xfId="55172"/>
    <cellStyle name="Percent 38 5 2 3" xfId="47231"/>
    <cellStyle name="Percent 38 5 3" xfId="11589"/>
    <cellStyle name="Percent 38 5 3 2" xfId="40647"/>
    <cellStyle name="Percent 38 5 4" xfId="34063"/>
    <cellStyle name="Percent 38 6" xfId="7146"/>
    <cellStyle name="Percent 38 6 2" xfId="20407"/>
    <cellStyle name="Percent 38 6 2 2" xfId="28361"/>
    <cellStyle name="Percent 38 6 2 2 2" xfId="57320"/>
    <cellStyle name="Percent 38 6 2 3" xfId="49379"/>
    <cellStyle name="Percent 38 6 3" xfId="13737"/>
    <cellStyle name="Percent 38 6 3 2" xfId="42795"/>
    <cellStyle name="Percent 38 6 4" xfId="36211"/>
    <cellStyle name="Percent 38 7" xfId="15015"/>
    <cellStyle name="Percent 38 7 2" xfId="23005"/>
    <cellStyle name="Percent 38 7 2 2" xfId="51964"/>
    <cellStyle name="Percent 38 7 3" xfId="44023"/>
    <cellStyle name="Percent 38 8" xfId="21557"/>
    <cellStyle name="Percent 38 8 2" xfId="29505"/>
    <cellStyle name="Percent 38 8 2 2" xfId="58464"/>
    <cellStyle name="Percent 38 8 3" xfId="50523"/>
    <cellStyle name="Percent 38 9" xfId="8297"/>
    <cellStyle name="Percent 38 9 2" xfId="37355"/>
    <cellStyle name="Percent 39" xfId="1593"/>
    <cellStyle name="Percent 39 10" xfId="30782"/>
    <cellStyle name="Percent 39 2" xfId="2218"/>
    <cellStyle name="Percent 39 2 2" xfId="3226"/>
    <cellStyle name="Percent 39 2 2 2" xfId="6584"/>
    <cellStyle name="Percent 39 2 2 2 2" xfId="19866"/>
    <cellStyle name="Percent 39 2 2 2 2 2" xfId="27820"/>
    <cellStyle name="Percent 39 2 2 2 2 2 2" xfId="56779"/>
    <cellStyle name="Percent 39 2 2 2 2 3" xfId="48838"/>
    <cellStyle name="Percent 39 2 2 2 3" xfId="13196"/>
    <cellStyle name="Percent 39 2 2 2 3 2" xfId="42254"/>
    <cellStyle name="Percent 39 2 2 2 4" xfId="35670"/>
    <cellStyle name="Percent 39 2 2 3" xfId="16714"/>
    <cellStyle name="Percent 39 2 2 3 2" xfId="24668"/>
    <cellStyle name="Percent 39 2 2 3 2 2" xfId="53627"/>
    <cellStyle name="Percent 39 2 2 3 3" xfId="45686"/>
    <cellStyle name="Percent 39 2 2 4" xfId="9904"/>
    <cellStyle name="Percent 39 2 2 4 2" xfId="38962"/>
    <cellStyle name="Percent 39 2 2 5" xfId="32378"/>
    <cellStyle name="Percent 39 2 3" xfId="4424"/>
    <cellStyle name="Percent 39 2 3 2" xfId="17718"/>
    <cellStyle name="Percent 39 2 3 2 2" xfId="25672"/>
    <cellStyle name="Percent 39 2 3 2 2 2" xfId="54631"/>
    <cellStyle name="Percent 39 2 3 2 3" xfId="46690"/>
    <cellStyle name="Percent 39 2 3 3" xfId="11048"/>
    <cellStyle name="Percent 39 2 3 3 2" xfId="40106"/>
    <cellStyle name="Percent 39 2 3 4" xfId="33522"/>
    <cellStyle name="Percent 39 2 4" xfId="5580"/>
    <cellStyle name="Percent 39 2 4 2" xfId="18862"/>
    <cellStyle name="Percent 39 2 4 2 2" xfId="26816"/>
    <cellStyle name="Percent 39 2 4 2 2 2" xfId="55775"/>
    <cellStyle name="Percent 39 2 4 2 3" xfId="47834"/>
    <cellStyle name="Percent 39 2 4 3" xfId="12192"/>
    <cellStyle name="Percent 39 2 4 3 2" xfId="41250"/>
    <cellStyle name="Percent 39 2 4 4" xfId="34666"/>
    <cellStyle name="Percent 39 2 5" xfId="7749"/>
    <cellStyle name="Percent 39 2 5 2" xfId="21010"/>
    <cellStyle name="Percent 39 2 5 2 2" xfId="28964"/>
    <cellStyle name="Percent 39 2 5 2 2 2" xfId="57923"/>
    <cellStyle name="Percent 39 2 5 2 3" xfId="49982"/>
    <cellStyle name="Percent 39 2 5 3" xfId="14340"/>
    <cellStyle name="Percent 39 2 5 3 2" xfId="43398"/>
    <cellStyle name="Percent 39 2 5 4" xfId="36814"/>
    <cellStyle name="Percent 39 2 6" xfId="15619"/>
    <cellStyle name="Percent 39 2 6 2" xfId="23609"/>
    <cellStyle name="Percent 39 2 6 2 2" xfId="52568"/>
    <cellStyle name="Percent 39 2 6 3" xfId="44627"/>
    <cellStyle name="Percent 39 2 7" xfId="22160"/>
    <cellStyle name="Percent 39 2 7 2" xfId="30108"/>
    <cellStyle name="Percent 39 2 7 2 2" xfId="59067"/>
    <cellStyle name="Percent 39 2 7 3" xfId="51126"/>
    <cellStyle name="Percent 39 2 8" xfId="8900"/>
    <cellStyle name="Percent 39 2 8 2" xfId="37958"/>
    <cellStyle name="Percent 39 2 9" xfId="31374"/>
    <cellStyle name="Percent 39 3" xfId="2634"/>
    <cellStyle name="Percent 39 3 2" xfId="5992"/>
    <cellStyle name="Percent 39 3 2 2" xfId="19274"/>
    <cellStyle name="Percent 39 3 2 2 2" xfId="27228"/>
    <cellStyle name="Percent 39 3 2 2 2 2" xfId="56187"/>
    <cellStyle name="Percent 39 3 2 2 3" xfId="48246"/>
    <cellStyle name="Percent 39 3 2 3" xfId="12604"/>
    <cellStyle name="Percent 39 3 2 3 2" xfId="41662"/>
    <cellStyle name="Percent 39 3 2 4" xfId="35078"/>
    <cellStyle name="Percent 39 3 3" xfId="16122"/>
    <cellStyle name="Percent 39 3 3 2" xfId="24076"/>
    <cellStyle name="Percent 39 3 3 2 2" xfId="53035"/>
    <cellStyle name="Percent 39 3 3 3" xfId="45094"/>
    <cellStyle name="Percent 39 3 4" xfId="9312"/>
    <cellStyle name="Percent 39 3 4 2" xfId="38370"/>
    <cellStyle name="Percent 39 3 5" xfId="31786"/>
    <cellStyle name="Percent 39 4" xfId="3832"/>
    <cellStyle name="Percent 39 4 2" xfId="17126"/>
    <cellStyle name="Percent 39 4 2 2" xfId="25080"/>
    <cellStyle name="Percent 39 4 2 2 2" xfId="54039"/>
    <cellStyle name="Percent 39 4 2 3" xfId="46098"/>
    <cellStyle name="Percent 39 4 3" xfId="10456"/>
    <cellStyle name="Percent 39 4 3 2" xfId="39514"/>
    <cellStyle name="Percent 39 4 4" xfId="32930"/>
    <cellStyle name="Percent 39 5" xfId="4988"/>
    <cellStyle name="Percent 39 5 2" xfId="18270"/>
    <cellStyle name="Percent 39 5 2 2" xfId="26224"/>
    <cellStyle name="Percent 39 5 2 2 2" xfId="55183"/>
    <cellStyle name="Percent 39 5 2 3" xfId="47242"/>
    <cellStyle name="Percent 39 5 3" xfId="11600"/>
    <cellStyle name="Percent 39 5 3 2" xfId="40658"/>
    <cellStyle name="Percent 39 5 4" xfId="34074"/>
    <cellStyle name="Percent 39 6" xfId="7157"/>
    <cellStyle name="Percent 39 6 2" xfId="20418"/>
    <cellStyle name="Percent 39 6 2 2" xfId="28372"/>
    <cellStyle name="Percent 39 6 2 2 2" xfId="57331"/>
    <cellStyle name="Percent 39 6 2 3" xfId="49390"/>
    <cellStyle name="Percent 39 6 3" xfId="13748"/>
    <cellStyle name="Percent 39 6 3 2" xfId="42806"/>
    <cellStyle name="Percent 39 6 4" xfId="36222"/>
    <cellStyle name="Percent 39 7" xfId="15026"/>
    <cellStyle name="Percent 39 7 2" xfId="23016"/>
    <cellStyle name="Percent 39 7 2 2" xfId="51975"/>
    <cellStyle name="Percent 39 7 3" xfId="44034"/>
    <cellStyle name="Percent 39 8" xfId="21568"/>
    <cellStyle name="Percent 39 8 2" xfId="29516"/>
    <cellStyle name="Percent 39 8 2 2" xfId="58475"/>
    <cellStyle name="Percent 39 8 3" xfId="50534"/>
    <cellStyle name="Percent 39 9" xfId="8308"/>
    <cellStyle name="Percent 39 9 2" xfId="37366"/>
    <cellStyle name="Percent 4" xfId="67"/>
    <cellStyle name="Percent 4 2" xfId="125"/>
    <cellStyle name="Percent 4 3" xfId="1221"/>
    <cellStyle name="Percent 4 4" xfId="3523"/>
    <cellStyle name="Percent 40" xfId="1585"/>
    <cellStyle name="Percent 40 10" xfId="30774"/>
    <cellStyle name="Percent 40 2" xfId="2210"/>
    <cellStyle name="Percent 40 2 2" xfId="3218"/>
    <cellStyle name="Percent 40 2 2 2" xfId="6576"/>
    <cellStyle name="Percent 40 2 2 2 2" xfId="19858"/>
    <cellStyle name="Percent 40 2 2 2 2 2" xfId="27812"/>
    <cellStyle name="Percent 40 2 2 2 2 2 2" xfId="56771"/>
    <cellStyle name="Percent 40 2 2 2 2 3" xfId="48830"/>
    <cellStyle name="Percent 40 2 2 2 3" xfId="13188"/>
    <cellStyle name="Percent 40 2 2 2 3 2" xfId="42246"/>
    <cellStyle name="Percent 40 2 2 2 4" xfId="35662"/>
    <cellStyle name="Percent 40 2 2 3" xfId="16706"/>
    <cellStyle name="Percent 40 2 2 3 2" xfId="24660"/>
    <cellStyle name="Percent 40 2 2 3 2 2" xfId="53619"/>
    <cellStyle name="Percent 40 2 2 3 3" xfId="45678"/>
    <cellStyle name="Percent 40 2 2 4" xfId="9896"/>
    <cellStyle name="Percent 40 2 2 4 2" xfId="38954"/>
    <cellStyle name="Percent 40 2 2 5" xfId="32370"/>
    <cellStyle name="Percent 40 2 3" xfId="4416"/>
    <cellStyle name="Percent 40 2 3 2" xfId="17710"/>
    <cellStyle name="Percent 40 2 3 2 2" xfId="25664"/>
    <cellStyle name="Percent 40 2 3 2 2 2" xfId="54623"/>
    <cellStyle name="Percent 40 2 3 2 3" xfId="46682"/>
    <cellStyle name="Percent 40 2 3 3" xfId="11040"/>
    <cellStyle name="Percent 40 2 3 3 2" xfId="40098"/>
    <cellStyle name="Percent 40 2 3 4" xfId="33514"/>
    <cellStyle name="Percent 40 2 4" xfId="5572"/>
    <cellStyle name="Percent 40 2 4 2" xfId="18854"/>
    <cellStyle name="Percent 40 2 4 2 2" xfId="26808"/>
    <cellStyle name="Percent 40 2 4 2 2 2" xfId="55767"/>
    <cellStyle name="Percent 40 2 4 2 3" xfId="47826"/>
    <cellStyle name="Percent 40 2 4 3" xfId="12184"/>
    <cellStyle name="Percent 40 2 4 3 2" xfId="41242"/>
    <cellStyle name="Percent 40 2 4 4" xfId="34658"/>
    <cellStyle name="Percent 40 2 5" xfId="7741"/>
    <cellStyle name="Percent 40 2 5 2" xfId="21002"/>
    <cellStyle name="Percent 40 2 5 2 2" xfId="28956"/>
    <cellStyle name="Percent 40 2 5 2 2 2" xfId="57915"/>
    <cellStyle name="Percent 40 2 5 2 3" xfId="49974"/>
    <cellStyle name="Percent 40 2 5 3" xfId="14332"/>
    <cellStyle name="Percent 40 2 5 3 2" xfId="43390"/>
    <cellStyle name="Percent 40 2 5 4" xfId="36806"/>
    <cellStyle name="Percent 40 2 6" xfId="15611"/>
    <cellStyle name="Percent 40 2 6 2" xfId="23601"/>
    <cellStyle name="Percent 40 2 6 2 2" xfId="52560"/>
    <cellStyle name="Percent 40 2 6 3" xfId="44619"/>
    <cellStyle name="Percent 40 2 7" xfId="22152"/>
    <cellStyle name="Percent 40 2 7 2" xfId="30100"/>
    <cellStyle name="Percent 40 2 7 2 2" xfId="59059"/>
    <cellStyle name="Percent 40 2 7 3" xfId="51118"/>
    <cellStyle name="Percent 40 2 8" xfId="8892"/>
    <cellStyle name="Percent 40 2 8 2" xfId="37950"/>
    <cellStyle name="Percent 40 2 9" xfId="31366"/>
    <cellStyle name="Percent 40 3" xfId="2626"/>
    <cellStyle name="Percent 40 3 2" xfId="5984"/>
    <cellStyle name="Percent 40 3 2 2" xfId="19266"/>
    <cellStyle name="Percent 40 3 2 2 2" xfId="27220"/>
    <cellStyle name="Percent 40 3 2 2 2 2" xfId="56179"/>
    <cellStyle name="Percent 40 3 2 2 3" xfId="48238"/>
    <cellStyle name="Percent 40 3 2 3" xfId="12596"/>
    <cellStyle name="Percent 40 3 2 3 2" xfId="41654"/>
    <cellStyle name="Percent 40 3 2 4" xfId="35070"/>
    <cellStyle name="Percent 40 3 3" xfId="16114"/>
    <cellStyle name="Percent 40 3 3 2" xfId="24068"/>
    <cellStyle name="Percent 40 3 3 2 2" xfId="53027"/>
    <cellStyle name="Percent 40 3 3 3" xfId="45086"/>
    <cellStyle name="Percent 40 3 4" xfId="9304"/>
    <cellStyle name="Percent 40 3 4 2" xfId="38362"/>
    <cellStyle name="Percent 40 3 5" xfId="31778"/>
    <cellStyle name="Percent 40 4" xfId="3824"/>
    <cellStyle name="Percent 40 4 2" xfId="17118"/>
    <cellStyle name="Percent 40 4 2 2" xfId="25072"/>
    <cellStyle name="Percent 40 4 2 2 2" xfId="54031"/>
    <cellStyle name="Percent 40 4 2 3" xfId="46090"/>
    <cellStyle name="Percent 40 4 3" xfId="10448"/>
    <cellStyle name="Percent 40 4 3 2" xfId="39506"/>
    <cellStyle name="Percent 40 4 4" xfId="32922"/>
    <cellStyle name="Percent 40 5" xfId="4980"/>
    <cellStyle name="Percent 40 5 2" xfId="18262"/>
    <cellStyle name="Percent 40 5 2 2" xfId="26216"/>
    <cellStyle name="Percent 40 5 2 2 2" xfId="55175"/>
    <cellStyle name="Percent 40 5 2 3" xfId="47234"/>
    <cellStyle name="Percent 40 5 3" xfId="11592"/>
    <cellStyle name="Percent 40 5 3 2" xfId="40650"/>
    <cellStyle name="Percent 40 5 4" xfId="34066"/>
    <cellStyle name="Percent 40 6" xfId="7149"/>
    <cellStyle name="Percent 40 6 2" xfId="20410"/>
    <cellStyle name="Percent 40 6 2 2" xfId="28364"/>
    <cellStyle name="Percent 40 6 2 2 2" xfId="57323"/>
    <cellStyle name="Percent 40 6 2 3" xfId="49382"/>
    <cellStyle name="Percent 40 6 3" xfId="13740"/>
    <cellStyle name="Percent 40 6 3 2" xfId="42798"/>
    <cellStyle name="Percent 40 6 4" xfId="36214"/>
    <cellStyle name="Percent 40 7" xfId="15018"/>
    <cellStyle name="Percent 40 7 2" xfId="23008"/>
    <cellStyle name="Percent 40 7 2 2" xfId="51967"/>
    <cellStyle name="Percent 40 7 3" xfId="44026"/>
    <cellStyle name="Percent 40 8" xfId="21560"/>
    <cellStyle name="Percent 40 8 2" xfId="29508"/>
    <cellStyle name="Percent 40 8 2 2" xfId="58467"/>
    <cellStyle name="Percent 40 8 3" xfId="50526"/>
    <cellStyle name="Percent 40 9" xfId="8300"/>
    <cellStyle name="Percent 40 9 2" xfId="37358"/>
    <cellStyle name="Percent 41" xfId="1588"/>
    <cellStyle name="Percent 41 10" xfId="30777"/>
    <cellStyle name="Percent 41 2" xfId="2213"/>
    <cellStyle name="Percent 41 2 2" xfId="3221"/>
    <cellStyle name="Percent 41 2 2 2" xfId="6579"/>
    <cellStyle name="Percent 41 2 2 2 2" xfId="19861"/>
    <cellStyle name="Percent 41 2 2 2 2 2" xfId="27815"/>
    <cellStyle name="Percent 41 2 2 2 2 2 2" xfId="56774"/>
    <cellStyle name="Percent 41 2 2 2 2 3" xfId="48833"/>
    <cellStyle name="Percent 41 2 2 2 3" xfId="13191"/>
    <cellStyle name="Percent 41 2 2 2 3 2" xfId="42249"/>
    <cellStyle name="Percent 41 2 2 2 4" xfId="35665"/>
    <cellStyle name="Percent 41 2 2 3" xfId="16709"/>
    <cellStyle name="Percent 41 2 2 3 2" xfId="24663"/>
    <cellStyle name="Percent 41 2 2 3 2 2" xfId="53622"/>
    <cellStyle name="Percent 41 2 2 3 3" xfId="45681"/>
    <cellStyle name="Percent 41 2 2 4" xfId="9899"/>
    <cellStyle name="Percent 41 2 2 4 2" xfId="38957"/>
    <cellStyle name="Percent 41 2 2 5" xfId="32373"/>
    <cellStyle name="Percent 41 2 3" xfId="4419"/>
    <cellStyle name="Percent 41 2 3 2" xfId="17713"/>
    <cellStyle name="Percent 41 2 3 2 2" xfId="25667"/>
    <cellStyle name="Percent 41 2 3 2 2 2" xfId="54626"/>
    <cellStyle name="Percent 41 2 3 2 3" xfId="46685"/>
    <cellStyle name="Percent 41 2 3 3" xfId="11043"/>
    <cellStyle name="Percent 41 2 3 3 2" xfId="40101"/>
    <cellStyle name="Percent 41 2 3 4" xfId="33517"/>
    <cellStyle name="Percent 41 2 4" xfId="5575"/>
    <cellStyle name="Percent 41 2 4 2" xfId="18857"/>
    <cellStyle name="Percent 41 2 4 2 2" xfId="26811"/>
    <cellStyle name="Percent 41 2 4 2 2 2" xfId="55770"/>
    <cellStyle name="Percent 41 2 4 2 3" xfId="47829"/>
    <cellStyle name="Percent 41 2 4 3" xfId="12187"/>
    <cellStyle name="Percent 41 2 4 3 2" xfId="41245"/>
    <cellStyle name="Percent 41 2 4 4" xfId="34661"/>
    <cellStyle name="Percent 41 2 5" xfId="7744"/>
    <cellStyle name="Percent 41 2 5 2" xfId="21005"/>
    <cellStyle name="Percent 41 2 5 2 2" xfId="28959"/>
    <cellStyle name="Percent 41 2 5 2 2 2" xfId="57918"/>
    <cellStyle name="Percent 41 2 5 2 3" xfId="49977"/>
    <cellStyle name="Percent 41 2 5 3" xfId="14335"/>
    <cellStyle name="Percent 41 2 5 3 2" xfId="43393"/>
    <cellStyle name="Percent 41 2 5 4" xfId="36809"/>
    <cellStyle name="Percent 41 2 6" xfId="15614"/>
    <cellStyle name="Percent 41 2 6 2" xfId="23604"/>
    <cellStyle name="Percent 41 2 6 2 2" xfId="52563"/>
    <cellStyle name="Percent 41 2 6 3" xfId="44622"/>
    <cellStyle name="Percent 41 2 7" xfId="22155"/>
    <cellStyle name="Percent 41 2 7 2" xfId="30103"/>
    <cellStyle name="Percent 41 2 7 2 2" xfId="59062"/>
    <cellStyle name="Percent 41 2 7 3" xfId="51121"/>
    <cellStyle name="Percent 41 2 8" xfId="8895"/>
    <cellStyle name="Percent 41 2 8 2" xfId="37953"/>
    <cellStyle name="Percent 41 2 9" xfId="31369"/>
    <cellStyle name="Percent 41 3" xfId="2629"/>
    <cellStyle name="Percent 41 3 2" xfId="5987"/>
    <cellStyle name="Percent 41 3 2 2" xfId="19269"/>
    <cellStyle name="Percent 41 3 2 2 2" xfId="27223"/>
    <cellStyle name="Percent 41 3 2 2 2 2" xfId="56182"/>
    <cellStyle name="Percent 41 3 2 2 3" xfId="48241"/>
    <cellStyle name="Percent 41 3 2 3" xfId="12599"/>
    <cellStyle name="Percent 41 3 2 3 2" xfId="41657"/>
    <cellStyle name="Percent 41 3 2 4" xfId="35073"/>
    <cellStyle name="Percent 41 3 3" xfId="16117"/>
    <cellStyle name="Percent 41 3 3 2" xfId="24071"/>
    <cellStyle name="Percent 41 3 3 2 2" xfId="53030"/>
    <cellStyle name="Percent 41 3 3 3" xfId="45089"/>
    <cellStyle name="Percent 41 3 4" xfId="9307"/>
    <cellStyle name="Percent 41 3 4 2" xfId="38365"/>
    <cellStyle name="Percent 41 3 5" xfId="31781"/>
    <cellStyle name="Percent 41 4" xfId="3827"/>
    <cellStyle name="Percent 41 4 2" xfId="17121"/>
    <cellStyle name="Percent 41 4 2 2" xfId="25075"/>
    <cellStyle name="Percent 41 4 2 2 2" xfId="54034"/>
    <cellStyle name="Percent 41 4 2 3" xfId="46093"/>
    <cellStyle name="Percent 41 4 3" xfId="10451"/>
    <cellStyle name="Percent 41 4 3 2" xfId="39509"/>
    <cellStyle name="Percent 41 4 4" xfId="32925"/>
    <cellStyle name="Percent 41 5" xfId="4983"/>
    <cellStyle name="Percent 41 5 2" xfId="18265"/>
    <cellStyle name="Percent 41 5 2 2" xfId="26219"/>
    <cellStyle name="Percent 41 5 2 2 2" xfId="55178"/>
    <cellStyle name="Percent 41 5 2 3" xfId="47237"/>
    <cellStyle name="Percent 41 5 3" xfId="11595"/>
    <cellStyle name="Percent 41 5 3 2" xfId="40653"/>
    <cellStyle name="Percent 41 5 4" xfId="34069"/>
    <cellStyle name="Percent 41 6" xfId="7152"/>
    <cellStyle name="Percent 41 6 2" xfId="20413"/>
    <cellStyle name="Percent 41 6 2 2" xfId="28367"/>
    <cellStyle name="Percent 41 6 2 2 2" xfId="57326"/>
    <cellStyle name="Percent 41 6 2 3" xfId="49385"/>
    <cellStyle name="Percent 41 6 3" xfId="13743"/>
    <cellStyle name="Percent 41 6 3 2" xfId="42801"/>
    <cellStyle name="Percent 41 6 4" xfId="36217"/>
    <cellStyle name="Percent 41 7" xfId="15021"/>
    <cellStyle name="Percent 41 7 2" xfId="23011"/>
    <cellStyle name="Percent 41 7 2 2" xfId="51970"/>
    <cellStyle name="Percent 41 7 3" xfId="44029"/>
    <cellStyle name="Percent 41 8" xfId="21563"/>
    <cellStyle name="Percent 41 8 2" xfId="29511"/>
    <cellStyle name="Percent 41 8 2 2" xfId="58470"/>
    <cellStyle name="Percent 41 8 3" xfId="50529"/>
    <cellStyle name="Percent 41 9" xfId="8303"/>
    <cellStyle name="Percent 41 9 2" xfId="37361"/>
    <cellStyle name="Percent 42" xfId="1751"/>
    <cellStyle name="Percent 42 10" xfId="30917"/>
    <cellStyle name="Percent 42 2" xfId="2353"/>
    <cellStyle name="Percent 42 2 2" xfId="3361"/>
    <cellStyle name="Percent 42 2 2 2" xfId="6719"/>
    <cellStyle name="Percent 42 2 2 2 2" xfId="20001"/>
    <cellStyle name="Percent 42 2 2 2 2 2" xfId="27955"/>
    <cellStyle name="Percent 42 2 2 2 2 2 2" xfId="56914"/>
    <cellStyle name="Percent 42 2 2 2 2 3" xfId="48973"/>
    <cellStyle name="Percent 42 2 2 2 3" xfId="13331"/>
    <cellStyle name="Percent 42 2 2 2 3 2" xfId="42389"/>
    <cellStyle name="Percent 42 2 2 2 4" xfId="35805"/>
    <cellStyle name="Percent 42 2 2 3" xfId="16849"/>
    <cellStyle name="Percent 42 2 2 3 2" xfId="24803"/>
    <cellStyle name="Percent 42 2 2 3 2 2" xfId="53762"/>
    <cellStyle name="Percent 42 2 2 3 3" xfId="45821"/>
    <cellStyle name="Percent 42 2 2 4" xfId="10039"/>
    <cellStyle name="Percent 42 2 2 4 2" xfId="39097"/>
    <cellStyle name="Percent 42 2 2 5" xfId="32513"/>
    <cellStyle name="Percent 42 2 3" xfId="4559"/>
    <cellStyle name="Percent 42 2 3 2" xfId="17853"/>
    <cellStyle name="Percent 42 2 3 2 2" xfId="25807"/>
    <cellStyle name="Percent 42 2 3 2 2 2" xfId="54766"/>
    <cellStyle name="Percent 42 2 3 2 3" xfId="46825"/>
    <cellStyle name="Percent 42 2 3 3" xfId="11183"/>
    <cellStyle name="Percent 42 2 3 3 2" xfId="40241"/>
    <cellStyle name="Percent 42 2 3 4" xfId="33657"/>
    <cellStyle name="Percent 42 2 4" xfId="5715"/>
    <cellStyle name="Percent 42 2 4 2" xfId="18997"/>
    <cellStyle name="Percent 42 2 4 2 2" xfId="26951"/>
    <cellStyle name="Percent 42 2 4 2 2 2" xfId="55910"/>
    <cellStyle name="Percent 42 2 4 2 3" xfId="47969"/>
    <cellStyle name="Percent 42 2 4 3" xfId="12327"/>
    <cellStyle name="Percent 42 2 4 3 2" xfId="41385"/>
    <cellStyle name="Percent 42 2 4 4" xfId="34801"/>
    <cellStyle name="Percent 42 2 5" xfId="7884"/>
    <cellStyle name="Percent 42 2 5 2" xfId="21145"/>
    <cellStyle name="Percent 42 2 5 2 2" xfId="29099"/>
    <cellStyle name="Percent 42 2 5 2 2 2" xfId="58058"/>
    <cellStyle name="Percent 42 2 5 2 3" xfId="50117"/>
    <cellStyle name="Percent 42 2 5 3" xfId="14475"/>
    <cellStyle name="Percent 42 2 5 3 2" xfId="43533"/>
    <cellStyle name="Percent 42 2 5 4" xfId="36949"/>
    <cellStyle name="Percent 42 2 6" xfId="15754"/>
    <cellStyle name="Percent 42 2 6 2" xfId="23744"/>
    <cellStyle name="Percent 42 2 6 2 2" xfId="52703"/>
    <cellStyle name="Percent 42 2 6 3" xfId="44762"/>
    <cellStyle name="Percent 42 2 7" xfId="22295"/>
    <cellStyle name="Percent 42 2 7 2" xfId="30243"/>
    <cellStyle name="Percent 42 2 7 2 2" xfId="59202"/>
    <cellStyle name="Percent 42 2 7 3" xfId="51261"/>
    <cellStyle name="Percent 42 2 8" xfId="9035"/>
    <cellStyle name="Percent 42 2 8 2" xfId="38093"/>
    <cellStyle name="Percent 42 2 9" xfId="31509"/>
    <cellStyle name="Percent 42 3" xfId="2769"/>
    <cellStyle name="Percent 42 3 2" xfId="6127"/>
    <cellStyle name="Percent 42 3 2 2" xfId="19409"/>
    <cellStyle name="Percent 42 3 2 2 2" xfId="27363"/>
    <cellStyle name="Percent 42 3 2 2 2 2" xfId="56322"/>
    <cellStyle name="Percent 42 3 2 2 3" xfId="48381"/>
    <cellStyle name="Percent 42 3 2 3" xfId="12739"/>
    <cellStyle name="Percent 42 3 2 3 2" xfId="41797"/>
    <cellStyle name="Percent 42 3 2 4" xfId="35213"/>
    <cellStyle name="Percent 42 3 3" xfId="16257"/>
    <cellStyle name="Percent 42 3 3 2" xfId="24211"/>
    <cellStyle name="Percent 42 3 3 2 2" xfId="53170"/>
    <cellStyle name="Percent 42 3 3 3" xfId="45229"/>
    <cellStyle name="Percent 42 3 4" xfId="9447"/>
    <cellStyle name="Percent 42 3 4 2" xfId="38505"/>
    <cellStyle name="Percent 42 3 5" xfId="31921"/>
    <cellStyle name="Percent 42 4" xfId="3967"/>
    <cellStyle name="Percent 42 4 2" xfId="17261"/>
    <cellStyle name="Percent 42 4 2 2" xfId="25215"/>
    <cellStyle name="Percent 42 4 2 2 2" xfId="54174"/>
    <cellStyle name="Percent 42 4 2 3" xfId="46233"/>
    <cellStyle name="Percent 42 4 3" xfId="10591"/>
    <cellStyle name="Percent 42 4 3 2" xfId="39649"/>
    <cellStyle name="Percent 42 4 4" xfId="33065"/>
    <cellStyle name="Percent 42 5" xfId="5123"/>
    <cellStyle name="Percent 42 5 2" xfId="18405"/>
    <cellStyle name="Percent 42 5 2 2" xfId="26359"/>
    <cellStyle name="Percent 42 5 2 2 2" xfId="55318"/>
    <cellStyle name="Percent 42 5 2 3" xfId="47377"/>
    <cellStyle name="Percent 42 5 3" xfId="11735"/>
    <cellStyle name="Percent 42 5 3 2" xfId="40793"/>
    <cellStyle name="Percent 42 5 4" xfId="34209"/>
    <cellStyle name="Percent 42 6" xfId="7292"/>
    <cellStyle name="Percent 42 6 2" xfId="20553"/>
    <cellStyle name="Percent 42 6 2 2" xfId="28507"/>
    <cellStyle name="Percent 42 6 2 2 2" xfId="57466"/>
    <cellStyle name="Percent 42 6 2 3" xfId="49525"/>
    <cellStyle name="Percent 42 6 3" xfId="13883"/>
    <cellStyle name="Percent 42 6 3 2" xfId="42941"/>
    <cellStyle name="Percent 42 6 4" xfId="36357"/>
    <cellStyle name="Percent 42 7" xfId="15162"/>
    <cellStyle name="Percent 42 7 2" xfId="23152"/>
    <cellStyle name="Percent 42 7 2 2" xfId="52111"/>
    <cellStyle name="Percent 42 7 3" xfId="44170"/>
    <cellStyle name="Percent 42 8" xfId="21703"/>
    <cellStyle name="Percent 42 8 2" xfId="29651"/>
    <cellStyle name="Percent 42 8 2 2" xfId="58610"/>
    <cellStyle name="Percent 42 8 3" xfId="50669"/>
    <cellStyle name="Percent 42 9" xfId="8443"/>
    <cellStyle name="Percent 42 9 2" xfId="37501"/>
    <cellStyle name="Percent 43" xfId="1590"/>
    <cellStyle name="Percent 43 10" xfId="30779"/>
    <cellStyle name="Percent 43 2" xfId="2215"/>
    <cellStyle name="Percent 43 2 2" xfId="3223"/>
    <cellStyle name="Percent 43 2 2 2" xfId="6581"/>
    <cellStyle name="Percent 43 2 2 2 2" xfId="19863"/>
    <cellStyle name="Percent 43 2 2 2 2 2" xfId="27817"/>
    <cellStyle name="Percent 43 2 2 2 2 2 2" xfId="56776"/>
    <cellStyle name="Percent 43 2 2 2 2 3" xfId="48835"/>
    <cellStyle name="Percent 43 2 2 2 3" xfId="13193"/>
    <cellStyle name="Percent 43 2 2 2 3 2" xfId="42251"/>
    <cellStyle name="Percent 43 2 2 2 4" xfId="35667"/>
    <cellStyle name="Percent 43 2 2 3" xfId="16711"/>
    <cellStyle name="Percent 43 2 2 3 2" xfId="24665"/>
    <cellStyle name="Percent 43 2 2 3 2 2" xfId="53624"/>
    <cellStyle name="Percent 43 2 2 3 3" xfId="45683"/>
    <cellStyle name="Percent 43 2 2 4" xfId="9901"/>
    <cellStyle name="Percent 43 2 2 4 2" xfId="38959"/>
    <cellStyle name="Percent 43 2 2 5" xfId="32375"/>
    <cellStyle name="Percent 43 2 3" xfId="4421"/>
    <cellStyle name="Percent 43 2 3 2" xfId="17715"/>
    <cellStyle name="Percent 43 2 3 2 2" xfId="25669"/>
    <cellStyle name="Percent 43 2 3 2 2 2" xfId="54628"/>
    <cellStyle name="Percent 43 2 3 2 3" xfId="46687"/>
    <cellStyle name="Percent 43 2 3 3" xfId="11045"/>
    <cellStyle name="Percent 43 2 3 3 2" xfId="40103"/>
    <cellStyle name="Percent 43 2 3 4" xfId="33519"/>
    <cellStyle name="Percent 43 2 4" xfId="5577"/>
    <cellStyle name="Percent 43 2 4 2" xfId="18859"/>
    <cellStyle name="Percent 43 2 4 2 2" xfId="26813"/>
    <cellStyle name="Percent 43 2 4 2 2 2" xfId="55772"/>
    <cellStyle name="Percent 43 2 4 2 3" xfId="47831"/>
    <cellStyle name="Percent 43 2 4 3" xfId="12189"/>
    <cellStyle name="Percent 43 2 4 3 2" xfId="41247"/>
    <cellStyle name="Percent 43 2 4 4" xfId="34663"/>
    <cellStyle name="Percent 43 2 5" xfId="7746"/>
    <cellStyle name="Percent 43 2 5 2" xfId="21007"/>
    <cellStyle name="Percent 43 2 5 2 2" xfId="28961"/>
    <cellStyle name="Percent 43 2 5 2 2 2" xfId="57920"/>
    <cellStyle name="Percent 43 2 5 2 3" xfId="49979"/>
    <cellStyle name="Percent 43 2 5 3" xfId="14337"/>
    <cellStyle name="Percent 43 2 5 3 2" xfId="43395"/>
    <cellStyle name="Percent 43 2 5 4" xfId="36811"/>
    <cellStyle name="Percent 43 2 6" xfId="15616"/>
    <cellStyle name="Percent 43 2 6 2" xfId="23606"/>
    <cellStyle name="Percent 43 2 6 2 2" xfId="52565"/>
    <cellStyle name="Percent 43 2 6 3" xfId="44624"/>
    <cellStyle name="Percent 43 2 7" xfId="22157"/>
    <cellStyle name="Percent 43 2 7 2" xfId="30105"/>
    <cellStyle name="Percent 43 2 7 2 2" xfId="59064"/>
    <cellStyle name="Percent 43 2 7 3" xfId="51123"/>
    <cellStyle name="Percent 43 2 8" xfId="8897"/>
    <cellStyle name="Percent 43 2 8 2" xfId="37955"/>
    <cellStyle name="Percent 43 2 9" xfId="31371"/>
    <cellStyle name="Percent 43 3" xfId="2631"/>
    <cellStyle name="Percent 43 3 2" xfId="5989"/>
    <cellStyle name="Percent 43 3 2 2" xfId="19271"/>
    <cellStyle name="Percent 43 3 2 2 2" xfId="27225"/>
    <cellStyle name="Percent 43 3 2 2 2 2" xfId="56184"/>
    <cellStyle name="Percent 43 3 2 2 3" xfId="48243"/>
    <cellStyle name="Percent 43 3 2 3" xfId="12601"/>
    <cellStyle name="Percent 43 3 2 3 2" xfId="41659"/>
    <cellStyle name="Percent 43 3 2 4" xfId="35075"/>
    <cellStyle name="Percent 43 3 3" xfId="16119"/>
    <cellStyle name="Percent 43 3 3 2" xfId="24073"/>
    <cellStyle name="Percent 43 3 3 2 2" xfId="53032"/>
    <cellStyle name="Percent 43 3 3 3" xfId="45091"/>
    <cellStyle name="Percent 43 3 4" xfId="9309"/>
    <cellStyle name="Percent 43 3 4 2" xfId="38367"/>
    <cellStyle name="Percent 43 3 5" xfId="31783"/>
    <cellStyle name="Percent 43 4" xfId="3829"/>
    <cellStyle name="Percent 43 4 2" xfId="17123"/>
    <cellStyle name="Percent 43 4 2 2" xfId="25077"/>
    <cellStyle name="Percent 43 4 2 2 2" xfId="54036"/>
    <cellStyle name="Percent 43 4 2 3" xfId="46095"/>
    <cellStyle name="Percent 43 4 3" xfId="10453"/>
    <cellStyle name="Percent 43 4 3 2" xfId="39511"/>
    <cellStyle name="Percent 43 4 4" xfId="32927"/>
    <cellStyle name="Percent 43 5" xfId="4985"/>
    <cellStyle name="Percent 43 5 2" xfId="18267"/>
    <cellStyle name="Percent 43 5 2 2" xfId="26221"/>
    <cellStyle name="Percent 43 5 2 2 2" xfId="55180"/>
    <cellStyle name="Percent 43 5 2 3" xfId="47239"/>
    <cellStyle name="Percent 43 5 3" xfId="11597"/>
    <cellStyle name="Percent 43 5 3 2" xfId="40655"/>
    <cellStyle name="Percent 43 5 4" xfId="34071"/>
    <cellStyle name="Percent 43 6" xfId="7154"/>
    <cellStyle name="Percent 43 6 2" xfId="20415"/>
    <cellStyle name="Percent 43 6 2 2" xfId="28369"/>
    <cellStyle name="Percent 43 6 2 2 2" xfId="57328"/>
    <cellStyle name="Percent 43 6 2 3" xfId="49387"/>
    <cellStyle name="Percent 43 6 3" xfId="13745"/>
    <cellStyle name="Percent 43 6 3 2" xfId="42803"/>
    <cellStyle name="Percent 43 6 4" xfId="36219"/>
    <cellStyle name="Percent 43 7" xfId="15023"/>
    <cellStyle name="Percent 43 7 2" xfId="23013"/>
    <cellStyle name="Percent 43 7 2 2" xfId="51972"/>
    <cellStyle name="Percent 43 7 3" xfId="44031"/>
    <cellStyle name="Percent 43 8" xfId="21565"/>
    <cellStyle name="Percent 43 8 2" xfId="29513"/>
    <cellStyle name="Percent 43 8 2 2" xfId="58472"/>
    <cellStyle name="Percent 43 8 3" xfId="50531"/>
    <cellStyle name="Percent 43 9" xfId="8305"/>
    <cellStyle name="Percent 43 9 2" xfId="37363"/>
    <cellStyle name="Percent 44" xfId="1591"/>
    <cellStyle name="Percent 44 10" xfId="30780"/>
    <cellStyle name="Percent 44 2" xfId="2216"/>
    <cellStyle name="Percent 44 2 2" xfId="3224"/>
    <cellStyle name="Percent 44 2 2 2" xfId="6582"/>
    <cellStyle name="Percent 44 2 2 2 2" xfId="19864"/>
    <cellStyle name="Percent 44 2 2 2 2 2" xfId="27818"/>
    <cellStyle name="Percent 44 2 2 2 2 2 2" xfId="56777"/>
    <cellStyle name="Percent 44 2 2 2 2 3" xfId="48836"/>
    <cellStyle name="Percent 44 2 2 2 3" xfId="13194"/>
    <cellStyle name="Percent 44 2 2 2 3 2" xfId="42252"/>
    <cellStyle name="Percent 44 2 2 2 4" xfId="35668"/>
    <cellStyle name="Percent 44 2 2 3" xfId="16712"/>
    <cellStyle name="Percent 44 2 2 3 2" xfId="24666"/>
    <cellStyle name="Percent 44 2 2 3 2 2" xfId="53625"/>
    <cellStyle name="Percent 44 2 2 3 3" xfId="45684"/>
    <cellStyle name="Percent 44 2 2 4" xfId="9902"/>
    <cellStyle name="Percent 44 2 2 4 2" xfId="38960"/>
    <cellStyle name="Percent 44 2 2 5" xfId="32376"/>
    <cellStyle name="Percent 44 2 3" xfId="4422"/>
    <cellStyle name="Percent 44 2 3 2" xfId="17716"/>
    <cellStyle name="Percent 44 2 3 2 2" xfId="25670"/>
    <cellStyle name="Percent 44 2 3 2 2 2" xfId="54629"/>
    <cellStyle name="Percent 44 2 3 2 3" xfId="46688"/>
    <cellStyle name="Percent 44 2 3 3" xfId="11046"/>
    <cellStyle name="Percent 44 2 3 3 2" xfId="40104"/>
    <cellStyle name="Percent 44 2 3 4" xfId="33520"/>
    <cellStyle name="Percent 44 2 4" xfId="5578"/>
    <cellStyle name="Percent 44 2 4 2" xfId="18860"/>
    <cellStyle name="Percent 44 2 4 2 2" xfId="26814"/>
    <cellStyle name="Percent 44 2 4 2 2 2" xfId="55773"/>
    <cellStyle name="Percent 44 2 4 2 3" xfId="47832"/>
    <cellStyle name="Percent 44 2 4 3" xfId="12190"/>
    <cellStyle name="Percent 44 2 4 3 2" xfId="41248"/>
    <cellStyle name="Percent 44 2 4 4" xfId="34664"/>
    <cellStyle name="Percent 44 2 5" xfId="7747"/>
    <cellStyle name="Percent 44 2 5 2" xfId="21008"/>
    <cellStyle name="Percent 44 2 5 2 2" xfId="28962"/>
    <cellStyle name="Percent 44 2 5 2 2 2" xfId="57921"/>
    <cellStyle name="Percent 44 2 5 2 3" xfId="49980"/>
    <cellStyle name="Percent 44 2 5 3" xfId="14338"/>
    <cellStyle name="Percent 44 2 5 3 2" xfId="43396"/>
    <cellStyle name="Percent 44 2 5 4" xfId="36812"/>
    <cellStyle name="Percent 44 2 6" xfId="15617"/>
    <cellStyle name="Percent 44 2 6 2" xfId="23607"/>
    <cellStyle name="Percent 44 2 6 2 2" xfId="52566"/>
    <cellStyle name="Percent 44 2 6 3" xfId="44625"/>
    <cellStyle name="Percent 44 2 7" xfId="22158"/>
    <cellStyle name="Percent 44 2 7 2" xfId="30106"/>
    <cellStyle name="Percent 44 2 7 2 2" xfId="59065"/>
    <cellStyle name="Percent 44 2 7 3" xfId="51124"/>
    <cellStyle name="Percent 44 2 8" xfId="8898"/>
    <cellStyle name="Percent 44 2 8 2" xfId="37956"/>
    <cellStyle name="Percent 44 2 9" xfId="31372"/>
    <cellStyle name="Percent 44 3" xfId="2632"/>
    <cellStyle name="Percent 44 3 2" xfId="5990"/>
    <cellStyle name="Percent 44 3 2 2" xfId="19272"/>
    <cellStyle name="Percent 44 3 2 2 2" xfId="27226"/>
    <cellStyle name="Percent 44 3 2 2 2 2" xfId="56185"/>
    <cellStyle name="Percent 44 3 2 2 3" xfId="48244"/>
    <cellStyle name="Percent 44 3 2 3" xfId="12602"/>
    <cellStyle name="Percent 44 3 2 3 2" xfId="41660"/>
    <cellStyle name="Percent 44 3 2 4" xfId="35076"/>
    <cellStyle name="Percent 44 3 3" xfId="16120"/>
    <cellStyle name="Percent 44 3 3 2" xfId="24074"/>
    <cellStyle name="Percent 44 3 3 2 2" xfId="53033"/>
    <cellStyle name="Percent 44 3 3 3" xfId="45092"/>
    <cellStyle name="Percent 44 3 4" xfId="9310"/>
    <cellStyle name="Percent 44 3 4 2" xfId="38368"/>
    <cellStyle name="Percent 44 3 5" xfId="31784"/>
    <cellStyle name="Percent 44 4" xfId="3830"/>
    <cellStyle name="Percent 44 4 2" xfId="17124"/>
    <cellStyle name="Percent 44 4 2 2" xfId="25078"/>
    <cellStyle name="Percent 44 4 2 2 2" xfId="54037"/>
    <cellStyle name="Percent 44 4 2 3" xfId="46096"/>
    <cellStyle name="Percent 44 4 3" xfId="10454"/>
    <cellStyle name="Percent 44 4 3 2" xfId="39512"/>
    <cellStyle name="Percent 44 4 4" xfId="32928"/>
    <cellStyle name="Percent 44 5" xfId="4986"/>
    <cellStyle name="Percent 44 5 2" xfId="18268"/>
    <cellStyle name="Percent 44 5 2 2" xfId="26222"/>
    <cellStyle name="Percent 44 5 2 2 2" xfId="55181"/>
    <cellStyle name="Percent 44 5 2 3" xfId="47240"/>
    <cellStyle name="Percent 44 5 3" xfId="11598"/>
    <cellStyle name="Percent 44 5 3 2" xfId="40656"/>
    <cellStyle name="Percent 44 5 4" xfId="34072"/>
    <cellStyle name="Percent 44 6" xfId="7155"/>
    <cellStyle name="Percent 44 6 2" xfId="20416"/>
    <cellStyle name="Percent 44 6 2 2" xfId="28370"/>
    <cellStyle name="Percent 44 6 2 2 2" xfId="57329"/>
    <cellStyle name="Percent 44 6 2 3" xfId="49388"/>
    <cellStyle name="Percent 44 6 3" xfId="13746"/>
    <cellStyle name="Percent 44 6 3 2" xfId="42804"/>
    <cellStyle name="Percent 44 6 4" xfId="36220"/>
    <cellStyle name="Percent 44 7" xfId="15024"/>
    <cellStyle name="Percent 44 7 2" xfId="23014"/>
    <cellStyle name="Percent 44 7 2 2" xfId="51973"/>
    <cellStyle name="Percent 44 7 3" xfId="44032"/>
    <cellStyle name="Percent 44 8" xfId="21566"/>
    <cellStyle name="Percent 44 8 2" xfId="29514"/>
    <cellStyle name="Percent 44 8 2 2" xfId="58473"/>
    <cellStyle name="Percent 44 8 3" xfId="50532"/>
    <cellStyle name="Percent 44 9" xfId="8306"/>
    <cellStyle name="Percent 44 9 2" xfId="37364"/>
    <cellStyle name="Percent 45" xfId="1765"/>
    <cellStyle name="Percent 46" xfId="1766"/>
    <cellStyle name="Percent 47" xfId="1953"/>
    <cellStyle name="Percent 48" xfId="1769"/>
    <cellStyle name="Percent 49" xfId="1835"/>
    <cellStyle name="Percent 5" xfId="101"/>
    <cellStyle name="Percent 5 2" xfId="123"/>
    <cellStyle name="Percent 5 3" xfId="1222"/>
    <cellStyle name="Percent 5 4" xfId="3524"/>
    <cellStyle name="Percent 5 4 2" xfId="4674"/>
    <cellStyle name="Percent 5 4 2 2" xfId="17968"/>
    <cellStyle name="Percent 5 4 2 2 2" xfId="25922"/>
    <cellStyle name="Percent 5 4 2 2 2 2" xfId="54881"/>
    <cellStyle name="Percent 5 4 2 2 3" xfId="46940"/>
    <cellStyle name="Percent 5 4 2 3" xfId="11298"/>
    <cellStyle name="Percent 5 4 2 3 2" xfId="40356"/>
    <cellStyle name="Percent 5 4 2 4" xfId="33772"/>
    <cellStyle name="Percent 5 4 3" xfId="6834"/>
    <cellStyle name="Percent 5 4 3 2" xfId="20116"/>
    <cellStyle name="Percent 5 4 3 2 2" xfId="28070"/>
    <cellStyle name="Percent 5 4 3 2 2 2" xfId="57029"/>
    <cellStyle name="Percent 5 4 3 2 3" xfId="49088"/>
    <cellStyle name="Percent 5 4 3 3" xfId="13446"/>
    <cellStyle name="Percent 5 4 3 3 2" xfId="42504"/>
    <cellStyle name="Percent 5 4 3 4" xfId="35920"/>
    <cellStyle name="Percent 5 4 4" xfId="7999"/>
    <cellStyle name="Percent 5 4 4 2" xfId="21260"/>
    <cellStyle name="Percent 5 4 4 2 2" xfId="29214"/>
    <cellStyle name="Percent 5 4 4 2 2 2" xfId="58173"/>
    <cellStyle name="Percent 5 4 4 2 3" xfId="50232"/>
    <cellStyle name="Percent 5 4 4 3" xfId="14590"/>
    <cellStyle name="Percent 5 4 4 3 2" xfId="43648"/>
    <cellStyle name="Percent 5 4 4 4" xfId="37064"/>
    <cellStyle name="Percent 5 4 5" xfId="15872"/>
    <cellStyle name="Percent 5 4 5 2" xfId="23861"/>
    <cellStyle name="Percent 5 4 5 2 2" xfId="52820"/>
    <cellStyle name="Percent 5 4 5 3" xfId="44879"/>
    <cellStyle name="Percent 5 4 6" xfId="22410"/>
    <cellStyle name="Percent 5 4 6 2" xfId="30358"/>
    <cellStyle name="Percent 5 4 6 2 2" xfId="59317"/>
    <cellStyle name="Percent 5 4 6 3" xfId="51376"/>
    <cellStyle name="Percent 5 4 7" xfId="10154"/>
    <cellStyle name="Percent 5 4 7 2" xfId="39212"/>
    <cellStyle name="Percent 5 4 8" xfId="32628"/>
    <cellStyle name="Percent 5 5" xfId="22557"/>
    <cellStyle name="Percent 5 5 2" xfId="30498"/>
    <cellStyle name="Percent 5 5 2 2" xfId="59457"/>
    <cellStyle name="Percent 5 5 3" xfId="51519"/>
    <cellStyle name="Percent 5 6" xfId="22660"/>
    <cellStyle name="Percent 5 6 2" xfId="51622"/>
    <cellStyle name="Percent 50" xfId="3376"/>
    <cellStyle name="Percent 50 2" xfId="4574"/>
    <cellStyle name="Percent 50 2 2" xfId="17868"/>
    <cellStyle name="Percent 50 2 2 2" xfId="25822"/>
    <cellStyle name="Percent 50 2 2 2 2" xfId="54781"/>
    <cellStyle name="Percent 50 2 2 3" xfId="46840"/>
    <cellStyle name="Percent 50 2 3" xfId="11198"/>
    <cellStyle name="Percent 50 2 3 2" xfId="40256"/>
    <cellStyle name="Percent 50 2 4" xfId="33672"/>
    <cellStyle name="Percent 50 3" xfId="6734"/>
    <cellStyle name="Percent 50 3 2" xfId="20016"/>
    <cellStyle name="Percent 50 3 2 2" xfId="27970"/>
    <cellStyle name="Percent 50 3 2 2 2" xfId="56929"/>
    <cellStyle name="Percent 50 3 2 3" xfId="48988"/>
    <cellStyle name="Percent 50 3 3" xfId="13346"/>
    <cellStyle name="Percent 50 3 3 2" xfId="42404"/>
    <cellStyle name="Percent 50 3 4" xfId="35820"/>
    <cellStyle name="Percent 50 4" xfId="7899"/>
    <cellStyle name="Percent 50 4 2" xfId="21160"/>
    <cellStyle name="Percent 50 4 2 2" xfId="29114"/>
    <cellStyle name="Percent 50 4 2 2 2" xfId="58073"/>
    <cellStyle name="Percent 50 4 2 3" xfId="50132"/>
    <cellStyle name="Percent 50 4 3" xfId="14490"/>
    <cellStyle name="Percent 50 4 3 2" xfId="43548"/>
    <cellStyle name="Percent 50 4 4" xfId="36964"/>
    <cellStyle name="Percent 50 5" xfId="15769"/>
    <cellStyle name="Percent 50 5 2" xfId="23759"/>
    <cellStyle name="Percent 50 5 2 2" xfId="52718"/>
    <cellStyle name="Percent 50 5 3" xfId="44777"/>
    <cellStyle name="Percent 50 6" xfId="22310"/>
    <cellStyle name="Percent 50 6 2" xfId="30258"/>
    <cellStyle name="Percent 50 6 2 2" xfId="59217"/>
    <cellStyle name="Percent 50 6 3" xfId="51276"/>
    <cellStyle name="Percent 50 7" xfId="10054"/>
    <cellStyle name="Percent 50 7 2" xfId="39112"/>
    <cellStyle name="Percent 50 8" xfId="32528"/>
    <cellStyle name="Percent 51" xfId="3530"/>
    <cellStyle name="Percent 51 2" xfId="4677"/>
    <cellStyle name="Percent 51 2 2" xfId="17971"/>
    <cellStyle name="Percent 51 2 2 2" xfId="25925"/>
    <cellStyle name="Percent 51 2 2 2 2" xfId="54884"/>
    <cellStyle name="Percent 51 2 2 3" xfId="46943"/>
    <cellStyle name="Percent 51 2 3" xfId="11301"/>
    <cellStyle name="Percent 51 2 3 2" xfId="40359"/>
    <cellStyle name="Percent 51 2 4" xfId="33775"/>
    <cellStyle name="Percent 51 3" xfId="6837"/>
    <cellStyle name="Percent 51 3 2" xfId="20119"/>
    <cellStyle name="Percent 51 3 2 2" xfId="28073"/>
    <cellStyle name="Percent 51 3 2 2 2" xfId="57032"/>
    <cellStyle name="Percent 51 3 2 3" xfId="49091"/>
    <cellStyle name="Percent 51 3 3" xfId="13449"/>
    <cellStyle name="Percent 51 3 3 2" xfId="42507"/>
    <cellStyle name="Percent 51 3 4" xfId="35923"/>
    <cellStyle name="Percent 51 4" xfId="8002"/>
    <cellStyle name="Percent 51 4 2" xfId="21263"/>
    <cellStyle name="Percent 51 4 2 2" xfId="29217"/>
    <cellStyle name="Percent 51 4 2 2 2" xfId="58176"/>
    <cellStyle name="Percent 51 4 2 3" xfId="50235"/>
    <cellStyle name="Percent 51 4 3" xfId="14593"/>
    <cellStyle name="Percent 51 4 3 2" xfId="43651"/>
    <cellStyle name="Percent 51 4 4" xfId="37067"/>
    <cellStyle name="Percent 51 5" xfId="15876"/>
    <cellStyle name="Percent 51 5 2" xfId="23865"/>
    <cellStyle name="Percent 51 5 2 2" xfId="52824"/>
    <cellStyle name="Percent 51 5 3" xfId="44883"/>
    <cellStyle name="Percent 51 6" xfId="22413"/>
    <cellStyle name="Percent 51 6 2" xfId="30361"/>
    <cellStyle name="Percent 51 6 2 2" xfId="59320"/>
    <cellStyle name="Percent 51 6 3" xfId="51379"/>
    <cellStyle name="Percent 51 7" xfId="10157"/>
    <cellStyle name="Percent 51 7 2" xfId="39215"/>
    <cellStyle name="Percent 51 8" xfId="32631"/>
    <cellStyle name="Percent 52" xfId="3539"/>
    <cellStyle name="Percent 52 2" xfId="4686"/>
    <cellStyle name="Percent 52 2 2" xfId="17980"/>
    <cellStyle name="Percent 52 2 2 2" xfId="25934"/>
    <cellStyle name="Percent 52 2 2 2 2" xfId="54893"/>
    <cellStyle name="Percent 52 2 2 3" xfId="46952"/>
    <cellStyle name="Percent 52 2 3" xfId="11310"/>
    <cellStyle name="Percent 52 2 3 2" xfId="40368"/>
    <cellStyle name="Percent 52 2 4" xfId="33784"/>
    <cellStyle name="Percent 52 3" xfId="6846"/>
    <cellStyle name="Percent 52 3 2" xfId="20128"/>
    <cellStyle name="Percent 52 3 2 2" xfId="28082"/>
    <cellStyle name="Percent 52 3 2 2 2" xfId="57041"/>
    <cellStyle name="Percent 52 3 2 3" xfId="49100"/>
    <cellStyle name="Percent 52 3 3" xfId="13458"/>
    <cellStyle name="Percent 52 3 3 2" xfId="42516"/>
    <cellStyle name="Percent 52 3 4" xfId="35932"/>
    <cellStyle name="Percent 52 4" xfId="8011"/>
    <cellStyle name="Percent 52 4 2" xfId="21272"/>
    <cellStyle name="Percent 52 4 2 2" xfId="29226"/>
    <cellStyle name="Percent 52 4 2 2 2" xfId="58185"/>
    <cellStyle name="Percent 52 4 2 3" xfId="50244"/>
    <cellStyle name="Percent 52 4 3" xfId="14602"/>
    <cellStyle name="Percent 52 4 3 2" xfId="43660"/>
    <cellStyle name="Percent 52 4 4" xfId="37076"/>
    <cellStyle name="Percent 52 5" xfId="15885"/>
    <cellStyle name="Percent 52 5 2" xfId="23874"/>
    <cellStyle name="Percent 52 5 2 2" xfId="52833"/>
    <cellStyle name="Percent 52 5 3" xfId="44892"/>
    <cellStyle name="Percent 52 6" xfId="22422"/>
    <cellStyle name="Percent 52 6 2" xfId="30370"/>
    <cellStyle name="Percent 52 6 2 2" xfId="59329"/>
    <cellStyle name="Percent 52 6 3" xfId="51388"/>
    <cellStyle name="Percent 52 7" xfId="10166"/>
    <cellStyle name="Percent 52 7 2" xfId="39224"/>
    <cellStyle name="Percent 52 8" xfId="32640"/>
    <cellStyle name="Percent 53" xfId="3533"/>
    <cellStyle name="Percent 53 2" xfId="4680"/>
    <cellStyle name="Percent 53 2 2" xfId="17974"/>
    <cellStyle name="Percent 53 2 2 2" xfId="25928"/>
    <cellStyle name="Percent 53 2 2 2 2" xfId="54887"/>
    <cellStyle name="Percent 53 2 2 3" xfId="46946"/>
    <cellStyle name="Percent 53 2 3" xfId="11304"/>
    <cellStyle name="Percent 53 2 3 2" xfId="40362"/>
    <cellStyle name="Percent 53 2 4" xfId="33778"/>
    <cellStyle name="Percent 53 3" xfId="6840"/>
    <cellStyle name="Percent 53 3 2" xfId="20122"/>
    <cellStyle name="Percent 53 3 2 2" xfId="28076"/>
    <cellStyle name="Percent 53 3 2 2 2" xfId="57035"/>
    <cellStyle name="Percent 53 3 2 3" xfId="49094"/>
    <cellStyle name="Percent 53 3 3" xfId="13452"/>
    <cellStyle name="Percent 53 3 3 2" xfId="42510"/>
    <cellStyle name="Percent 53 3 4" xfId="35926"/>
    <cellStyle name="Percent 53 4" xfId="8005"/>
    <cellStyle name="Percent 53 4 2" xfId="21266"/>
    <cellStyle name="Percent 53 4 2 2" xfId="29220"/>
    <cellStyle name="Percent 53 4 2 2 2" xfId="58179"/>
    <cellStyle name="Percent 53 4 2 3" xfId="50238"/>
    <cellStyle name="Percent 53 4 3" xfId="14596"/>
    <cellStyle name="Percent 53 4 3 2" xfId="43654"/>
    <cellStyle name="Percent 53 4 4" xfId="37070"/>
    <cellStyle name="Percent 53 5" xfId="15879"/>
    <cellStyle name="Percent 53 5 2" xfId="23868"/>
    <cellStyle name="Percent 53 5 2 2" xfId="52827"/>
    <cellStyle name="Percent 53 5 3" xfId="44886"/>
    <cellStyle name="Percent 53 6" xfId="22416"/>
    <cellStyle name="Percent 53 6 2" xfId="30364"/>
    <cellStyle name="Percent 53 6 2 2" xfId="59323"/>
    <cellStyle name="Percent 53 6 3" xfId="51382"/>
    <cellStyle name="Percent 53 7" xfId="10160"/>
    <cellStyle name="Percent 53 7 2" xfId="39218"/>
    <cellStyle name="Percent 53 8" xfId="32634"/>
    <cellStyle name="Percent 54" xfId="3542"/>
    <cellStyle name="Percent 54 2" xfId="4689"/>
    <cellStyle name="Percent 54 2 2" xfId="17983"/>
    <cellStyle name="Percent 54 2 2 2" xfId="25937"/>
    <cellStyle name="Percent 54 2 2 2 2" xfId="54896"/>
    <cellStyle name="Percent 54 2 2 3" xfId="46955"/>
    <cellStyle name="Percent 54 2 3" xfId="11313"/>
    <cellStyle name="Percent 54 2 3 2" xfId="40371"/>
    <cellStyle name="Percent 54 2 4" xfId="33787"/>
    <cellStyle name="Percent 54 3" xfId="6849"/>
    <cellStyle name="Percent 54 3 2" xfId="20131"/>
    <cellStyle name="Percent 54 3 2 2" xfId="28085"/>
    <cellStyle name="Percent 54 3 2 2 2" xfId="57044"/>
    <cellStyle name="Percent 54 3 2 3" xfId="49103"/>
    <cellStyle name="Percent 54 3 3" xfId="13461"/>
    <cellStyle name="Percent 54 3 3 2" xfId="42519"/>
    <cellStyle name="Percent 54 3 4" xfId="35935"/>
    <cellStyle name="Percent 54 4" xfId="8014"/>
    <cellStyle name="Percent 54 4 2" xfId="21275"/>
    <cellStyle name="Percent 54 4 2 2" xfId="29229"/>
    <cellStyle name="Percent 54 4 2 2 2" xfId="58188"/>
    <cellStyle name="Percent 54 4 2 3" xfId="50247"/>
    <cellStyle name="Percent 54 4 3" xfId="14605"/>
    <cellStyle name="Percent 54 4 3 2" xfId="43663"/>
    <cellStyle name="Percent 54 4 4" xfId="37079"/>
    <cellStyle name="Percent 54 5" xfId="15888"/>
    <cellStyle name="Percent 54 5 2" xfId="23877"/>
    <cellStyle name="Percent 54 5 2 2" xfId="52836"/>
    <cellStyle name="Percent 54 5 3" xfId="44895"/>
    <cellStyle name="Percent 54 6" xfId="22425"/>
    <cellStyle name="Percent 54 6 2" xfId="30373"/>
    <cellStyle name="Percent 54 6 2 2" xfId="59332"/>
    <cellStyle name="Percent 54 6 3" xfId="51391"/>
    <cellStyle name="Percent 54 7" xfId="10169"/>
    <cellStyle name="Percent 54 7 2" xfId="39227"/>
    <cellStyle name="Percent 54 8" xfId="32643"/>
    <cellStyle name="Percent 55" xfId="3535"/>
    <cellStyle name="Percent 55 2" xfId="4682"/>
    <cellStyle name="Percent 55 2 2" xfId="17976"/>
    <cellStyle name="Percent 55 2 2 2" xfId="25930"/>
    <cellStyle name="Percent 55 2 2 2 2" xfId="54889"/>
    <cellStyle name="Percent 55 2 2 3" xfId="46948"/>
    <cellStyle name="Percent 55 2 3" xfId="11306"/>
    <cellStyle name="Percent 55 2 3 2" xfId="40364"/>
    <cellStyle name="Percent 55 2 4" xfId="33780"/>
    <cellStyle name="Percent 55 3" xfId="6842"/>
    <cellStyle name="Percent 55 3 2" xfId="20124"/>
    <cellStyle name="Percent 55 3 2 2" xfId="28078"/>
    <cellStyle name="Percent 55 3 2 2 2" xfId="57037"/>
    <cellStyle name="Percent 55 3 2 3" xfId="49096"/>
    <cellStyle name="Percent 55 3 3" xfId="13454"/>
    <cellStyle name="Percent 55 3 3 2" xfId="42512"/>
    <cellStyle name="Percent 55 3 4" xfId="35928"/>
    <cellStyle name="Percent 55 4" xfId="8007"/>
    <cellStyle name="Percent 55 4 2" xfId="21268"/>
    <cellStyle name="Percent 55 4 2 2" xfId="29222"/>
    <cellStyle name="Percent 55 4 2 2 2" xfId="58181"/>
    <cellStyle name="Percent 55 4 2 3" xfId="50240"/>
    <cellStyle name="Percent 55 4 3" xfId="14598"/>
    <cellStyle name="Percent 55 4 3 2" xfId="43656"/>
    <cellStyle name="Percent 55 4 4" xfId="37072"/>
    <cellStyle name="Percent 55 5" xfId="15881"/>
    <cellStyle name="Percent 55 5 2" xfId="23870"/>
    <cellStyle name="Percent 55 5 2 2" xfId="52829"/>
    <cellStyle name="Percent 55 5 3" xfId="44888"/>
    <cellStyle name="Percent 55 6" xfId="22418"/>
    <cellStyle name="Percent 55 6 2" xfId="30366"/>
    <cellStyle name="Percent 55 6 2 2" xfId="59325"/>
    <cellStyle name="Percent 55 6 3" xfId="51384"/>
    <cellStyle name="Percent 55 7" xfId="10162"/>
    <cellStyle name="Percent 55 7 2" xfId="39220"/>
    <cellStyle name="Percent 55 8" xfId="32636"/>
    <cellStyle name="Percent 56" xfId="3536"/>
    <cellStyle name="Percent 56 2" xfId="4683"/>
    <cellStyle name="Percent 56 2 2" xfId="17977"/>
    <cellStyle name="Percent 56 2 2 2" xfId="25931"/>
    <cellStyle name="Percent 56 2 2 2 2" xfId="54890"/>
    <cellStyle name="Percent 56 2 2 3" xfId="46949"/>
    <cellStyle name="Percent 56 2 3" xfId="11307"/>
    <cellStyle name="Percent 56 2 3 2" xfId="40365"/>
    <cellStyle name="Percent 56 2 4" xfId="33781"/>
    <cellStyle name="Percent 56 3" xfId="6843"/>
    <cellStyle name="Percent 56 3 2" xfId="20125"/>
    <cellStyle name="Percent 56 3 2 2" xfId="28079"/>
    <cellStyle name="Percent 56 3 2 2 2" xfId="57038"/>
    <cellStyle name="Percent 56 3 2 3" xfId="49097"/>
    <cellStyle name="Percent 56 3 3" xfId="13455"/>
    <cellStyle name="Percent 56 3 3 2" xfId="42513"/>
    <cellStyle name="Percent 56 3 4" xfId="35929"/>
    <cellStyle name="Percent 56 4" xfId="8008"/>
    <cellStyle name="Percent 56 4 2" xfId="21269"/>
    <cellStyle name="Percent 56 4 2 2" xfId="29223"/>
    <cellStyle name="Percent 56 4 2 2 2" xfId="58182"/>
    <cellStyle name="Percent 56 4 2 3" xfId="50241"/>
    <cellStyle name="Percent 56 4 3" xfId="14599"/>
    <cellStyle name="Percent 56 4 3 2" xfId="43657"/>
    <cellStyle name="Percent 56 4 4" xfId="37073"/>
    <cellStyle name="Percent 56 5" xfId="15882"/>
    <cellStyle name="Percent 56 5 2" xfId="23871"/>
    <cellStyle name="Percent 56 5 2 2" xfId="52830"/>
    <cellStyle name="Percent 56 5 3" xfId="44889"/>
    <cellStyle name="Percent 56 6" xfId="22419"/>
    <cellStyle name="Percent 56 6 2" xfId="30367"/>
    <cellStyle name="Percent 56 6 2 2" xfId="59326"/>
    <cellStyle name="Percent 56 6 3" xfId="51385"/>
    <cellStyle name="Percent 56 7" xfId="10163"/>
    <cellStyle name="Percent 56 7 2" xfId="39221"/>
    <cellStyle name="Percent 56 8" xfId="32637"/>
    <cellStyle name="Percent 57" xfId="3548"/>
    <cellStyle name="Percent 57 2" xfId="4695"/>
    <cellStyle name="Percent 57 2 2" xfId="17989"/>
    <cellStyle name="Percent 57 2 2 2" xfId="25943"/>
    <cellStyle name="Percent 57 2 2 2 2" xfId="54902"/>
    <cellStyle name="Percent 57 2 2 3" xfId="46961"/>
    <cellStyle name="Percent 57 2 3" xfId="11319"/>
    <cellStyle name="Percent 57 2 3 2" xfId="40377"/>
    <cellStyle name="Percent 57 2 4" xfId="33793"/>
    <cellStyle name="Percent 57 3" xfId="6855"/>
    <cellStyle name="Percent 57 3 2" xfId="20137"/>
    <cellStyle name="Percent 57 3 2 2" xfId="28091"/>
    <cellStyle name="Percent 57 3 2 2 2" xfId="57050"/>
    <cellStyle name="Percent 57 3 2 3" xfId="49109"/>
    <cellStyle name="Percent 57 3 3" xfId="13467"/>
    <cellStyle name="Percent 57 3 3 2" xfId="42525"/>
    <cellStyle name="Percent 57 3 4" xfId="35941"/>
    <cellStyle name="Percent 57 4" xfId="8020"/>
    <cellStyle name="Percent 57 4 2" xfId="21281"/>
    <cellStyle name="Percent 57 4 2 2" xfId="29235"/>
    <cellStyle name="Percent 57 4 2 2 2" xfId="58194"/>
    <cellStyle name="Percent 57 4 2 3" xfId="50253"/>
    <cellStyle name="Percent 57 4 3" xfId="14611"/>
    <cellStyle name="Percent 57 4 3 2" xfId="43669"/>
    <cellStyle name="Percent 57 4 4" xfId="37085"/>
    <cellStyle name="Percent 57 5" xfId="15894"/>
    <cellStyle name="Percent 57 5 2" xfId="23883"/>
    <cellStyle name="Percent 57 5 2 2" xfId="52842"/>
    <cellStyle name="Percent 57 5 3" xfId="44901"/>
    <cellStyle name="Percent 57 6" xfId="22431"/>
    <cellStyle name="Percent 57 6 2" xfId="30379"/>
    <cellStyle name="Percent 57 6 2 2" xfId="59338"/>
    <cellStyle name="Percent 57 6 3" xfId="51397"/>
    <cellStyle name="Percent 57 7" xfId="10175"/>
    <cellStyle name="Percent 57 7 2" xfId="39233"/>
    <cellStyle name="Percent 57 8" xfId="32649"/>
    <cellStyle name="Percent 58" xfId="3554"/>
    <cellStyle name="Percent 58 2" xfId="4701"/>
    <cellStyle name="Percent 58 2 2" xfId="17995"/>
    <cellStyle name="Percent 58 2 2 2" xfId="25949"/>
    <cellStyle name="Percent 58 2 2 2 2" xfId="54908"/>
    <cellStyle name="Percent 58 2 2 3" xfId="46967"/>
    <cellStyle name="Percent 58 2 3" xfId="11325"/>
    <cellStyle name="Percent 58 2 3 2" xfId="40383"/>
    <cellStyle name="Percent 58 2 4" xfId="33799"/>
    <cellStyle name="Percent 58 3" xfId="6861"/>
    <cellStyle name="Percent 58 3 2" xfId="20143"/>
    <cellStyle name="Percent 58 3 2 2" xfId="28097"/>
    <cellStyle name="Percent 58 3 2 2 2" xfId="57056"/>
    <cellStyle name="Percent 58 3 2 3" xfId="49115"/>
    <cellStyle name="Percent 58 3 3" xfId="13473"/>
    <cellStyle name="Percent 58 3 3 2" xfId="42531"/>
    <cellStyle name="Percent 58 3 4" xfId="35947"/>
    <cellStyle name="Percent 58 4" xfId="8026"/>
    <cellStyle name="Percent 58 4 2" xfId="21287"/>
    <cellStyle name="Percent 58 4 2 2" xfId="29241"/>
    <cellStyle name="Percent 58 4 2 2 2" xfId="58200"/>
    <cellStyle name="Percent 58 4 2 3" xfId="50259"/>
    <cellStyle name="Percent 58 4 3" xfId="14617"/>
    <cellStyle name="Percent 58 4 3 2" xfId="43675"/>
    <cellStyle name="Percent 58 4 4" xfId="37091"/>
    <cellStyle name="Percent 58 5" xfId="15900"/>
    <cellStyle name="Percent 58 5 2" xfId="23889"/>
    <cellStyle name="Percent 58 5 2 2" xfId="52848"/>
    <cellStyle name="Percent 58 5 3" xfId="44907"/>
    <cellStyle name="Percent 58 6" xfId="22437"/>
    <cellStyle name="Percent 58 6 2" xfId="30385"/>
    <cellStyle name="Percent 58 6 2 2" xfId="59344"/>
    <cellStyle name="Percent 58 6 3" xfId="51403"/>
    <cellStyle name="Percent 58 7" xfId="10181"/>
    <cellStyle name="Percent 58 7 2" xfId="39239"/>
    <cellStyle name="Percent 58 8" xfId="32655"/>
    <cellStyle name="Percent 59" xfId="3546"/>
    <cellStyle name="Percent 59 2" xfId="4693"/>
    <cellStyle name="Percent 59 2 2" xfId="17987"/>
    <cellStyle name="Percent 59 2 2 2" xfId="25941"/>
    <cellStyle name="Percent 59 2 2 2 2" xfId="54900"/>
    <cellStyle name="Percent 59 2 2 3" xfId="46959"/>
    <cellStyle name="Percent 59 2 3" xfId="11317"/>
    <cellStyle name="Percent 59 2 3 2" xfId="40375"/>
    <cellStyle name="Percent 59 2 4" xfId="33791"/>
    <cellStyle name="Percent 59 3" xfId="6853"/>
    <cellStyle name="Percent 59 3 2" xfId="20135"/>
    <cellStyle name="Percent 59 3 2 2" xfId="28089"/>
    <cellStyle name="Percent 59 3 2 2 2" xfId="57048"/>
    <cellStyle name="Percent 59 3 2 3" xfId="49107"/>
    <cellStyle name="Percent 59 3 3" xfId="13465"/>
    <cellStyle name="Percent 59 3 3 2" xfId="42523"/>
    <cellStyle name="Percent 59 3 4" xfId="35939"/>
    <cellStyle name="Percent 59 4" xfId="8018"/>
    <cellStyle name="Percent 59 4 2" xfId="21279"/>
    <cellStyle name="Percent 59 4 2 2" xfId="29233"/>
    <cellStyle name="Percent 59 4 2 2 2" xfId="58192"/>
    <cellStyle name="Percent 59 4 2 3" xfId="50251"/>
    <cellStyle name="Percent 59 4 3" xfId="14609"/>
    <cellStyle name="Percent 59 4 3 2" xfId="43667"/>
    <cellStyle name="Percent 59 4 4" xfId="37083"/>
    <cellStyle name="Percent 59 5" xfId="15892"/>
    <cellStyle name="Percent 59 5 2" xfId="23881"/>
    <cellStyle name="Percent 59 5 2 2" xfId="52840"/>
    <cellStyle name="Percent 59 5 3" xfId="44899"/>
    <cellStyle name="Percent 59 6" xfId="22429"/>
    <cellStyle name="Percent 59 6 2" xfId="30377"/>
    <cellStyle name="Percent 59 6 2 2" xfId="59336"/>
    <cellStyle name="Percent 59 6 3" xfId="51395"/>
    <cellStyle name="Percent 59 7" xfId="10173"/>
    <cellStyle name="Percent 59 7 2" xfId="39231"/>
    <cellStyle name="Percent 59 8" xfId="32647"/>
    <cellStyle name="Percent 6" xfId="1223"/>
    <cellStyle name="Percent 60" xfId="3551"/>
    <cellStyle name="Percent 60 2" xfId="4698"/>
    <cellStyle name="Percent 60 2 2" xfId="17992"/>
    <cellStyle name="Percent 60 2 2 2" xfId="25946"/>
    <cellStyle name="Percent 60 2 2 2 2" xfId="54905"/>
    <cellStyle name="Percent 60 2 2 3" xfId="46964"/>
    <cellStyle name="Percent 60 2 3" xfId="11322"/>
    <cellStyle name="Percent 60 2 3 2" xfId="40380"/>
    <cellStyle name="Percent 60 2 4" xfId="33796"/>
    <cellStyle name="Percent 60 3" xfId="6858"/>
    <cellStyle name="Percent 60 3 2" xfId="20140"/>
    <cellStyle name="Percent 60 3 2 2" xfId="28094"/>
    <cellStyle name="Percent 60 3 2 2 2" xfId="57053"/>
    <cellStyle name="Percent 60 3 2 3" xfId="49112"/>
    <cellStyle name="Percent 60 3 3" xfId="13470"/>
    <cellStyle name="Percent 60 3 3 2" xfId="42528"/>
    <cellStyle name="Percent 60 3 4" xfId="35944"/>
    <cellStyle name="Percent 60 4" xfId="8023"/>
    <cellStyle name="Percent 60 4 2" xfId="21284"/>
    <cellStyle name="Percent 60 4 2 2" xfId="29238"/>
    <cellStyle name="Percent 60 4 2 2 2" xfId="58197"/>
    <cellStyle name="Percent 60 4 2 3" xfId="50256"/>
    <cellStyle name="Percent 60 4 3" xfId="14614"/>
    <cellStyle name="Percent 60 4 3 2" xfId="43672"/>
    <cellStyle name="Percent 60 4 4" xfId="37088"/>
    <cellStyle name="Percent 60 5" xfId="15897"/>
    <cellStyle name="Percent 60 5 2" xfId="23886"/>
    <cellStyle name="Percent 60 5 2 2" xfId="52845"/>
    <cellStyle name="Percent 60 5 3" xfId="44904"/>
    <cellStyle name="Percent 60 6" xfId="22434"/>
    <cellStyle name="Percent 60 6 2" xfId="30382"/>
    <cellStyle name="Percent 60 6 2 2" xfId="59341"/>
    <cellStyle name="Percent 60 6 3" xfId="51400"/>
    <cellStyle name="Percent 60 7" xfId="10178"/>
    <cellStyle name="Percent 60 7 2" xfId="39236"/>
    <cellStyle name="Percent 60 8" xfId="32652"/>
    <cellStyle name="Percent 61" xfId="3558"/>
    <cellStyle name="Percent 61 2" xfId="4705"/>
    <cellStyle name="Percent 61 2 2" xfId="17999"/>
    <cellStyle name="Percent 61 2 2 2" xfId="25953"/>
    <cellStyle name="Percent 61 2 2 2 2" xfId="54912"/>
    <cellStyle name="Percent 61 2 2 3" xfId="46971"/>
    <cellStyle name="Percent 61 2 3" xfId="11329"/>
    <cellStyle name="Percent 61 2 3 2" xfId="40387"/>
    <cellStyle name="Percent 61 2 4" xfId="33803"/>
    <cellStyle name="Percent 61 3" xfId="6865"/>
    <cellStyle name="Percent 61 3 2" xfId="20147"/>
    <cellStyle name="Percent 61 3 2 2" xfId="28101"/>
    <cellStyle name="Percent 61 3 2 2 2" xfId="57060"/>
    <cellStyle name="Percent 61 3 2 3" xfId="49119"/>
    <cellStyle name="Percent 61 3 3" xfId="13477"/>
    <cellStyle name="Percent 61 3 3 2" xfId="42535"/>
    <cellStyle name="Percent 61 3 4" xfId="35951"/>
    <cellStyle name="Percent 61 4" xfId="8030"/>
    <cellStyle name="Percent 61 4 2" xfId="21291"/>
    <cellStyle name="Percent 61 4 2 2" xfId="29245"/>
    <cellStyle name="Percent 61 4 2 2 2" xfId="58204"/>
    <cellStyle name="Percent 61 4 2 3" xfId="50263"/>
    <cellStyle name="Percent 61 4 3" xfId="14621"/>
    <cellStyle name="Percent 61 4 3 2" xfId="43679"/>
    <cellStyle name="Percent 61 4 4" xfId="37095"/>
    <cellStyle name="Percent 61 5" xfId="15904"/>
    <cellStyle name="Percent 61 5 2" xfId="23893"/>
    <cellStyle name="Percent 61 5 2 2" xfId="52852"/>
    <cellStyle name="Percent 61 5 3" xfId="44911"/>
    <cellStyle name="Percent 61 6" xfId="22441"/>
    <cellStyle name="Percent 61 6 2" xfId="30389"/>
    <cellStyle name="Percent 61 6 2 2" xfId="59348"/>
    <cellStyle name="Percent 61 6 3" xfId="51407"/>
    <cellStyle name="Percent 61 7" xfId="10185"/>
    <cellStyle name="Percent 61 7 2" xfId="39243"/>
    <cellStyle name="Percent 61 8" xfId="32659"/>
    <cellStyle name="Percent 62" xfId="3562"/>
    <cellStyle name="Percent 62 2" xfId="4709"/>
    <cellStyle name="Percent 62 2 2" xfId="18003"/>
    <cellStyle name="Percent 62 2 2 2" xfId="25957"/>
    <cellStyle name="Percent 62 2 2 2 2" xfId="54916"/>
    <cellStyle name="Percent 62 2 2 3" xfId="46975"/>
    <cellStyle name="Percent 62 2 3" xfId="11333"/>
    <cellStyle name="Percent 62 2 3 2" xfId="40391"/>
    <cellStyle name="Percent 62 2 4" xfId="33807"/>
    <cellStyle name="Percent 62 3" xfId="6869"/>
    <cellStyle name="Percent 62 3 2" xfId="20151"/>
    <cellStyle name="Percent 62 3 2 2" xfId="28105"/>
    <cellStyle name="Percent 62 3 2 2 2" xfId="57064"/>
    <cellStyle name="Percent 62 3 2 3" xfId="49123"/>
    <cellStyle name="Percent 62 3 3" xfId="13481"/>
    <cellStyle name="Percent 62 3 3 2" xfId="42539"/>
    <cellStyle name="Percent 62 3 4" xfId="35955"/>
    <cellStyle name="Percent 62 4" xfId="8034"/>
    <cellStyle name="Percent 62 4 2" xfId="21295"/>
    <cellStyle name="Percent 62 4 2 2" xfId="29249"/>
    <cellStyle name="Percent 62 4 2 2 2" xfId="58208"/>
    <cellStyle name="Percent 62 4 2 3" xfId="50267"/>
    <cellStyle name="Percent 62 4 3" xfId="14625"/>
    <cellStyle name="Percent 62 4 3 2" xfId="43683"/>
    <cellStyle name="Percent 62 4 4" xfId="37099"/>
    <cellStyle name="Percent 62 5" xfId="15908"/>
    <cellStyle name="Percent 62 5 2" xfId="23897"/>
    <cellStyle name="Percent 62 5 2 2" xfId="52856"/>
    <cellStyle name="Percent 62 5 3" xfId="44915"/>
    <cellStyle name="Percent 62 6" xfId="22445"/>
    <cellStyle name="Percent 62 6 2" xfId="30393"/>
    <cellStyle name="Percent 62 6 2 2" xfId="59352"/>
    <cellStyle name="Percent 62 6 3" xfId="51411"/>
    <cellStyle name="Percent 62 7" xfId="10189"/>
    <cellStyle name="Percent 62 7 2" xfId="39247"/>
    <cellStyle name="Percent 62 8" xfId="32663"/>
    <cellStyle name="Percent 63" xfId="3564"/>
    <cellStyle name="Percent 63 2" xfId="4711"/>
    <cellStyle name="Percent 63 2 2" xfId="18005"/>
    <cellStyle name="Percent 63 2 2 2" xfId="25959"/>
    <cellStyle name="Percent 63 2 2 2 2" xfId="54918"/>
    <cellStyle name="Percent 63 2 2 3" xfId="46977"/>
    <cellStyle name="Percent 63 2 3" xfId="11335"/>
    <cellStyle name="Percent 63 2 3 2" xfId="40393"/>
    <cellStyle name="Percent 63 2 4" xfId="33809"/>
    <cellStyle name="Percent 63 3" xfId="6871"/>
    <cellStyle name="Percent 63 3 2" xfId="20153"/>
    <cellStyle name="Percent 63 3 2 2" xfId="28107"/>
    <cellStyle name="Percent 63 3 2 2 2" xfId="57066"/>
    <cellStyle name="Percent 63 3 2 3" xfId="49125"/>
    <cellStyle name="Percent 63 3 3" xfId="13483"/>
    <cellStyle name="Percent 63 3 3 2" xfId="42541"/>
    <cellStyle name="Percent 63 3 4" xfId="35957"/>
    <cellStyle name="Percent 63 4" xfId="8036"/>
    <cellStyle name="Percent 63 4 2" xfId="21297"/>
    <cellStyle name="Percent 63 4 2 2" xfId="29251"/>
    <cellStyle name="Percent 63 4 2 2 2" xfId="58210"/>
    <cellStyle name="Percent 63 4 2 3" xfId="50269"/>
    <cellStyle name="Percent 63 4 3" xfId="14627"/>
    <cellStyle name="Percent 63 4 3 2" xfId="43685"/>
    <cellStyle name="Percent 63 4 4" xfId="37101"/>
    <cellStyle name="Percent 63 5" xfId="15910"/>
    <cellStyle name="Percent 63 5 2" xfId="23899"/>
    <cellStyle name="Percent 63 5 2 2" xfId="52858"/>
    <cellStyle name="Percent 63 5 3" xfId="44917"/>
    <cellStyle name="Percent 63 6" xfId="22447"/>
    <cellStyle name="Percent 63 6 2" xfId="30395"/>
    <cellStyle name="Percent 63 6 2 2" xfId="59354"/>
    <cellStyle name="Percent 63 6 3" xfId="51413"/>
    <cellStyle name="Percent 63 7" xfId="10191"/>
    <cellStyle name="Percent 63 7 2" xfId="39249"/>
    <cellStyle name="Percent 63 8" xfId="32665"/>
    <cellStyle name="Percent 64" xfId="2367"/>
    <cellStyle name="Percent 65" xfId="2375"/>
    <cellStyle name="Percent 66" xfId="3565"/>
    <cellStyle name="Percent 67" xfId="3567"/>
    <cellStyle name="Percent 68" xfId="4721"/>
    <cellStyle name="Percent 69" xfId="4788"/>
    <cellStyle name="Percent 7" xfId="1224"/>
    <cellStyle name="Percent 7 2" xfId="3525"/>
    <cellStyle name="Percent 70" xfId="4787"/>
    <cellStyle name="Percent 71" xfId="4713"/>
    <cellStyle name="Percent 72" xfId="4715"/>
    <cellStyle name="Percent 73" xfId="4719"/>
    <cellStyle name="Percent 74" xfId="4718"/>
    <cellStyle name="Percent 75" xfId="6876"/>
    <cellStyle name="Percent 76" xfId="6873"/>
    <cellStyle name="Percent 77" xfId="6874"/>
    <cellStyle name="Percent 78" xfId="6880"/>
    <cellStyle name="Percent 79" xfId="4720"/>
    <cellStyle name="Percent 8" xfId="1376"/>
    <cellStyle name="Percent 80" xfId="6882"/>
    <cellStyle name="Percent 81" xfId="6956"/>
    <cellStyle name="Percent 82" xfId="6955"/>
    <cellStyle name="Percent 83" xfId="6951"/>
    <cellStyle name="Percent 84" xfId="6950"/>
    <cellStyle name="Percent 85" xfId="6953"/>
    <cellStyle name="Percent 86" xfId="14629"/>
    <cellStyle name="Percent 87" xfId="14822"/>
    <cellStyle name="Percent 88" xfId="14709"/>
    <cellStyle name="Percent 89" xfId="14754"/>
    <cellStyle name="Percent 9" xfId="1378"/>
    <cellStyle name="Percent 90" xfId="14736"/>
    <cellStyle name="Percent 91" xfId="15993"/>
    <cellStyle name="Percent 92" xfId="14805"/>
    <cellStyle name="Percent 93" xfId="15967"/>
    <cellStyle name="Percent 94" xfId="14639"/>
    <cellStyle name="Percent 95" xfId="16003"/>
    <cellStyle name="Percent 96" xfId="14811"/>
    <cellStyle name="Percent 97" xfId="15920"/>
    <cellStyle name="Percent 98" xfId="14817"/>
    <cellStyle name="Percent 99" xfId="14712"/>
    <cellStyle name="percentage" xfId="1225"/>
    <cellStyle name="Porcentaje" xfId="7" builtinId="5"/>
    <cellStyle name="Pourcentage_pldt" xfId="1226"/>
    <cellStyle name="PRICE_P" xfId="1227"/>
    <cellStyle name="PROJ_NUM" xfId="1228"/>
    <cellStyle name="Proposal" xfId="1229"/>
    <cellStyle name="protectioncomma" xfId="1230"/>
    <cellStyle name="protectiontot" xfId="1231"/>
    <cellStyle name="PSChar" xfId="1232"/>
    <cellStyle name="PSDate" xfId="1233"/>
    <cellStyle name="PSDec" xfId="1234"/>
    <cellStyle name="PSHeading" xfId="1235"/>
    <cellStyle name="PSInt" xfId="1236"/>
    <cellStyle name="PSSpacer" xfId="1237"/>
    <cellStyle name="QUOTEINFO" xfId="1238"/>
    <cellStyle name="RAMEY" xfId="1239"/>
    <cellStyle name="Ramey $k" xfId="1240"/>
    <cellStyle name="RAMEY_P&amp;O BKUP" xfId="1241"/>
    <cellStyle name="RATIO-SIS" xfId="1242"/>
    <cellStyle name="RATIO-SISR" xfId="1243"/>
    <cellStyle name="regstoresfromspecstores" xfId="1244"/>
    <cellStyle name="RevList" xfId="1245"/>
    <cellStyle name="Rt Lin - Style2" xfId="1246"/>
    <cellStyle name="s Services" xfId="1247"/>
    <cellStyle name="Salida" xfId="33" builtinId="21" customBuiltin="1"/>
    <cellStyle name="SectionTitle" xfId="1248"/>
    <cellStyle name="Separador de milhares [0]_Cardsystem" xfId="1249"/>
    <cellStyle name="Separador de milhares_Cardsystem" xfId="1250"/>
    <cellStyle name="SHADEDSTORES" xfId="1251"/>
    <cellStyle name="Small" xfId="1252"/>
    <cellStyle name="Small Title" xfId="1253"/>
    <cellStyle name="specstores" xfId="1254"/>
    <cellStyle name="Standard_AREAS" xfId="1255"/>
    <cellStyle name="STD-SIS" xfId="1256"/>
    <cellStyle name="STYL1 - Style1" xfId="1257"/>
    <cellStyle name="STYL2 - Style2" xfId="1258"/>
    <cellStyle name="Style 1" xfId="1259"/>
    <cellStyle name="Style 1 2" xfId="3526"/>
    <cellStyle name="Style 124" xfId="1260"/>
    <cellStyle name="Style 2" xfId="1261"/>
    <cellStyle name="Style 21" xfId="1262"/>
    <cellStyle name="Style 24" xfId="1263"/>
    <cellStyle name="Style 35" xfId="1264"/>
    <cellStyle name="Style 36" xfId="1265"/>
    <cellStyle name="Style 37" xfId="1266"/>
    <cellStyle name="Style 38" xfId="1267"/>
    <cellStyle name="Style 39" xfId="1268"/>
    <cellStyle name="Style 40" xfId="1269"/>
    <cellStyle name="Style 41" xfId="1270"/>
    <cellStyle name="Style 42" xfId="1271"/>
    <cellStyle name="Style 43" xfId="1272"/>
    <cellStyle name="Style 44" xfId="1273"/>
    <cellStyle name="Style 45" xfId="1274"/>
    <cellStyle name="Style 46" xfId="1275"/>
    <cellStyle name="Style 47" xfId="1276"/>
    <cellStyle name="Style 48" xfId="1277"/>
    <cellStyle name="Style 49" xfId="1278"/>
    <cellStyle name="Style 50" xfId="1279"/>
    <cellStyle name="Style 51" xfId="1280"/>
    <cellStyle name="Style 52" xfId="1281"/>
    <cellStyle name="Style 53" xfId="1282"/>
    <cellStyle name="Style 54" xfId="1283"/>
    <cellStyle name="Style 55" xfId="1284"/>
    <cellStyle name="Style 56" xfId="1285"/>
    <cellStyle name="Style 57" xfId="1286"/>
    <cellStyle name="Style 58" xfId="1287"/>
    <cellStyle name="Style 59" xfId="1288"/>
    <cellStyle name="Style 60" xfId="1289"/>
    <cellStyle name="Style 61" xfId="1290"/>
    <cellStyle name="Style 62" xfId="1291"/>
    <cellStyle name="Style 63" xfId="1292"/>
    <cellStyle name="Style 64" xfId="1293"/>
    <cellStyle name="Style 65" xfId="1294"/>
    <cellStyle name="Style 66" xfId="1295"/>
    <cellStyle name="Style 67" xfId="1296"/>
    <cellStyle name="Style 68" xfId="1297"/>
    <cellStyle name="Style 69" xfId="1298"/>
    <cellStyle name="Style 70" xfId="1299"/>
    <cellStyle name="Style 71" xfId="1300"/>
    <cellStyle name="Style 72" xfId="1301"/>
    <cellStyle name="Style 73" xfId="1302"/>
    <cellStyle name="Style 74" xfId="1303"/>
    <cellStyle name="Style 75" xfId="1304"/>
    <cellStyle name="Style 76" xfId="1305"/>
    <cellStyle name="Style 77" xfId="1306"/>
    <cellStyle name="Style 78" xfId="1307"/>
    <cellStyle name="Style 79" xfId="1308"/>
    <cellStyle name="Style 80" xfId="1309"/>
    <cellStyle name="Style 86" xfId="1310"/>
    <cellStyle name="Style 87" xfId="1311"/>
    <cellStyle name="Style 88" xfId="1312"/>
    <cellStyle name="Style 92" xfId="1313"/>
    <cellStyle name="Style 93" xfId="1314"/>
    <cellStyle name="subhead" xfId="1315"/>
    <cellStyle name="Subtotal" xfId="1316"/>
    <cellStyle name="Sum" xfId="1317"/>
    <cellStyle name="Sum %of HV" xfId="1318"/>
    <cellStyle name="Sum EPS" xfId="1319"/>
    <cellStyle name="Sum IRR" xfId="1320"/>
    <cellStyle name="Sum Margin" xfId="1321"/>
    <cellStyle name="Sum Payback" xfId="1322"/>
    <cellStyle name="Sum Title 1" xfId="1323"/>
    <cellStyle name="Sum Title 2" xfId="1324"/>
    <cellStyle name="Sum Title 3" xfId="1325"/>
    <cellStyle name="Sum Title 4" xfId="1326"/>
    <cellStyle name="Sum_CLASS V9" xfId="1327"/>
    <cellStyle name="Summary numbers" xfId="1328"/>
    <cellStyle name="Task Header" xfId="1329"/>
    <cellStyle name="Texto de advertencia" xfId="37" builtinId="11" customBuiltin="1"/>
    <cellStyle name="Texto explicativo" xfId="38" builtinId="53" customBuiltin="1"/>
    <cellStyle name="Titel 2" xfId="1330"/>
    <cellStyle name="Title (non-grap)" xfId="1331"/>
    <cellStyle name="Title (non-wrap)" xfId="1332"/>
    <cellStyle name="Título" xfId="24" builtinId="15" customBuiltin="1"/>
    <cellStyle name="Título 1" xfId="25" builtinId="16" customBuiltin="1"/>
    <cellStyle name="Título 2" xfId="26" builtinId="17" customBuiltin="1"/>
    <cellStyle name="Título 3" xfId="27" builtinId="18" customBuiltin="1"/>
    <cellStyle name="Total" xfId="39" builtinId="25" customBuiltin="1"/>
    <cellStyle name="Total 2" xfId="22"/>
    <cellStyle name="Tusental (0)_laroux" xfId="1333"/>
    <cellStyle name="Tusental_laroux" xfId="1334"/>
    <cellStyle name="TXT-LNE" xfId="1335"/>
    <cellStyle name="Underline" xfId="1336"/>
    <cellStyle name="Underline 2" xfId="1337"/>
    <cellStyle name="Underline_CLASS V9" xfId="1338"/>
    <cellStyle name="Unprot" xfId="1339"/>
    <cellStyle name="Unprot$" xfId="1340"/>
    <cellStyle name="Unprotect" xfId="1341"/>
    <cellStyle name="Update" xfId="1342"/>
    <cellStyle name="User input" xfId="1343"/>
    <cellStyle name="Valuta (0)_laroux" xfId="1344"/>
    <cellStyle name="Valuta_laroux" xfId="1345"/>
    <cellStyle name="Währung [0]_Customer Financials Summary" xfId="1346"/>
    <cellStyle name="Währung_Customer Financials Summary" xfId="1347"/>
    <cellStyle name="wrap" xfId="1348"/>
    <cellStyle name="Year" xfId="1349"/>
    <cellStyle name="표준_Sheet1" xfId="1350"/>
    <cellStyle name="一般_Change Log" xfId="1351"/>
    <cellStyle name="標準_M180SE" xfId="1352"/>
  </cellStyles>
  <dxfs count="610">
    <dxf>
      <fill>
        <patternFill patternType="lightUp">
          <bgColor theme="0" tint="-0.14996795556505021"/>
        </patternFill>
      </fill>
      <border>
        <vertical/>
        <horizontal/>
      </border>
    </dxf>
    <dxf>
      <fill>
        <patternFill patternType="lightUp">
          <bgColor auto="1"/>
        </patternFill>
      </fill>
      <border>
        <vertical/>
        <horizontal/>
      </border>
    </dxf>
    <dxf>
      <fill>
        <patternFill patternType="lightUp">
          <bgColor theme="0" tint="-0.14996795556505021"/>
        </patternFill>
      </fill>
      <border>
        <vertical/>
        <horizontal/>
      </border>
    </dxf>
    <dxf>
      <fill>
        <patternFill patternType="lightUp">
          <bgColor auto="1"/>
        </patternFill>
      </fill>
      <border>
        <vertical/>
        <horizontal/>
      </border>
    </dxf>
    <dxf>
      <fill>
        <patternFill patternType="lightUp">
          <bgColor theme="0" tint="-0.14996795556505021"/>
        </patternFill>
      </fill>
      <border>
        <vertical/>
        <horizontal/>
      </border>
    </dxf>
    <dxf>
      <fill>
        <patternFill patternType="lightUp">
          <bgColor auto="1"/>
        </patternFill>
      </fill>
      <border>
        <vertical/>
        <horizontal/>
      </border>
    </dxf>
    <dxf>
      <fill>
        <patternFill patternType="lightUp">
          <bgColor theme="0" tint="-0.14996795556505021"/>
        </patternFill>
      </fill>
      <border>
        <vertical/>
        <horizontal/>
      </border>
    </dxf>
    <dxf>
      <fill>
        <patternFill patternType="lightUp">
          <bgColor auto="1"/>
        </patternFill>
      </fill>
      <border>
        <vertical/>
        <horizontal/>
      </border>
    </dxf>
    <dxf>
      <fill>
        <patternFill patternType="lightUp">
          <bgColor theme="0" tint="-0.14996795556505021"/>
        </patternFill>
      </fill>
      <border>
        <vertical/>
        <horizontal/>
      </border>
    </dxf>
    <dxf>
      <fill>
        <patternFill patternType="lightUp">
          <bgColor auto="1"/>
        </patternFill>
      </fill>
      <border>
        <vertical/>
        <horizontal/>
      </border>
    </dxf>
    <dxf>
      <fill>
        <patternFill patternType="lightUp">
          <bgColor theme="0" tint="-0.14996795556505021"/>
        </patternFill>
      </fill>
      <border>
        <vertical/>
        <horizontal/>
      </border>
    </dxf>
    <dxf>
      <fill>
        <patternFill patternType="lightUp">
          <bgColor auto="1"/>
        </patternFill>
      </fill>
      <border>
        <vertical/>
        <horizontal/>
      </border>
    </dxf>
    <dxf>
      <fill>
        <patternFill patternType="lightUp">
          <bgColor theme="0" tint="-0.14996795556505021"/>
        </patternFill>
      </fill>
      <border>
        <vertical/>
        <horizontal/>
      </border>
    </dxf>
    <dxf>
      <fill>
        <patternFill patternType="lightUp">
          <bgColor auto="1"/>
        </patternFill>
      </fill>
      <border>
        <vertical/>
        <horizontal/>
      </border>
    </dxf>
    <dxf>
      <fill>
        <patternFill patternType="lightUp">
          <bgColor theme="0" tint="-0.14996795556505021"/>
        </patternFill>
      </fill>
      <border>
        <vertical/>
        <horizontal/>
      </border>
    </dxf>
    <dxf>
      <fill>
        <patternFill patternType="lightUp">
          <bgColor auto="1"/>
        </patternFill>
      </fill>
      <border>
        <vertical/>
        <horizontal/>
      </border>
    </dxf>
    <dxf>
      <fill>
        <patternFill patternType="lightUp">
          <bgColor theme="0" tint="-0.14996795556505021"/>
        </patternFill>
      </fill>
      <border>
        <vertical/>
        <horizontal/>
      </border>
    </dxf>
    <dxf>
      <fill>
        <patternFill patternType="lightUp">
          <bgColor auto="1"/>
        </patternFill>
      </fill>
      <border>
        <vertical/>
        <horizontal/>
      </border>
    </dxf>
    <dxf>
      <fill>
        <patternFill patternType="lightUp">
          <bgColor theme="0" tint="-0.14996795556505021"/>
        </patternFill>
      </fill>
      <border>
        <vertical/>
        <horizontal/>
      </border>
    </dxf>
    <dxf>
      <fill>
        <patternFill patternType="lightUp">
          <bgColor auto="1"/>
        </patternFill>
      </fill>
      <border>
        <vertical/>
        <horizontal/>
      </border>
    </dxf>
    <dxf>
      <fill>
        <patternFill patternType="lightUp">
          <bgColor theme="0" tint="-0.14996795556505021"/>
        </patternFill>
      </fill>
      <border>
        <vertical/>
        <horizontal/>
      </border>
    </dxf>
    <dxf>
      <fill>
        <patternFill patternType="lightUp">
          <bgColor auto="1"/>
        </patternFill>
      </fill>
      <border>
        <vertical/>
        <horizontal/>
      </border>
    </dxf>
    <dxf>
      <fill>
        <patternFill patternType="lightUp">
          <bgColor theme="0" tint="-0.14996795556505021"/>
        </patternFill>
      </fill>
      <border>
        <vertical/>
        <horizontal/>
      </border>
    </dxf>
    <dxf>
      <fill>
        <patternFill patternType="lightUp">
          <bgColor auto="1"/>
        </patternFill>
      </fill>
      <border>
        <vertical/>
        <horizontal/>
      </border>
    </dxf>
    <dxf>
      <fill>
        <patternFill patternType="lightUp">
          <bgColor theme="0" tint="-0.14996795556505021"/>
        </patternFill>
      </fill>
      <border>
        <vertical/>
        <horizontal/>
      </border>
    </dxf>
    <dxf>
      <fill>
        <patternFill patternType="lightUp">
          <bgColor auto="1"/>
        </patternFill>
      </fill>
      <border>
        <vertical/>
        <horizontal/>
      </border>
    </dxf>
    <dxf>
      <fill>
        <patternFill patternType="lightUp">
          <bgColor theme="0" tint="-0.14996795556505021"/>
        </patternFill>
      </fill>
      <border>
        <vertical/>
        <horizontal/>
      </border>
    </dxf>
    <dxf>
      <fill>
        <patternFill patternType="lightUp">
          <bgColor auto="1"/>
        </patternFill>
      </fill>
      <border>
        <vertical/>
        <horizontal/>
      </border>
    </dxf>
    <dxf>
      <fill>
        <patternFill patternType="lightUp">
          <bgColor theme="0" tint="-0.14996795556505021"/>
        </patternFill>
      </fill>
      <border>
        <vertical/>
        <horizontal/>
      </border>
    </dxf>
    <dxf>
      <fill>
        <patternFill patternType="lightUp">
          <bgColor auto="1"/>
        </patternFill>
      </fill>
      <border>
        <vertical/>
        <horizontal/>
      </border>
    </dxf>
    <dxf>
      <fill>
        <patternFill patternType="lightUp">
          <bgColor theme="0" tint="-0.14996795556505021"/>
        </patternFill>
      </fill>
      <border>
        <vertical/>
        <horizontal/>
      </border>
    </dxf>
    <dxf>
      <fill>
        <patternFill patternType="lightUp">
          <bgColor auto="1"/>
        </patternFill>
      </fill>
      <border>
        <vertical/>
        <horizontal/>
      </border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 patternType="lightUp">
          <bgColor theme="0" tint="-0.14996795556505021"/>
        </patternFill>
      </fill>
      <border>
        <vertical/>
        <horizontal/>
      </border>
    </dxf>
    <dxf>
      <fill>
        <patternFill patternType="lightUp">
          <bgColor auto="1"/>
        </patternFill>
      </fill>
      <border>
        <vertical/>
        <horizontal/>
      </border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 patternType="lightUp">
          <bgColor theme="0" tint="-0.14996795556505021"/>
        </patternFill>
      </fill>
      <border>
        <vertical/>
        <horizontal/>
      </border>
    </dxf>
    <dxf>
      <fill>
        <patternFill patternType="lightUp">
          <bgColor auto="1"/>
        </patternFill>
      </fill>
      <border>
        <vertical/>
        <horizontal/>
      </border>
    </dxf>
    <dxf>
      <fill>
        <patternFill patternType="lightUp">
          <bgColor theme="0" tint="-0.14996795556505021"/>
        </patternFill>
      </fill>
      <border>
        <vertical/>
        <horizontal/>
      </border>
    </dxf>
    <dxf>
      <fill>
        <patternFill patternType="lightUp">
          <bgColor auto="1"/>
        </patternFill>
      </fill>
      <border>
        <vertical/>
        <horizontal/>
      </border>
    </dxf>
    <dxf>
      <fill>
        <patternFill patternType="lightUp">
          <bgColor theme="0" tint="-0.14996795556505021"/>
        </patternFill>
      </fill>
      <border>
        <vertical/>
        <horizontal/>
      </border>
    </dxf>
    <dxf>
      <fill>
        <patternFill patternType="lightUp">
          <bgColor auto="1"/>
        </patternFill>
      </fill>
      <border>
        <vertical/>
        <horizontal/>
      </border>
    </dxf>
    <dxf>
      <fill>
        <patternFill patternType="lightUp">
          <bgColor theme="0" tint="-0.14996795556505021"/>
        </patternFill>
      </fill>
      <border>
        <vertical/>
        <horizontal/>
      </border>
    </dxf>
    <dxf>
      <fill>
        <patternFill patternType="lightUp">
          <bgColor auto="1"/>
        </patternFill>
      </fill>
      <border>
        <vertical/>
        <horizontal/>
      </border>
    </dxf>
    <dxf>
      <fill>
        <patternFill patternType="lightUp">
          <bgColor theme="0" tint="-0.14996795556505021"/>
        </patternFill>
      </fill>
      <border>
        <vertical/>
        <horizontal/>
      </border>
    </dxf>
    <dxf>
      <fill>
        <patternFill patternType="lightUp">
          <bgColor auto="1"/>
        </patternFill>
      </fill>
      <border>
        <vertical/>
        <horizontal/>
      </border>
    </dxf>
    <dxf>
      <fill>
        <patternFill patternType="lightUp">
          <bgColor theme="0" tint="-0.14996795556505021"/>
        </patternFill>
      </fill>
      <border>
        <vertical/>
        <horizontal/>
      </border>
    </dxf>
    <dxf>
      <fill>
        <patternFill patternType="lightUp">
          <bgColor auto="1"/>
        </patternFill>
      </fill>
      <border>
        <vertical/>
        <horizontal/>
      </border>
    </dxf>
    <dxf>
      <fill>
        <patternFill patternType="lightUp">
          <bgColor theme="0" tint="-0.14996795556505021"/>
        </patternFill>
      </fill>
      <border>
        <vertical/>
        <horizontal/>
      </border>
    </dxf>
    <dxf>
      <fill>
        <patternFill patternType="lightUp">
          <bgColor auto="1"/>
        </patternFill>
      </fill>
      <border>
        <vertical/>
        <horizontal/>
      </border>
    </dxf>
    <dxf>
      <fill>
        <patternFill patternType="lightUp">
          <bgColor theme="0" tint="-0.14996795556505021"/>
        </patternFill>
      </fill>
      <border>
        <vertical/>
        <horizontal/>
      </border>
    </dxf>
    <dxf>
      <fill>
        <patternFill patternType="lightUp">
          <bgColor auto="1"/>
        </patternFill>
      </fill>
      <border>
        <vertical/>
        <horizontal/>
      </border>
    </dxf>
    <dxf>
      <fill>
        <patternFill patternType="lightUp">
          <bgColor theme="0" tint="-0.14996795556505021"/>
        </patternFill>
      </fill>
      <border>
        <vertical/>
        <horizontal/>
      </border>
    </dxf>
    <dxf>
      <fill>
        <patternFill patternType="lightUp">
          <bgColor auto="1"/>
        </patternFill>
      </fill>
      <border>
        <vertical/>
        <horizontal/>
      </border>
    </dxf>
    <dxf>
      <fill>
        <patternFill patternType="lightUp">
          <bgColor theme="0" tint="-0.14996795556505021"/>
        </patternFill>
      </fill>
      <border>
        <vertical/>
        <horizontal/>
      </border>
    </dxf>
    <dxf>
      <fill>
        <patternFill patternType="lightUp">
          <bgColor auto="1"/>
        </patternFill>
      </fill>
      <border>
        <vertical/>
        <horizontal/>
      </border>
    </dxf>
    <dxf>
      <fill>
        <patternFill patternType="lightUp">
          <bgColor theme="0" tint="-0.14996795556505021"/>
        </patternFill>
      </fill>
      <border>
        <vertical/>
        <horizontal/>
      </border>
    </dxf>
    <dxf>
      <fill>
        <patternFill patternType="lightUp">
          <bgColor auto="1"/>
        </patternFill>
      </fill>
      <border>
        <vertical/>
        <horizontal/>
      </border>
    </dxf>
    <dxf>
      <fill>
        <patternFill patternType="lightUp">
          <bgColor theme="0" tint="-0.14996795556505021"/>
        </patternFill>
      </fill>
      <border>
        <vertical/>
        <horizontal/>
      </border>
    </dxf>
    <dxf>
      <fill>
        <patternFill patternType="lightUp">
          <bgColor auto="1"/>
        </patternFill>
      </fill>
      <border>
        <vertical/>
        <horizontal/>
      </border>
    </dxf>
    <dxf>
      <fill>
        <patternFill patternType="lightUp">
          <bgColor theme="0" tint="-0.14996795556505021"/>
        </patternFill>
      </fill>
      <border>
        <vertical/>
        <horizontal/>
      </border>
    </dxf>
    <dxf>
      <fill>
        <patternFill patternType="lightUp">
          <bgColor auto="1"/>
        </patternFill>
      </fill>
      <border>
        <vertical/>
        <horizontal/>
      </border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 patternType="lightUp">
          <bgColor theme="0" tint="-0.14996795556505021"/>
        </patternFill>
      </fill>
      <border>
        <vertical/>
        <horizontal/>
      </border>
    </dxf>
    <dxf>
      <fill>
        <patternFill patternType="lightUp">
          <bgColor auto="1"/>
        </patternFill>
      </fill>
      <border>
        <vertical/>
        <horizontal/>
      </border>
    </dxf>
    <dxf>
      <font>
        <color theme="0" tint="-0.24994659260841701"/>
      </font>
      <fill>
        <patternFill>
          <bgColor theme="0" tint="-0.14996795556505021"/>
        </patternFill>
      </fill>
    </dxf>
    <dxf>
      <fill>
        <patternFill patternType="lightUp">
          <bgColor theme="0" tint="-0.14996795556505021"/>
        </patternFill>
      </fill>
      <border>
        <vertical/>
        <horizontal/>
      </border>
    </dxf>
    <dxf>
      <fill>
        <patternFill patternType="lightUp">
          <bgColor auto="1"/>
        </patternFill>
      </fill>
      <border>
        <vertical/>
        <horizontal/>
      </border>
    </dxf>
    <dxf>
      <font>
        <color theme="0" tint="-0.24994659260841701"/>
      </font>
      <fill>
        <patternFill>
          <bgColor theme="0" tint="-0.14996795556505021"/>
        </patternFill>
      </fill>
    </dxf>
    <dxf>
      <font>
        <color theme="0" tint="-0.24994659260841701"/>
      </font>
      <fill>
        <patternFill>
          <bgColor theme="0" tint="-0.14996795556505021"/>
        </patternFill>
      </fill>
    </dxf>
    <dxf>
      <font>
        <color theme="0" tint="-0.24994659260841701"/>
      </font>
      <fill>
        <patternFill>
          <bgColor theme="0" tint="-0.14996795556505021"/>
        </patternFill>
      </fill>
    </dxf>
    <dxf>
      <font>
        <color theme="0" tint="-0.24994659260841701"/>
      </font>
      <fill>
        <patternFill>
          <bgColor theme="0" tint="-0.14996795556505021"/>
        </patternFill>
      </fill>
    </dxf>
    <dxf>
      <font>
        <color theme="0" tint="-0.24994659260841701"/>
      </font>
      <fill>
        <patternFill>
          <bgColor theme="0" tint="-0.14996795556505021"/>
        </patternFill>
      </fill>
    </dxf>
    <dxf>
      <font>
        <color theme="0" tint="-0.24994659260841701"/>
      </font>
      <fill>
        <patternFill>
          <bgColor theme="0" tint="-0.14996795556505021"/>
        </patternFill>
      </fill>
    </dxf>
    <dxf>
      <font>
        <color theme="0" tint="-0.24994659260841701"/>
      </font>
      <fill>
        <patternFill>
          <bgColor theme="0" tint="-0.14996795556505021"/>
        </patternFill>
      </fill>
    </dxf>
    <dxf>
      <font>
        <color theme="0" tint="-0.24994659260841701"/>
      </font>
      <fill>
        <patternFill>
          <bgColor theme="0" tint="-0.14996795556505021"/>
        </patternFill>
      </fill>
    </dxf>
    <dxf>
      <font>
        <color theme="0" tint="-0.24994659260841701"/>
      </font>
      <fill>
        <patternFill>
          <bgColor theme="0" tint="-0.14996795556505021"/>
        </patternFill>
      </fill>
    </dxf>
    <dxf>
      <fill>
        <patternFill patternType="lightUp">
          <bgColor theme="0" tint="-0.14996795556505021"/>
        </patternFill>
      </fill>
      <border>
        <vertical/>
        <horizontal/>
      </border>
    </dxf>
    <dxf>
      <fill>
        <patternFill patternType="lightUp">
          <bgColor auto="1"/>
        </patternFill>
      </fill>
      <border>
        <vertical/>
        <horizontal/>
      </border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 patternType="lightUp">
          <bgColor theme="0" tint="-0.14996795556505021"/>
        </patternFill>
      </fill>
      <border>
        <vertical/>
        <horizontal/>
      </border>
    </dxf>
    <dxf>
      <fill>
        <patternFill patternType="lightUp">
          <bgColor auto="1"/>
        </patternFill>
      </fill>
      <border>
        <vertical/>
        <horizontal/>
      </border>
    </dxf>
    <dxf>
      <fill>
        <patternFill patternType="lightUp">
          <bgColor theme="0" tint="-0.14996795556505021"/>
        </patternFill>
      </fill>
      <border>
        <vertical/>
        <horizontal/>
      </border>
    </dxf>
    <dxf>
      <fill>
        <patternFill patternType="lightUp">
          <bgColor auto="1"/>
        </patternFill>
      </fill>
      <border>
        <vertical/>
        <horizontal/>
      </border>
    </dxf>
    <dxf>
      <fill>
        <patternFill patternType="lightUp">
          <bgColor theme="0" tint="-0.14996795556505021"/>
        </patternFill>
      </fill>
      <border>
        <vertical/>
        <horizontal/>
      </border>
    </dxf>
    <dxf>
      <fill>
        <patternFill patternType="lightUp">
          <bgColor auto="1"/>
        </patternFill>
      </fill>
      <border>
        <vertical/>
        <horizontal/>
      </border>
    </dxf>
    <dxf>
      <fill>
        <patternFill patternType="lightUp">
          <bgColor theme="0" tint="-0.14996795556505021"/>
        </patternFill>
      </fill>
      <border>
        <vertical/>
        <horizontal/>
      </border>
    </dxf>
    <dxf>
      <fill>
        <patternFill patternType="lightUp">
          <bgColor auto="1"/>
        </patternFill>
      </fill>
      <border>
        <vertical/>
        <horizontal/>
      </border>
    </dxf>
    <dxf>
      <fill>
        <patternFill patternType="lightUp">
          <bgColor theme="0" tint="-0.14996795556505021"/>
        </patternFill>
      </fill>
      <border>
        <vertical/>
        <horizontal/>
      </border>
    </dxf>
    <dxf>
      <fill>
        <patternFill patternType="lightUp">
          <bgColor auto="1"/>
        </patternFill>
      </fill>
      <border>
        <vertical/>
        <horizontal/>
      </border>
    </dxf>
    <dxf>
      <fill>
        <patternFill patternType="lightUp">
          <bgColor theme="0" tint="-0.14996795556505021"/>
        </patternFill>
      </fill>
      <border>
        <vertical/>
        <horizontal/>
      </border>
    </dxf>
    <dxf>
      <fill>
        <patternFill patternType="lightUp">
          <bgColor auto="1"/>
        </patternFill>
      </fill>
      <border>
        <vertical/>
        <horizontal/>
      </border>
    </dxf>
    <dxf>
      <fill>
        <patternFill patternType="lightUp">
          <bgColor theme="0" tint="-0.14996795556505021"/>
        </patternFill>
      </fill>
      <border>
        <vertical/>
        <horizontal/>
      </border>
    </dxf>
    <dxf>
      <fill>
        <patternFill patternType="lightUp">
          <bgColor auto="1"/>
        </patternFill>
      </fill>
      <border>
        <vertical/>
        <horizontal/>
      </border>
    </dxf>
    <dxf>
      <fill>
        <patternFill patternType="lightUp">
          <bgColor theme="0" tint="-0.14996795556505021"/>
        </patternFill>
      </fill>
      <border>
        <vertical/>
        <horizontal/>
      </border>
    </dxf>
    <dxf>
      <fill>
        <patternFill patternType="lightUp">
          <bgColor auto="1"/>
        </patternFill>
      </fill>
      <border>
        <vertical/>
        <horizontal/>
      </border>
    </dxf>
    <dxf>
      <fill>
        <patternFill patternType="lightUp">
          <bgColor theme="0" tint="-0.14996795556505021"/>
        </patternFill>
      </fill>
      <border>
        <vertical/>
        <horizontal/>
      </border>
    </dxf>
    <dxf>
      <fill>
        <patternFill patternType="lightUp">
          <bgColor auto="1"/>
        </patternFill>
      </fill>
      <border>
        <vertical/>
        <horizontal/>
      </border>
    </dxf>
    <dxf>
      <fill>
        <patternFill patternType="lightUp">
          <bgColor theme="0" tint="-0.14996795556505021"/>
        </patternFill>
      </fill>
      <border>
        <vertical/>
        <horizontal/>
      </border>
    </dxf>
    <dxf>
      <fill>
        <patternFill patternType="lightUp">
          <bgColor auto="1"/>
        </patternFill>
      </fill>
      <border>
        <vertical/>
        <horizontal/>
      </border>
    </dxf>
    <dxf>
      <fill>
        <patternFill patternType="lightUp">
          <bgColor theme="0" tint="-0.14996795556505021"/>
        </patternFill>
      </fill>
      <border>
        <vertical/>
        <horizontal/>
      </border>
    </dxf>
    <dxf>
      <fill>
        <patternFill patternType="lightUp">
          <bgColor auto="1"/>
        </patternFill>
      </fill>
      <border>
        <vertical/>
        <horizontal/>
      </border>
    </dxf>
    <dxf>
      <fill>
        <patternFill patternType="lightUp">
          <bgColor theme="0" tint="-0.14996795556505021"/>
        </patternFill>
      </fill>
      <border>
        <vertical/>
        <horizontal/>
      </border>
    </dxf>
    <dxf>
      <fill>
        <patternFill patternType="lightUp">
          <bgColor auto="1"/>
        </patternFill>
      </fill>
      <border>
        <vertical/>
        <horizontal/>
      </border>
    </dxf>
    <dxf>
      <fill>
        <patternFill patternType="lightUp">
          <bgColor theme="0" tint="-0.14996795556505021"/>
        </patternFill>
      </fill>
      <border>
        <vertical/>
        <horizontal/>
      </border>
    </dxf>
    <dxf>
      <fill>
        <patternFill patternType="lightUp">
          <bgColor auto="1"/>
        </patternFill>
      </fill>
      <border>
        <vertical/>
        <horizontal/>
      </border>
    </dxf>
    <dxf>
      <fill>
        <patternFill patternType="lightUp">
          <bgColor theme="0" tint="-0.14996795556505021"/>
        </patternFill>
      </fill>
      <border>
        <vertical/>
        <horizontal/>
      </border>
    </dxf>
    <dxf>
      <fill>
        <patternFill patternType="lightUp">
          <bgColor auto="1"/>
        </patternFill>
      </fill>
      <border>
        <vertical/>
        <horizontal/>
      </border>
    </dxf>
    <dxf>
      <fill>
        <patternFill patternType="lightUp">
          <bgColor theme="0" tint="-0.14996795556505021"/>
        </patternFill>
      </fill>
      <border>
        <vertical/>
        <horizontal/>
      </border>
    </dxf>
    <dxf>
      <fill>
        <patternFill patternType="lightUp">
          <bgColor auto="1"/>
        </patternFill>
      </fill>
      <border>
        <vertical/>
        <horizontal/>
      </border>
    </dxf>
    <dxf>
      <fill>
        <patternFill patternType="lightUp">
          <bgColor theme="0" tint="-0.14996795556505021"/>
        </patternFill>
      </fill>
      <border>
        <vertical/>
        <horizontal/>
      </border>
    </dxf>
    <dxf>
      <fill>
        <patternFill patternType="lightUp">
          <bgColor auto="1"/>
        </patternFill>
      </fill>
      <border>
        <vertical/>
        <horizontal/>
      </border>
    </dxf>
    <dxf>
      <fill>
        <patternFill patternType="lightUp">
          <bgColor theme="0" tint="-0.14996795556505021"/>
        </patternFill>
      </fill>
      <border>
        <vertical/>
        <horizontal/>
      </border>
    </dxf>
    <dxf>
      <fill>
        <patternFill patternType="lightUp">
          <bgColor auto="1"/>
        </patternFill>
      </fill>
      <border>
        <vertical/>
        <horizontal/>
      </border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 patternType="lightUp">
          <bgColor theme="0" tint="-0.14996795556505021"/>
        </patternFill>
      </fill>
      <border>
        <vertical/>
        <horizontal/>
      </border>
    </dxf>
    <dxf>
      <fill>
        <patternFill patternType="lightUp">
          <bgColor auto="1"/>
        </patternFill>
      </fill>
      <border>
        <vertical/>
        <horizontal/>
      </border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 patternType="lightUp">
          <bgColor theme="0" tint="-0.14996795556505021"/>
        </patternFill>
      </fill>
      <border>
        <vertical/>
        <horizontal/>
      </border>
    </dxf>
    <dxf>
      <fill>
        <patternFill patternType="lightUp">
          <bgColor auto="1"/>
        </patternFill>
      </fill>
      <border>
        <vertical/>
        <horizontal/>
      </border>
    </dxf>
    <dxf>
      <fill>
        <patternFill patternType="lightUp">
          <bgColor theme="0" tint="-0.14996795556505021"/>
        </patternFill>
      </fill>
      <border>
        <vertical/>
        <horizontal/>
      </border>
    </dxf>
    <dxf>
      <fill>
        <patternFill patternType="lightUp">
          <bgColor auto="1"/>
        </patternFill>
      </fill>
      <border>
        <vertical/>
        <horizontal/>
      </border>
    </dxf>
    <dxf>
      <fill>
        <patternFill patternType="lightUp">
          <bgColor theme="0" tint="-0.14996795556505021"/>
        </patternFill>
      </fill>
      <border>
        <vertical/>
        <horizontal/>
      </border>
    </dxf>
    <dxf>
      <fill>
        <patternFill patternType="lightUp">
          <bgColor auto="1"/>
        </patternFill>
      </fill>
      <border>
        <vertical/>
        <horizontal/>
      </border>
    </dxf>
    <dxf>
      <fill>
        <patternFill patternType="lightUp">
          <bgColor theme="0" tint="-0.14996795556505021"/>
        </patternFill>
      </fill>
      <border>
        <vertical/>
        <horizontal/>
      </border>
    </dxf>
    <dxf>
      <fill>
        <patternFill patternType="lightUp">
          <bgColor auto="1"/>
        </patternFill>
      </fill>
      <border>
        <vertical/>
        <horizontal/>
      </border>
    </dxf>
    <dxf>
      <fill>
        <patternFill patternType="lightUp">
          <bgColor theme="0" tint="-0.14996795556505021"/>
        </patternFill>
      </fill>
      <border>
        <vertical/>
        <horizontal/>
      </border>
    </dxf>
    <dxf>
      <fill>
        <patternFill patternType="lightUp">
          <bgColor auto="1"/>
        </patternFill>
      </fill>
      <border>
        <vertical/>
        <horizontal/>
      </border>
    </dxf>
    <dxf>
      <fill>
        <patternFill patternType="lightUp">
          <bgColor theme="0" tint="-0.14996795556505021"/>
        </patternFill>
      </fill>
      <border>
        <vertical/>
        <horizontal/>
      </border>
    </dxf>
    <dxf>
      <fill>
        <patternFill patternType="lightUp">
          <bgColor auto="1"/>
        </patternFill>
      </fill>
      <border>
        <vertical/>
        <horizontal/>
      </border>
    </dxf>
    <dxf>
      <fill>
        <patternFill patternType="lightUp">
          <bgColor theme="0" tint="-0.14996795556505021"/>
        </patternFill>
      </fill>
      <border>
        <vertical/>
        <horizontal/>
      </border>
    </dxf>
    <dxf>
      <fill>
        <patternFill patternType="lightUp">
          <bgColor auto="1"/>
        </patternFill>
      </fill>
      <border>
        <vertical/>
        <horizontal/>
      </border>
    </dxf>
    <dxf>
      <fill>
        <patternFill patternType="lightUp">
          <bgColor theme="0" tint="-0.14996795556505021"/>
        </patternFill>
      </fill>
      <border>
        <vertical/>
        <horizontal/>
      </border>
    </dxf>
    <dxf>
      <fill>
        <patternFill patternType="lightUp">
          <bgColor auto="1"/>
        </patternFill>
      </fill>
      <border>
        <vertical/>
        <horizontal/>
      </border>
    </dxf>
    <dxf>
      <fill>
        <patternFill patternType="lightUp">
          <bgColor theme="0" tint="-0.14996795556505021"/>
        </patternFill>
      </fill>
      <border>
        <vertical/>
        <horizontal/>
      </border>
    </dxf>
    <dxf>
      <fill>
        <patternFill patternType="lightUp">
          <bgColor auto="1"/>
        </patternFill>
      </fill>
      <border>
        <vertical/>
        <horizontal/>
      </border>
    </dxf>
    <dxf>
      <fill>
        <patternFill patternType="lightUp">
          <bgColor theme="0" tint="-0.14996795556505021"/>
        </patternFill>
      </fill>
      <border>
        <vertical/>
        <horizontal/>
      </border>
    </dxf>
    <dxf>
      <fill>
        <patternFill patternType="lightUp">
          <bgColor auto="1"/>
        </patternFill>
      </fill>
      <border>
        <vertical/>
        <horizontal/>
      </border>
    </dxf>
    <dxf>
      <fill>
        <patternFill patternType="lightUp">
          <bgColor theme="0" tint="-0.14996795556505021"/>
        </patternFill>
      </fill>
      <border>
        <vertical/>
        <horizontal/>
      </border>
    </dxf>
    <dxf>
      <fill>
        <patternFill patternType="lightUp">
          <bgColor auto="1"/>
        </patternFill>
      </fill>
      <border>
        <vertical/>
        <horizontal/>
      </border>
    </dxf>
    <dxf>
      <fill>
        <patternFill patternType="lightUp">
          <bgColor theme="0" tint="-0.14996795556505021"/>
        </patternFill>
      </fill>
      <border>
        <vertical/>
        <horizontal/>
      </border>
    </dxf>
    <dxf>
      <fill>
        <patternFill patternType="lightUp">
          <bgColor auto="1"/>
        </patternFill>
      </fill>
      <border>
        <vertical/>
        <horizontal/>
      </border>
    </dxf>
    <dxf>
      <fill>
        <patternFill patternType="lightUp">
          <bgColor theme="0" tint="-0.14996795556505021"/>
        </patternFill>
      </fill>
      <border>
        <vertical/>
        <horizontal/>
      </border>
    </dxf>
    <dxf>
      <fill>
        <patternFill patternType="lightUp">
          <bgColor auto="1"/>
        </patternFill>
      </fill>
      <border>
        <vertical/>
        <horizontal/>
      </border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 patternType="lightUp">
          <bgColor theme="0" tint="-0.14996795556505021"/>
        </patternFill>
      </fill>
      <border>
        <vertical/>
        <horizontal/>
      </border>
    </dxf>
    <dxf>
      <fill>
        <patternFill patternType="lightUp">
          <bgColor auto="1"/>
        </patternFill>
      </fill>
      <border>
        <vertical/>
        <horizontal/>
      </border>
    </dxf>
    <dxf>
      <font>
        <color theme="0" tint="-0.24994659260841701"/>
      </font>
      <fill>
        <patternFill>
          <bgColor theme="0" tint="-0.14996795556505021"/>
        </patternFill>
      </fill>
    </dxf>
    <dxf>
      <fill>
        <patternFill patternType="lightUp">
          <bgColor theme="0" tint="-0.14996795556505021"/>
        </patternFill>
      </fill>
      <border>
        <vertical/>
        <horizontal/>
      </border>
    </dxf>
    <dxf>
      <fill>
        <patternFill patternType="lightUp">
          <bgColor auto="1"/>
        </patternFill>
      </fill>
      <border>
        <vertical/>
        <horizontal/>
      </border>
    </dxf>
    <dxf>
      <font>
        <color theme="0" tint="-0.24994659260841701"/>
      </font>
      <fill>
        <patternFill>
          <bgColor theme="0" tint="-0.14996795556505021"/>
        </patternFill>
      </fill>
    </dxf>
    <dxf>
      <font>
        <color theme="0" tint="-0.24994659260841701"/>
      </font>
      <fill>
        <patternFill>
          <bgColor theme="0" tint="-0.14996795556505021"/>
        </patternFill>
      </fill>
    </dxf>
    <dxf>
      <font>
        <color theme="0" tint="-0.24994659260841701"/>
      </font>
      <fill>
        <patternFill>
          <bgColor theme="0" tint="-0.14996795556505021"/>
        </patternFill>
      </fill>
    </dxf>
    <dxf>
      <font>
        <color theme="0" tint="-0.24994659260841701"/>
      </font>
      <fill>
        <patternFill>
          <bgColor theme="0" tint="-0.14996795556505021"/>
        </patternFill>
      </fill>
    </dxf>
    <dxf>
      <font>
        <color theme="0" tint="-0.24994659260841701"/>
      </font>
      <fill>
        <patternFill>
          <bgColor theme="0" tint="-0.14996795556505021"/>
        </patternFill>
      </fill>
    </dxf>
    <dxf>
      <font>
        <color theme="0" tint="-0.24994659260841701"/>
      </font>
      <fill>
        <patternFill>
          <bgColor theme="0" tint="-0.14996795556505021"/>
        </patternFill>
      </fill>
    </dxf>
    <dxf>
      <font>
        <color theme="0" tint="-0.24994659260841701"/>
      </font>
      <fill>
        <patternFill>
          <bgColor theme="0" tint="-0.14996795556505021"/>
        </patternFill>
      </fill>
    </dxf>
    <dxf>
      <font>
        <color theme="0" tint="-0.24994659260841701"/>
      </font>
      <fill>
        <patternFill>
          <bgColor theme="0" tint="-0.14996795556505021"/>
        </patternFill>
      </fill>
    </dxf>
    <dxf>
      <font>
        <color theme="0" tint="-0.24994659260841701"/>
      </font>
      <fill>
        <patternFill>
          <bgColor theme="0" tint="-0.14996795556505021"/>
        </patternFill>
      </fill>
    </dxf>
    <dxf>
      <fill>
        <patternFill patternType="lightUp">
          <bgColor theme="0" tint="-0.14996795556505021"/>
        </patternFill>
      </fill>
      <border>
        <vertical/>
        <horizontal/>
      </border>
    </dxf>
    <dxf>
      <fill>
        <patternFill patternType="lightUp">
          <bgColor auto="1"/>
        </patternFill>
      </fill>
      <border>
        <vertical/>
        <horizontal/>
      </border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 patternType="lightUp">
          <bgColor theme="0" tint="-0.14996795556505021"/>
        </patternFill>
      </fill>
      <border>
        <vertical/>
        <horizontal/>
      </border>
    </dxf>
    <dxf>
      <fill>
        <patternFill patternType="lightUp">
          <bgColor auto="1"/>
        </patternFill>
      </fill>
      <border>
        <vertical/>
        <horizontal/>
      </border>
    </dxf>
    <dxf>
      <fill>
        <patternFill patternType="lightUp">
          <bgColor theme="0" tint="-0.14996795556505021"/>
        </patternFill>
      </fill>
      <border>
        <vertical/>
        <horizontal/>
      </border>
    </dxf>
    <dxf>
      <fill>
        <patternFill patternType="lightUp">
          <bgColor auto="1"/>
        </patternFill>
      </fill>
      <border>
        <vertical/>
        <horizontal/>
      </border>
    </dxf>
    <dxf>
      <fill>
        <patternFill patternType="lightUp">
          <bgColor theme="0" tint="-0.14996795556505021"/>
        </patternFill>
      </fill>
      <border>
        <vertical/>
        <horizontal/>
      </border>
    </dxf>
    <dxf>
      <fill>
        <patternFill patternType="lightUp">
          <bgColor auto="1"/>
        </patternFill>
      </fill>
      <border>
        <vertical/>
        <horizontal/>
      </border>
    </dxf>
    <dxf>
      <fill>
        <patternFill patternType="lightUp">
          <bgColor theme="0" tint="-0.14996795556505021"/>
        </patternFill>
      </fill>
      <border>
        <vertical/>
        <horizontal/>
      </border>
    </dxf>
    <dxf>
      <fill>
        <patternFill patternType="lightUp">
          <bgColor auto="1"/>
        </patternFill>
      </fill>
      <border>
        <vertical/>
        <horizontal/>
      </border>
    </dxf>
    <dxf>
      <fill>
        <patternFill patternType="lightUp">
          <bgColor theme="0" tint="-0.14996795556505021"/>
        </patternFill>
      </fill>
      <border>
        <vertical/>
        <horizontal/>
      </border>
    </dxf>
    <dxf>
      <fill>
        <patternFill patternType="lightUp">
          <bgColor auto="1"/>
        </patternFill>
      </fill>
      <border>
        <vertical/>
        <horizontal/>
      </border>
    </dxf>
    <dxf>
      <fill>
        <patternFill patternType="lightUp">
          <bgColor theme="0" tint="-0.14996795556505021"/>
        </patternFill>
      </fill>
      <border>
        <vertical/>
        <horizontal/>
      </border>
    </dxf>
    <dxf>
      <fill>
        <patternFill patternType="lightUp">
          <bgColor auto="1"/>
        </patternFill>
      </fill>
      <border>
        <vertical/>
        <horizontal/>
      </border>
    </dxf>
    <dxf>
      <fill>
        <patternFill patternType="lightUp">
          <bgColor theme="0" tint="-0.14996795556505021"/>
        </patternFill>
      </fill>
      <border>
        <vertical/>
        <horizontal/>
      </border>
    </dxf>
    <dxf>
      <fill>
        <patternFill patternType="lightUp">
          <bgColor auto="1"/>
        </patternFill>
      </fill>
      <border>
        <vertical/>
        <horizontal/>
      </border>
    </dxf>
    <dxf>
      <fill>
        <patternFill patternType="lightUp">
          <bgColor theme="0" tint="-0.14996795556505021"/>
        </patternFill>
      </fill>
      <border>
        <vertical/>
        <horizontal/>
      </border>
    </dxf>
    <dxf>
      <fill>
        <patternFill patternType="lightUp">
          <bgColor auto="1"/>
        </patternFill>
      </fill>
      <border>
        <vertical/>
        <horizontal/>
      </border>
    </dxf>
    <dxf>
      <fill>
        <patternFill patternType="lightUp">
          <bgColor theme="0" tint="-0.14996795556505021"/>
        </patternFill>
      </fill>
      <border>
        <vertical/>
        <horizontal/>
      </border>
    </dxf>
    <dxf>
      <fill>
        <patternFill patternType="lightUp">
          <bgColor auto="1"/>
        </patternFill>
      </fill>
      <border>
        <vertical/>
        <horizontal/>
      </border>
    </dxf>
    <dxf>
      <fill>
        <patternFill patternType="lightUp">
          <bgColor theme="0" tint="-0.14996795556505021"/>
        </patternFill>
      </fill>
      <border>
        <vertical/>
        <horizontal/>
      </border>
    </dxf>
    <dxf>
      <fill>
        <patternFill patternType="lightUp">
          <bgColor auto="1"/>
        </patternFill>
      </fill>
      <border>
        <vertical/>
        <horizontal/>
      </border>
    </dxf>
    <dxf>
      <fill>
        <patternFill patternType="lightUp">
          <bgColor theme="0" tint="-0.14996795556505021"/>
        </patternFill>
      </fill>
      <border>
        <vertical/>
        <horizontal/>
      </border>
    </dxf>
    <dxf>
      <fill>
        <patternFill patternType="lightUp">
          <bgColor auto="1"/>
        </patternFill>
      </fill>
      <border>
        <vertical/>
        <horizontal/>
      </border>
    </dxf>
    <dxf>
      <fill>
        <patternFill patternType="lightUp">
          <bgColor theme="0" tint="-0.14996795556505021"/>
        </patternFill>
      </fill>
      <border>
        <vertical/>
        <horizontal/>
      </border>
    </dxf>
    <dxf>
      <fill>
        <patternFill patternType="lightUp">
          <bgColor auto="1"/>
        </patternFill>
      </fill>
      <border>
        <vertical/>
        <horizontal/>
      </border>
    </dxf>
    <dxf>
      <fill>
        <patternFill patternType="lightUp">
          <bgColor theme="0" tint="-0.14996795556505021"/>
        </patternFill>
      </fill>
      <border>
        <vertical/>
        <horizontal/>
      </border>
    </dxf>
    <dxf>
      <fill>
        <patternFill patternType="lightUp">
          <bgColor auto="1"/>
        </patternFill>
      </fill>
      <border>
        <vertical/>
        <horizontal/>
      </border>
    </dxf>
    <dxf>
      <fill>
        <patternFill patternType="lightUp">
          <bgColor theme="0" tint="-0.14996795556505021"/>
        </patternFill>
      </fill>
      <border>
        <vertical/>
        <horizontal/>
      </border>
    </dxf>
    <dxf>
      <fill>
        <patternFill patternType="lightUp">
          <bgColor auto="1"/>
        </patternFill>
      </fill>
      <border>
        <vertical/>
        <horizontal/>
      </border>
    </dxf>
    <dxf>
      <fill>
        <patternFill patternType="lightUp">
          <bgColor theme="0" tint="-0.14996795556505021"/>
        </patternFill>
      </fill>
      <border>
        <vertical/>
        <horizontal/>
      </border>
    </dxf>
    <dxf>
      <fill>
        <patternFill patternType="lightUp">
          <bgColor auto="1"/>
        </patternFill>
      </fill>
      <border>
        <vertical/>
        <horizontal/>
      </border>
    </dxf>
    <dxf>
      <fill>
        <patternFill patternType="lightUp">
          <bgColor theme="0" tint="-0.14996795556505021"/>
        </patternFill>
      </fill>
      <border>
        <vertical/>
        <horizontal/>
      </border>
    </dxf>
    <dxf>
      <fill>
        <patternFill patternType="lightUp">
          <bgColor auto="1"/>
        </patternFill>
      </fill>
      <border>
        <vertical/>
        <horizontal/>
      </border>
    </dxf>
    <dxf>
      <fill>
        <patternFill patternType="lightUp">
          <bgColor theme="0" tint="-0.14996795556505021"/>
        </patternFill>
      </fill>
      <border>
        <vertical/>
        <horizontal/>
      </border>
    </dxf>
    <dxf>
      <fill>
        <patternFill patternType="lightUp">
          <bgColor auto="1"/>
        </patternFill>
      </fill>
      <border>
        <vertical/>
        <horizontal/>
      </border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 patternType="lightUp">
          <bgColor theme="0" tint="-0.14996795556505021"/>
        </patternFill>
      </fill>
      <border>
        <vertical/>
        <horizontal/>
      </border>
    </dxf>
    <dxf>
      <fill>
        <patternFill patternType="lightUp">
          <bgColor auto="1"/>
        </patternFill>
      </fill>
      <border>
        <vertical/>
        <horizontal/>
      </border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 patternType="lightUp">
          <bgColor theme="0" tint="-0.14996795556505021"/>
        </patternFill>
      </fill>
      <border>
        <vertical/>
        <horizontal/>
      </border>
    </dxf>
    <dxf>
      <fill>
        <patternFill patternType="lightUp">
          <bgColor auto="1"/>
        </patternFill>
      </fill>
      <border>
        <vertical/>
        <horizontal/>
      </border>
    </dxf>
    <dxf>
      <fill>
        <patternFill patternType="lightUp">
          <bgColor theme="0" tint="-0.14996795556505021"/>
        </patternFill>
      </fill>
      <border>
        <vertical/>
        <horizontal/>
      </border>
    </dxf>
    <dxf>
      <fill>
        <patternFill patternType="lightUp">
          <bgColor auto="1"/>
        </patternFill>
      </fill>
      <border>
        <vertical/>
        <horizontal/>
      </border>
    </dxf>
    <dxf>
      <fill>
        <patternFill patternType="lightUp">
          <bgColor theme="0" tint="-0.14996795556505021"/>
        </patternFill>
      </fill>
      <border>
        <vertical/>
        <horizontal/>
      </border>
    </dxf>
    <dxf>
      <fill>
        <patternFill patternType="lightUp">
          <bgColor auto="1"/>
        </patternFill>
      </fill>
      <border>
        <vertical/>
        <horizontal/>
      </border>
    </dxf>
    <dxf>
      <fill>
        <patternFill patternType="lightUp">
          <bgColor theme="0" tint="-0.14996795556505021"/>
        </patternFill>
      </fill>
      <border>
        <vertical/>
        <horizontal/>
      </border>
    </dxf>
    <dxf>
      <fill>
        <patternFill patternType="lightUp">
          <bgColor auto="1"/>
        </patternFill>
      </fill>
      <border>
        <vertical/>
        <horizontal/>
      </border>
    </dxf>
    <dxf>
      <fill>
        <patternFill patternType="lightUp">
          <bgColor theme="0" tint="-0.14996795556505021"/>
        </patternFill>
      </fill>
      <border>
        <vertical/>
        <horizontal/>
      </border>
    </dxf>
    <dxf>
      <fill>
        <patternFill patternType="lightUp">
          <bgColor auto="1"/>
        </patternFill>
      </fill>
      <border>
        <vertical/>
        <horizontal/>
      </border>
    </dxf>
    <dxf>
      <fill>
        <patternFill patternType="lightUp">
          <bgColor theme="0" tint="-0.14996795556505021"/>
        </patternFill>
      </fill>
      <border>
        <vertical/>
        <horizontal/>
      </border>
    </dxf>
    <dxf>
      <fill>
        <patternFill patternType="lightUp">
          <bgColor auto="1"/>
        </patternFill>
      </fill>
      <border>
        <vertical/>
        <horizontal/>
      </border>
    </dxf>
    <dxf>
      <fill>
        <patternFill patternType="lightUp">
          <bgColor theme="0" tint="-0.14996795556505021"/>
        </patternFill>
      </fill>
      <border>
        <vertical/>
        <horizontal/>
      </border>
    </dxf>
    <dxf>
      <fill>
        <patternFill patternType="lightUp">
          <bgColor auto="1"/>
        </patternFill>
      </fill>
      <border>
        <vertical/>
        <horizontal/>
      </border>
    </dxf>
    <dxf>
      <fill>
        <patternFill patternType="lightUp">
          <bgColor theme="0" tint="-0.14996795556505021"/>
        </patternFill>
      </fill>
      <border>
        <vertical/>
        <horizontal/>
      </border>
    </dxf>
    <dxf>
      <fill>
        <patternFill patternType="lightUp">
          <bgColor auto="1"/>
        </patternFill>
      </fill>
      <border>
        <vertical/>
        <horizontal/>
      </border>
    </dxf>
    <dxf>
      <fill>
        <patternFill patternType="lightUp">
          <bgColor theme="0" tint="-0.14996795556505021"/>
        </patternFill>
      </fill>
      <border>
        <vertical/>
        <horizontal/>
      </border>
    </dxf>
    <dxf>
      <fill>
        <patternFill patternType="lightUp">
          <bgColor auto="1"/>
        </patternFill>
      </fill>
      <border>
        <vertical/>
        <horizontal/>
      </border>
    </dxf>
    <dxf>
      <fill>
        <patternFill patternType="lightUp">
          <bgColor theme="0" tint="-0.14996795556505021"/>
        </patternFill>
      </fill>
      <border>
        <vertical/>
        <horizontal/>
      </border>
    </dxf>
    <dxf>
      <fill>
        <patternFill patternType="lightUp">
          <bgColor auto="1"/>
        </patternFill>
      </fill>
      <border>
        <vertical/>
        <horizontal/>
      </border>
    </dxf>
    <dxf>
      <fill>
        <patternFill patternType="lightUp">
          <bgColor theme="0" tint="-0.14996795556505021"/>
        </patternFill>
      </fill>
      <border>
        <vertical/>
        <horizontal/>
      </border>
    </dxf>
    <dxf>
      <fill>
        <patternFill patternType="lightUp">
          <bgColor auto="1"/>
        </patternFill>
      </fill>
      <border>
        <vertical/>
        <horizontal/>
      </border>
    </dxf>
    <dxf>
      <fill>
        <patternFill patternType="lightUp">
          <bgColor theme="0" tint="-0.14996795556505021"/>
        </patternFill>
      </fill>
      <border>
        <vertical/>
        <horizontal/>
      </border>
    </dxf>
    <dxf>
      <fill>
        <patternFill patternType="lightUp">
          <bgColor auto="1"/>
        </patternFill>
      </fill>
      <border>
        <vertical/>
        <horizontal/>
      </border>
    </dxf>
    <dxf>
      <fill>
        <patternFill patternType="lightUp">
          <bgColor theme="0" tint="-0.14996795556505021"/>
        </patternFill>
      </fill>
      <border>
        <vertical/>
        <horizontal/>
      </border>
    </dxf>
    <dxf>
      <fill>
        <patternFill patternType="lightUp">
          <bgColor auto="1"/>
        </patternFill>
      </fill>
      <border>
        <vertical/>
        <horizontal/>
      </border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 patternType="lightUp">
          <bgColor theme="0" tint="-0.14996795556505021"/>
        </patternFill>
      </fill>
      <border>
        <vertical/>
        <horizontal/>
      </border>
    </dxf>
    <dxf>
      <fill>
        <patternFill patternType="lightUp">
          <bgColor auto="1"/>
        </patternFill>
      </fill>
      <border>
        <vertical/>
        <horizontal/>
      </border>
    </dxf>
    <dxf>
      <font>
        <color theme="0" tint="-0.24994659260841701"/>
      </font>
      <fill>
        <patternFill>
          <bgColor theme="0" tint="-0.14996795556505021"/>
        </patternFill>
      </fill>
    </dxf>
    <dxf>
      <fill>
        <patternFill patternType="lightUp">
          <bgColor theme="0" tint="-0.14996795556505021"/>
        </patternFill>
      </fill>
      <border>
        <vertical/>
        <horizontal/>
      </border>
    </dxf>
    <dxf>
      <fill>
        <patternFill patternType="lightUp">
          <bgColor auto="1"/>
        </patternFill>
      </fill>
      <border>
        <vertical/>
        <horizontal/>
      </border>
    </dxf>
    <dxf>
      <font>
        <color theme="0" tint="-0.24994659260841701"/>
      </font>
      <fill>
        <patternFill>
          <bgColor theme="0" tint="-0.14996795556505021"/>
        </patternFill>
      </fill>
    </dxf>
    <dxf>
      <font>
        <color theme="0" tint="-0.24994659260841701"/>
      </font>
      <fill>
        <patternFill>
          <bgColor theme="0" tint="-0.14996795556505021"/>
        </patternFill>
      </fill>
    </dxf>
    <dxf>
      <font>
        <color theme="0" tint="-0.24994659260841701"/>
      </font>
      <fill>
        <patternFill>
          <bgColor theme="0" tint="-0.14996795556505021"/>
        </patternFill>
      </fill>
    </dxf>
    <dxf>
      <font>
        <color theme="0" tint="-0.24994659260841701"/>
      </font>
      <fill>
        <patternFill>
          <bgColor theme="0" tint="-0.14996795556505021"/>
        </patternFill>
      </fill>
    </dxf>
    <dxf>
      <font>
        <color theme="0" tint="-0.24994659260841701"/>
      </font>
      <fill>
        <patternFill>
          <bgColor theme="0" tint="-0.14996795556505021"/>
        </patternFill>
      </fill>
    </dxf>
    <dxf>
      <font>
        <color theme="0" tint="-0.24994659260841701"/>
      </font>
      <fill>
        <patternFill>
          <bgColor theme="0" tint="-0.14996795556505021"/>
        </patternFill>
      </fill>
    </dxf>
    <dxf>
      <font>
        <color theme="0" tint="-0.24994659260841701"/>
      </font>
      <fill>
        <patternFill>
          <bgColor theme="0" tint="-0.14996795556505021"/>
        </patternFill>
      </fill>
    </dxf>
    <dxf>
      <font>
        <color theme="0" tint="-0.24994659260841701"/>
      </font>
      <fill>
        <patternFill>
          <bgColor theme="0" tint="-0.14996795556505021"/>
        </patternFill>
      </fill>
    </dxf>
    <dxf>
      <font>
        <color theme="0" tint="-0.24994659260841701"/>
      </font>
      <fill>
        <patternFill>
          <bgColor theme="0" tint="-0.14996795556505021"/>
        </patternFill>
      </fill>
    </dxf>
    <dxf>
      <fill>
        <patternFill patternType="lightUp">
          <bgColor theme="0" tint="-0.14996795556505021"/>
        </patternFill>
      </fill>
      <border>
        <vertical/>
        <horizontal/>
      </border>
    </dxf>
    <dxf>
      <fill>
        <patternFill patternType="lightUp">
          <bgColor auto="1"/>
        </patternFill>
      </fill>
      <border>
        <vertical/>
        <horizontal/>
      </border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 patternType="lightUp">
          <bgColor theme="0" tint="-0.14996795556505021"/>
        </patternFill>
      </fill>
      <border>
        <vertical/>
        <horizontal/>
      </border>
    </dxf>
    <dxf>
      <fill>
        <patternFill patternType="lightUp">
          <bgColor auto="1"/>
        </patternFill>
      </fill>
      <border>
        <vertical/>
        <horizontal/>
      </border>
    </dxf>
    <dxf>
      <fill>
        <patternFill patternType="lightUp">
          <bgColor theme="0" tint="-0.14996795556505021"/>
        </patternFill>
      </fill>
      <border>
        <vertical/>
        <horizontal/>
      </border>
    </dxf>
    <dxf>
      <fill>
        <patternFill patternType="lightUp">
          <bgColor auto="1"/>
        </patternFill>
      </fill>
      <border>
        <vertical/>
        <horizontal/>
      </border>
    </dxf>
    <dxf>
      <fill>
        <patternFill patternType="lightUp">
          <bgColor theme="0" tint="-0.14996795556505021"/>
        </patternFill>
      </fill>
      <border>
        <vertical/>
        <horizontal/>
      </border>
    </dxf>
    <dxf>
      <fill>
        <patternFill patternType="lightUp">
          <bgColor auto="1"/>
        </patternFill>
      </fill>
      <border>
        <vertical/>
        <horizontal/>
      </border>
    </dxf>
    <dxf>
      <fill>
        <patternFill patternType="lightUp">
          <bgColor theme="0" tint="-0.14996795556505021"/>
        </patternFill>
      </fill>
      <border>
        <vertical/>
        <horizontal/>
      </border>
    </dxf>
    <dxf>
      <fill>
        <patternFill patternType="lightUp">
          <bgColor auto="1"/>
        </patternFill>
      </fill>
      <border>
        <vertical/>
        <horizontal/>
      </border>
    </dxf>
    <dxf>
      <fill>
        <patternFill patternType="lightUp">
          <bgColor theme="0" tint="-0.14996795556505021"/>
        </patternFill>
      </fill>
      <border>
        <vertical/>
        <horizontal/>
      </border>
    </dxf>
    <dxf>
      <fill>
        <patternFill patternType="lightUp">
          <bgColor auto="1"/>
        </patternFill>
      </fill>
      <border>
        <vertical/>
        <horizontal/>
      </border>
    </dxf>
    <dxf>
      <fill>
        <patternFill patternType="lightUp">
          <bgColor theme="0" tint="-0.14996795556505021"/>
        </patternFill>
      </fill>
      <border>
        <vertical/>
        <horizontal/>
      </border>
    </dxf>
    <dxf>
      <fill>
        <patternFill patternType="lightUp">
          <bgColor auto="1"/>
        </patternFill>
      </fill>
      <border>
        <vertical/>
        <horizontal/>
      </border>
    </dxf>
    <dxf>
      <fill>
        <patternFill patternType="lightUp">
          <bgColor theme="0" tint="-0.14996795556505021"/>
        </patternFill>
      </fill>
      <border>
        <vertical/>
        <horizontal/>
      </border>
    </dxf>
    <dxf>
      <fill>
        <patternFill patternType="lightUp">
          <bgColor auto="1"/>
        </patternFill>
      </fill>
      <border>
        <vertical/>
        <horizontal/>
      </border>
    </dxf>
    <dxf>
      <fill>
        <patternFill patternType="lightUp">
          <bgColor theme="0" tint="-0.14996795556505021"/>
        </patternFill>
      </fill>
      <border>
        <vertical/>
        <horizontal/>
      </border>
    </dxf>
    <dxf>
      <fill>
        <patternFill patternType="lightUp">
          <bgColor auto="1"/>
        </patternFill>
      </fill>
      <border>
        <vertical/>
        <horizontal/>
      </border>
    </dxf>
    <dxf>
      <fill>
        <patternFill patternType="lightUp">
          <bgColor theme="0" tint="-0.14996795556505021"/>
        </patternFill>
      </fill>
      <border>
        <vertical/>
        <horizontal/>
      </border>
    </dxf>
    <dxf>
      <fill>
        <patternFill patternType="lightUp">
          <bgColor auto="1"/>
        </patternFill>
      </fill>
      <border>
        <vertical/>
        <horizontal/>
      </border>
    </dxf>
    <dxf>
      <fill>
        <patternFill patternType="lightUp">
          <bgColor theme="0" tint="-0.14996795556505021"/>
        </patternFill>
      </fill>
      <border>
        <vertical/>
        <horizontal/>
      </border>
    </dxf>
    <dxf>
      <fill>
        <patternFill patternType="lightUp">
          <bgColor auto="1"/>
        </patternFill>
      </fill>
      <border>
        <vertical/>
        <horizontal/>
      </border>
    </dxf>
    <dxf>
      <fill>
        <patternFill patternType="lightUp">
          <bgColor theme="0" tint="-0.14996795556505021"/>
        </patternFill>
      </fill>
      <border>
        <vertical/>
        <horizontal/>
      </border>
    </dxf>
    <dxf>
      <fill>
        <patternFill patternType="lightUp">
          <bgColor auto="1"/>
        </patternFill>
      </fill>
      <border>
        <vertical/>
        <horizontal/>
      </border>
    </dxf>
    <dxf>
      <fill>
        <patternFill patternType="lightUp">
          <bgColor theme="0" tint="-0.14996795556505021"/>
        </patternFill>
      </fill>
      <border>
        <vertical/>
        <horizontal/>
      </border>
    </dxf>
    <dxf>
      <fill>
        <patternFill patternType="lightUp">
          <bgColor auto="1"/>
        </patternFill>
      </fill>
      <border>
        <vertical/>
        <horizontal/>
      </border>
    </dxf>
    <dxf>
      <fill>
        <patternFill patternType="lightUp">
          <bgColor theme="0" tint="-0.14996795556505021"/>
        </patternFill>
      </fill>
      <border>
        <vertical/>
        <horizontal/>
      </border>
    </dxf>
    <dxf>
      <fill>
        <patternFill patternType="lightUp">
          <bgColor auto="1"/>
        </patternFill>
      </fill>
      <border>
        <vertical/>
        <horizontal/>
      </border>
    </dxf>
    <dxf>
      <fill>
        <patternFill patternType="lightUp">
          <bgColor theme="0" tint="-0.14996795556505021"/>
        </patternFill>
      </fill>
      <border>
        <vertical/>
        <horizontal/>
      </border>
    </dxf>
    <dxf>
      <fill>
        <patternFill patternType="lightUp">
          <bgColor auto="1"/>
        </patternFill>
      </fill>
      <border>
        <vertical/>
        <horizontal/>
      </border>
    </dxf>
    <dxf>
      <fill>
        <patternFill patternType="lightUp">
          <bgColor theme="0" tint="-0.14996795556505021"/>
        </patternFill>
      </fill>
      <border>
        <vertical/>
        <horizontal/>
      </border>
    </dxf>
    <dxf>
      <fill>
        <patternFill patternType="lightUp">
          <bgColor auto="1"/>
        </patternFill>
      </fill>
      <border>
        <vertical/>
        <horizontal/>
      </border>
    </dxf>
    <dxf>
      <fill>
        <patternFill patternType="lightUp">
          <bgColor theme="0" tint="-0.14996795556505021"/>
        </patternFill>
      </fill>
      <border>
        <vertical/>
        <horizontal/>
      </border>
    </dxf>
    <dxf>
      <fill>
        <patternFill patternType="lightUp">
          <bgColor auto="1"/>
        </patternFill>
      </fill>
      <border>
        <vertical/>
        <horizontal/>
      </border>
    </dxf>
    <dxf>
      <fill>
        <patternFill patternType="lightUp">
          <bgColor theme="0" tint="-0.14996795556505021"/>
        </patternFill>
      </fill>
      <border>
        <vertical/>
        <horizontal/>
      </border>
    </dxf>
    <dxf>
      <fill>
        <patternFill patternType="lightUp">
          <bgColor auto="1"/>
        </patternFill>
      </fill>
      <border>
        <vertical/>
        <horizontal/>
      </border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 patternType="lightUp">
          <bgColor theme="0" tint="-0.14996795556505021"/>
        </patternFill>
      </fill>
      <border>
        <vertical/>
        <horizontal/>
      </border>
    </dxf>
    <dxf>
      <fill>
        <patternFill patternType="lightUp">
          <bgColor auto="1"/>
        </patternFill>
      </fill>
      <border>
        <vertical/>
        <horizontal/>
      </border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 patternType="lightUp">
          <bgColor theme="0" tint="-0.14996795556505021"/>
        </patternFill>
      </fill>
      <border>
        <vertical/>
        <horizontal/>
      </border>
    </dxf>
    <dxf>
      <fill>
        <patternFill patternType="lightUp">
          <bgColor auto="1"/>
        </patternFill>
      </fill>
      <border>
        <vertical/>
        <horizontal/>
      </border>
    </dxf>
    <dxf>
      <fill>
        <patternFill patternType="lightUp">
          <bgColor theme="0" tint="-0.14996795556505021"/>
        </patternFill>
      </fill>
      <border>
        <vertical/>
        <horizontal/>
      </border>
    </dxf>
    <dxf>
      <fill>
        <patternFill patternType="lightUp">
          <bgColor auto="1"/>
        </patternFill>
      </fill>
      <border>
        <vertical/>
        <horizontal/>
      </border>
    </dxf>
    <dxf>
      <fill>
        <patternFill patternType="lightUp">
          <bgColor theme="0" tint="-0.14996795556505021"/>
        </patternFill>
      </fill>
      <border>
        <vertical/>
        <horizontal/>
      </border>
    </dxf>
    <dxf>
      <fill>
        <patternFill patternType="lightUp">
          <bgColor auto="1"/>
        </patternFill>
      </fill>
      <border>
        <vertical/>
        <horizontal/>
      </border>
    </dxf>
    <dxf>
      <fill>
        <patternFill patternType="lightUp">
          <bgColor theme="0" tint="-0.14996795556505021"/>
        </patternFill>
      </fill>
      <border>
        <vertical/>
        <horizontal/>
      </border>
    </dxf>
    <dxf>
      <fill>
        <patternFill patternType="lightUp">
          <bgColor auto="1"/>
        </patternFill>
      </fill>
      <border>
        <vertical/>
        <horizontal/>
      </border>
    </dxf>
    <dxf>
      <fill>
        <patternFill patternType="lightUp">
          <bgColor theme="0" tint="-0.14996795556505021"/>
        </patternFill>
      </fill>
      <border>
        <vertical/>
        <horizontal/>
      </border>
    </dxf>
    <dxf>
      <fill>
        <patternFill patternType="lightUp">
          <bgColor auto="1"/>
        </patternFill>
      </fill>
      <border>
        <vertical/>
        <horizontal/>
      </border>
    </dxf>
    <dxf>
      <fill>
        <patternFill patternType="lightUp">
          <bgColor theme="0" tint="-0.14996795556505021"/>
        </patternFill>
      </fill>
      <border>
        <vertical/>
        <horizontal/>
      </border>
    </dxf>
    <dxf>
      <fill>
        <patternFill patternType="lightUp">
          <bgColor auto="1"/>
        </patternFill>
      </fill>
      <border>
        <vertical/>
        <horizontal/>
      </border>
    </dxf>
    <dxf>
      <fill>
        <patternFill patternType="lightUp">
          <bgColor theme="0" tint="-0.14996795556505021"/>
        </patternFill>
      </fill>
      <border>
        <vertical/>
        <horizontal/>
      </border>
    </dxf>
    <dxf>
      <fill>
        <patternFill patternType="lightUp">
          <bgColor auto="1"/>
        </patternFill>
      </fill>
      <border>
        <vertical/>
        <horizontal/>
      </border>
    </dxf>
    <dxf>
      <fill>
        <patternFill patternType="lightUp">
          <bgColor theme="0" tint="-0.14996795556505021"/>
        </patternFill>
      </fill>
      <border>
        <vertical/>
        <horizontal/>
      </border>
    </dxf>
    <dxf>
      <fill>
        <patternFill patternType="lightUp">
          <bgColor auto="1"/>
        </patternFill>
      </fill>
      <border>
        <vertical/>
        <horizontal/>
      </border>
    </dxf>
    <dxf>
      <fill>
        <patternFill patternType="lightUp">
          <bgColor theme="0" tint="-0.14996795556505021"/>
        </patternFill>
      </fill>
      <border>
        <vertical/>
        <horizontal/>
      </border>
    </dxf>
    <dxf>
      <fill>
        <patternFill patternType="lightUp">
          <bgColor auto="1"/>
        </patternFill>
      </fill>
      <border>
        <vertical/>
        <horizontal/>
      </border>
    </dxf>
    <dxf>
      <fill>
        <patternFill patternType="lightUp">
          <bgColor theme="0" tint="-0.14996795556505021"/>
        </patternFill>
      </fill>
      <border>
        <vertical/>
        <horizontal/>
      </border>
    </dxf>
    <dxf>
      <fill>
        <patternFill patternType="lightUp">
          <bgColor auto="1"/>
        </patternFill>
      </fill>
      <border>
        <vertical/>
        <horizontal/>
      </border>
    </dxf>
    <dxf>
      <fill>
        <patternFill patternType="lightUp">
          <bgColor theme="0" tint="-0.14996795556505021"/>
        </patternFill>
      </fill>
      <border>
        <vertical/>
        <horizontal/>
      </border>
    </dxf>
    <dxf>
      <fill>
        <patternFill patternType="lightUp">
          <bgColor auto="1"/>
        </patternFill>
      </fill>
      <border>
        <vertical/>
        <horizontal/>
      </border>
    </dxf>
    <dxf>
      <fill>
        <patternFill patternType="lightUp">
          <bgColor theme="0" tint="-0.14996795556505021"/>
        </patternFill>
      </fill>
      <border>
        <vertical/>
        <horizontal/>
      </border>
    </dxf>
    <dxf>
      <fill>
        <patternFill patternType="lightUp">
          <bgColor auto="1"/>
        </patternFill>
      </fill>
      <border>
        <vertical/>
        <horizontal/>
      </border>
    </dxf>
    <dxf>
      <fill>
        <patternFill patternType="lightUp">
          <bgColor theme="0" tint="-0.14996795556505021"/>
        </patternFill>
      </fill>
      <border>
        <vertical/>
        <horizontal/>
      </border>
    </dxf>
    <dxf>
      <fill>
        <patternFill patternType="lightUp">
          <bgColor auto="1"/>
        </patternFill>
      </fill>
      <border>
        <vertical/>
        <horizontal/>
      </border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 patternType="lightUp">
          <bgColor theme="0" tint="-0.14996795556505021"/>
        </patternFill>
      </fill>
      <border>
        <vertical/>
        <horizontal/>
      </border>
    </dxf>
    <dxf>
      <fill>
        <patternFill patternType="lightUp">
          <bgColor auto="1"/>
        </patternFill>
      </fill>
      <border>
        <vertical/>
        <horizontal/>
      </border>
    </dxf>
    <dxf>
      <font>
        <color theme="0" tint="-0.24994659260841701"/>
      </font>
      <fill>
        <patternFill>
          <bgColor theme="0" tint="-0.14996795556505021"/>
        </patternFill>
      </fill>
    </dxf>
    <dxf>
      <fill>
        <patternFill patternType="lightUp">
          <bgColor theme="0" tint="-0.14996795556505021"/>
        </patternFill>
      </fill>
      <border>
        <vertical/>
        <horizontal/>
      </border>
    </dxf>
    <dxf>
      <fill>
        <patternFill patternType="lightUp">
          <bgColor auto="1"/>
        </patternFill>
      </fill>
      <border>
        <vertical/>
        <horizontal/>
      </border>
    </dxf>
    <dxf>
      <font>
        <color theme="0" tint="-0.24994659260841701"/>
      </font>
      <fill>
        <patternFill>
          <bgColor theme="0" tint="-0.14996795556505021"/>
        </patternFill>
      </fill>
    </dxf>
    <dxf>
      <font>
        <color theme="0" tint="-0.24994659260841701"/>
      </font>
      <fill>
        <patternFill>
          <bgColor theme="0" tint="-0.14996795556505021"/>
        </patternFill>
      </fill>
    </dxf>
    <dxf>
      <font>
        <color theme="0" tint="-0.24994659260841701"/>
      </font>
      <fill>
        <patternFill>
          <bgColor theme="0" tint="-0.14996795556505021"/>
        </patternFill>
      </fill>
    </dxf>
    <dxf>
      <font>
        <color theme="0" tint="-0.24994659260841701"/>
      </font>
      <fill>
        <patternFill>
          <bgColor theme="0" tint="-0.14996795556505021"/>
        </patternFill>
      </fill>
    </dxf>
    <dxf>
      <font>
        <color theme="0" tint="-0.24994659260841701"/>
      </font>
      <fill>
        <patternFill>
          <bgColor theme="0" tint="-0.14996795556505021"/>
        </patternFill>
      </fill>
    </dxf>
    <dxf>
      <font>
        <color theme="0" tint="-0.24994659260841701"/>
      </font>
      <fill>
        <patternFill>
          <bgColor theme="0" tint="-0.14996795556505021"/>
        </patternFill>
      </fill>
    </dxf>
    <dxf>
      <font>
        <color theme="0" tint="-0.24994659260841701"/>
      </font>
      <fill>
        <patternFill>
          <bgColor theme="0" tint="-0.14996795556505021"/>
        </patternFill>
      </fill>
    </dxf>
    <dxf>
      <font>
        <color theme="0" tint="-0.24994659260841701"/>
      </font>
      <fill>
        <patternFill>
          <bgColor theme="0" tint="-0.14996795556505021"/>
        </patternFill>
      </fill>
    </dxf>
    <dxf>
      <font>
        <color theme="0" tint="-0.24994659260841701"/>
      </font>
      <fill>
        <patternFill>
          <bgColor theme="0" tint="-0.14996795556505021"/>
        </patternFill>
      </fill>
    </dxf>
    <dxf>
      <fill>
        <patternFill patternType="lightUp">
          <bgColor theme="0" tint="-0.14996795556505021"/>
        </patternFill>
      </fill>
      <border>
        <vertical/>
        <horizontal/>
      </border>
    </dxf>
    <dxf>
      <fill>
        <patternFill patternType="lightUp">
          <bgColor auto="1"/>
        </patternFill>
      </fill>
      <border>
        <vertical/>
        <horizontal/>
      </border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 patternType="lightUp">
          <bgColor theme="0" tint="-0.14996795556505021"/>
        </patternFill>
      </fill>
      <border>
        <vertical/>
        <horizontal/>
      </border>
    </dxf>
    <dxf>
      <fill>
        <patternFill patternType="lightUp">
          <bgColor auto="1"/>
        </patternFill>
      </fill>
      <border>
        <vertical/>
        <horizontal/>
      </border>
    </dxf>
    <dxf>
      <fill>
        <patternFill patternType="lightUp">
          <bgColor theme="0" tint="-0.14996795556505021"/>
        </patternFill>
      </fill>
      <border>
        <vertical/>
        <horizontal/>
      </border>
    </dxf>
    <dxf>
      <fill>
        <patternFill patternType="lightUp">
          <bgColor auto="1"/>
        </patternFill>
      </fill>
      <border>
        <vertical/>
        <horizontal/>
      </border>
    </dxf>
    <dxf>
      <fill>
        <patternFill patternType="lightUp">
          <bgColor theme="0" tint="-0.14996795556505021"/>
        </patternFill>
      </fill>
      <border>
        <vertical/>
        <horizontal/>
      </border>
    </dxf>
    <dxf>
      <fill>
        <patternFill patternType="lightUp">
          <bgColor auto="1"/>
        </patternFill>
      </fill>
      <border>
        <vertical/>
        <horizontal/>
      </border>
    </dxf>
    <dxf>
      <fill>
        <patternFill patternType="lightUp">
          <bgColor theme="0" tint="-0.14996795556505021"/>
        </patternFill>
      </fill>
      <border>
        <vertical/>
        <horizontal/>
      </border>
    </dxf>
    <dxf>
      <fill>
        <patternFill patternType="lightUp">
          <bgColor auto="1"/>
        </patternFill>
      </fill>
      <border>
        <vertical/>
        <horizontal/>
      </border>
    </dxf>
    <dxf>
      <fill>
        <patternFill patternType="lightUp">
          <bgColor theme="0" tint="-0.14996795556505021"/>
        </patternFill>
      </fill>
      <border>
        <vertical/>
        <horizontal/>
      </border>
    </dxf>
    <dxf>
      <fill>
        <patternFill patternType="lightUp">
          <bgColor auto="1"/>
        </patternFill>
      </fill>
      <border>
        <vertical/>
        <horizontal/>
      </border>
    </dxf>
    <dxf>
      <fill>
        <patternFill patternType="lightUp">
          <bgColor theme="0" tint="-0.14996795556505021"/>
        </patternFill>
      </fill>
      <border>
        <vertical/>
        <horizontal/>
      </border>
    </dxf>
    <dxf>
      <fill>
        <patternFill patternType="lightUp">
          <bgColor auto="1"/>
        </patternFill>
      </fill>
      <border>
        <vertical/>
        <horizontal/>
      </border>
    </dxf>
    <dxf>
      <fill>
        <patternFill patternType="lightUp">
          <bgColor theme="0" tint="-0.14996795556505021"/>
        </patternFill>
      </fill>
      <border>
        <vertical/>
        <horizontal/>
      </border>
    </dxf>
    <dxf>
      <fill>
        <patternFill patternType="lightUp">
          <bgColor auto="1"/>
        </patternFill>
      </fill>
      <border>
        <vertical/>
        <horizontal/>
      </border>
    </dxf>
    <dxf>
      <fill>
        <patternFill patternType="lightUp">
          <bgColor theme="0" tint="-0.14996795556505021"/>
        </patternFill>
      </fill>
      <border>
        <vertical/>
        <horizontal/>
      </border>
    </dxf>
    <dxf>
      <fill>
        <patternFill patternType="lightUp">
          <bgColor auto="1"/>
        </patternFill>
      </fill>
      <border>
        <vertical/>
        <horizontal/>
      </border>
    </dxf>
    <dxf>
      <fill>
        <patternFill patternType="lightUp">
          <bgColor theme="0" tint="-0.14996795556505021"/>
        </patternFill>
      </fill>
      <border>
        <vertical/>
        <horizontal/>
      </border>
    </dxf>
    <dxf>
      <fill>
        <patternFill patternType="lightUp">
          <bgColor auto="1"/>
        </patternFill>
      </fill>
      <border>
        <vertical/>
        <horizontal/>
      </border>
    </dxf>
    <dxf>
      <fill>
        <patternFill patternType="lightUp">
          <bgColor theme="0" tint="-0.14996795556505021"/>
        </patternFill>
      </fill>
      <border>
        <vertical/>
        <horizontal/>
      </border>
    </dxf>
    <dxf>
      <fill>
        <patternFill patternType="lightUp">
          <bgColor auto="1"/>
        </patternFill>
      </fill>
      <border>
        <vertical/>
        <horizontal/>
      </border>
    </dxf>
    <dxf>
      <fill>
        <patternFill patternType="lightUp">
          <bgColor theme="0" tint="-0.14996795556505021"/>
        </patternFill>
      </fill>
      <border>
        <vertical/>
        <horizontal/>
      </border>
    </dxf>
    <dxf>
      <fill>
        <patternFill patternType="lightUp">
          <bgColor auto="1"/>
        </patternFill>
      </fill>
      <border>
        <vertical/>
        <horizontal/>
      </border>
    </dxf>
    <dxf>
      <fill>
        <patternFill patternType="lightUp">
          <bgColor theme="0" tint="-0.14996795556505021"/>
        </patternFill>
      </fill>
      <border>
        <vertical/>
        <horizontal/>
      </border>
    </dxf>
    <dxf>
      <fill>
        <patternFill patternType="lightUp">
          <bgColor auto="1"/>
        </patternFill>
      </fill>
      <border>
        <vertical/>
        <horizontal/>
      </border>
    </dxf>
    <dxf>
      <fill>
        <patternFill patternType="lightUp">
          <bgColor theme="0" tint="-0.14996795556505021"/>
        </patternFill>
      </fill>
      <border>
        <vertical/>
        <horizontal/>
      </border>
    </dxf>
    <dxf>
      <fill>
        <patternFill patternType="lightUp">
          <bgColor auto="1"/>
        </patternFill>
      </fill>
      <border>
        <vertical/>
        <horizontal/>
      </border>
    </dxf>
    <dxf>
      <fill>
        <patternFill patternType="lightUp">
          <bgColor theme="0" tint="-0.14996795556505021"/>
        </patternFill>
      </fill>
      <border>
        <vertical/>
        <horizontal/>
      </border>
    </dxf>
    <dxf>
      <fill>
        <patternFill patternType="lightUp">
          <bgColor auto="1"/>
        </patternFill>
      </fill>
      <border>
        <vertical/>
        <horizontal/>
      </border>
    </dxf>
    <dxf>
      <fill>
        <patternFill patternType="lightUp">
          <bgColor theme="0" tint="-0.14996795556505021"/>
        </patternFill>
      </fill>
      <border>
        <vertical/>
        <horizontal/>
      </border>
    </dxf>
    <dxf>
      <fill>
        <patternFill patternType="lightUp">
          <bgColor auto="1"/>
        </patternFill>
      </fill>
      <border>
        <vertical/>
        <horizontal/>
      </border>
    </dxf>
    <dxf>
      <fill>
        <patternFill patternType="lightUp">
          <bgColor theme="0" tint="-0.14996795556505021"/>
        </patternFill>
      </fill>
      <border>
        <vertical/>
        <horizontal/>
      </border>
    </dxf>
    <dxf>
      <fill>
        <patternFill patternType="lightUp">
          <bgColor auto="1"/>
        </patternFill>
      </fill>
      <border>
        <vertical/>
        <horizontal/>
      </border>
    </dxf>
    <dxf>
      <fill>
        <patternFill patternType="lightUp">
          <bgColor theme="0" tint="-0.14996795556505021"/>
        </patternFill>
      </fill>
      <border>
        <vertical/>
        <horizontal/>
      </border>
    </dxf>
    <dxf>
      <fill>
        <patternFill patternType="lightUp">
          <bgColor auto="1"/>
        </patternFill>
      </fill>
      <border>
        <vertical/>
        <horizontal/>
      </border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 patternType="lightUp">
          <bgColor theme="0" tint="-0.14996795556505021"/>
        </patternFill>
      </fill>
      <border>
        <vertical/>
        <horizontal/>
      </border>
    </dxf>
    <dxf>
      <fill>
        <patternFill patternType="lightUp">
          <bgColor auto="1"/>
        </patternFill>
      </fill>
      <border>
        <vertical/>
        <horizontal/>
      </border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 patternType="lightUp">
          <bgColor theme="0" tint="-0.14996795556505021"/>
        </patternFill>
      </fill>
      <border>
        <vertical/>
        <horizontal/>
      </border>
    </dxf>
    <dxf>
      <fill>
        <patternFill patternType="lightUp">
          <bgColor auto="1"/>
        </patternFill>
      </fill>
      <border>
        <vertical/>
        <horizontal/>
      </border>
    </dxf>
    <dxf>
      <fill>
        <patternFill patternType="lightUp">
          <bgColor theme="0" tint="-0.14996795556505021"/>
        </patternFill>
      </fill>
      <border>
        <vertical/>
        <horizontal/>
      </border>
    </dxf>
    <dxf>
      <fill>
        <patternFill patternType="lightUp">
          <bgColor auto="1"/>
        </patternFill>
      </fill>
      <border>
        <vertical/>
        <horizontal/>
      </border>
    </dxf>
    <dxf>
      <fill>
        <patternFill patternType="lightUp">
          <bgColor theme="0" tint="-0.14996795556505021"/>
        </patternFill>
      </fill>
      <border>
        <vertical/>
        <horizontal/>
      </border>
    </dxf>
    <dxf>
      <fill>
        <patternFill patternType="lightUp">
          <bgColor auto="1"/>
        </patternFill>
      </fill>
      <border>
        <vertical/>
        <horizontal/>
      </border>
    </dxf>
    <dxf>
      <fill>
        <patternFill patternType="lightUp">
          <bgColor theme="0" tint="-0.14996795556505021"/>
        </patternFill>
      </fill>
      <border>
        <vertical/>
        <horizontal/>
      </border>
    </dxf>
    <dxf>
      <fill>
        <patternFill patternType="lightUp">
          <bgColor auto="1"/>
        </patternFill>
      </fill>
      <border>
        <vertical/>
        <horizontal/>
      </border>
    </dxf>
    <dxf>
      <fill>
        <patternFill patternType="lightUp">
          <bgColor theme="0" tint="-0.14996795556505021"/>
        </patternFill>
      </fill>
      <border>
        <vertical/>
        <horizontal/>
      </border>
    </dxf>
    <dxf>
      <fill>
        <patternFill patternType="lightUp">
          <bgColor auto="1"/>
        </patternFill>
      </fill>
      <border>
        <vertical/>
        <horizontal/>
      </border>
    </dxf>
    <dxf>
      <fill>
        <patternFill patternType="lightUp">
          <bgColor theme="0" tint="-0.14996795556505021"/>
        </patternFill>
      </fill>
      <border>
        <vertical/>
        <horizontal/>
      </border>
    </dxf>
    <dxf>
      <fill>
        <patternFill patternType="lightUp">
          <bgColor auto="1"/>
        </patternFill>
      </fill>
      <border>
        <vertical/>
        <horizontal/>
      </border>
    </dxf>
    <dxf>
      <fill>
        <patternFill patternType="lightUp">
          <bgColor theme="0" tint="-0.14996795556505021"/>
        </patternFill>
      </fill>
      <border>
        <vertical/>
        <horizontal/>
      </border>
    </dxf>
    <dxf>
      <fill>
        <patternFill patternType="lightUp">
          <bgColor auto="1"/>
        </patternFill>
      </fill>
      <border>
        <vertical/>
        <horizontal/>
      </border>
    </dxf>
    <dxf>
      <fill>
        <patternFill patternType="lightUp">
          <bgColor theme="0" tint="-0.14996795556505021"/>
        </patternFill>
      </fill>
      <border>
        <vertical/>
        <horizontal/>
      </border>
    </dxf>
    <dxf>
      <fill>
        <patternFill patternType="lightUp">
          <bgColor auto="1"/>
        </patternFill>
      </fill>
      <border>
        <vertical/>
        <horizontal/>
      </border>
    </dxf>
    <dxf>
      <fill>
        <patternFill patternType="lightUp">
          <bgColor theme="0" tint="-0.14996795556505021"/>
        </patternFill>
      </fill>
      <border>
        <vertical/>
        <horizontal/>
      </border>
    </dxf>
    <dxf>
      <fill>
        <patternFill patternType="lightUp">
          <bgColor auto="1"/>
        </patternFill>
      </fill>
      <border>
        <vertical/>
        <horizontal/>
      </border>
    </dxf>
    <dxf>
      <fill>
        <patternFill patternType="lightUp">
          <bgColor theme="0" tint="-0.14996795556505021"/>
        </patternFill>
      </fill>
      <border>
        <vertical/>
        <horizontal/>
      </border>
    </dxf>
    <dxf>
      <fill>
        <patternFill patternType="lightUp">
          <bgColor auto="1"/>
        </patternFill>
      </fill>
      <border>
        <vertical/>
        <horizontal/>
      </border>
    </dxf>
    <dxf>
      <fill>
        <patternFill patternType="lightUp">
          <bgColor theme="0" tint="-0.14996795556505021"/>
        </patternFill>
      </fill>
      <border>
        <vertical/>
        <horizontal/>
      </border>
    </dxf>
    <dxf>
      <fill>
        <patternFill patternType="lightUp">
          <bgColor auto="1"/>
        </patternFill>
      </fill>
      <border>
        <vertical/>
        <horizontal/>
      </border>
    </dxf>
    <dxf>
      <fill>
        <patternFill patternType="lightUp">
          <bgColor theme="0" tint="-0.14996795556505021"/>
        </patternFill>
      </fill>
      <border>
        <vertical/>
        <horizontal/>
      </border>
    </dxf>
    <dxf>
      <fill>
        <patternFill patternType="lightUp">
          <bgColor auto="1"/>
        </patternFill>
      </fill>
      <border>
        <vertical/>
        <horizontal/>
      </border>
    </dxf>
    <dxf>
      <fill>
        <patternFill patternType="lightUp">
          <bgColor theme="0" tint="-0.14996795556505021"/>
        </patternFill>
      </fill>
      <border>
        <vertical/>
        <horizontal/>
      </border>
    </dxf>
    <dxf>
      <fill>
        <patternFill patternType="lightUp">
          <bgColor auto="1"/>
        </patternFill>
      </fill>
      <border>
        <vertical/>
        <horizontal/>
      </border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 patternType="lightUp">
          <bgColor theme="0" tint="-0.14996795556505021"/>
        </patternFill>
      </fill>
      <border>
        <vertical/>
        <horizontal/>
      </border>
    </dxf>
    <dxf>
      <fill>
        <patternFill patternType="lightUp">
          <bgColor auto="1"/>
        </patternFill>
      </fill>
      <border>
        <vertical/>
        <horizontal/>
      </border>
    </dxf>
    <dxf>
      <font>
        <color theme="0" tint="-0.24994659260841701"/>
      </font>
      <fill>
        <patternFill>
          <bgColor theme="0" tint="-0.14996795556505021"/>
        </patternFill>
      </fill>
    </dxf>
    <dxf>
      <fill>
        <patternFill patternType="lightUp">
          <bgColor theme="0" tint="-0.14996795556505021"/>
        </patternFill>
      </fill>
      <border>
        <vertical/>
        <horizontal/>
      </border>
    </dxf>
    <dxf>
      <fill>
        <patternFill patternType="lightUp">
          <bgColor auto="1"/>
        </patternFill>
      </fill>
      <border>
        <vertical/>
        <horizontal/>
      </border>
    </dxf>
    <dxf>
      <font>
        <color theme="0" tint="-0.24994659260841701"/>
      </font>
      <fill>
        <patternFill>
          <bgColor theme="0" tint="-0.14996795556505021"/>
        </patternFill>
      </fill>
    </dxf>
    <dxf>
      <font>
        <color theme="0" tint="-0.24994659260841701"/>
      </font>
      <fill>
        <patternFill>
          <bgColor theme="0" tint="-0.14996795556505021"/>
        </patternFill>
      </fill>
    </dxf>
    <dxf>
      <font>
        <color theme="0" tint="-0.24994659260841701"/>
      </font>
      <fill>
        <patternFill>
          <bgColor theme="0" tint="-0.14996795556505021"/>
        </patternFill>
      </fill>
    </dxf>
    <dxf>
      <font>
        <color theme="0" tint="-0.24994659260841701"/>
      </font>
      <fill>
        <patternFill>
          <bgColor theme="0" tint="-0.14996795556505021"/>
        </patternFill>
      </fill>
    </dxf>
    <dxf>
      <font>
        <color theme="0" tint="-0.24994659260841701"/>
      </font>
      <fill>
        <patternFill>
          <bgColor theme="0" tint="-0.14996795556505021"/>
        </patternFill>
      </fill>
    </dxf>
    <dxf>
      <font>
        <color theme="0" tint="-0.24994659260841701"/>
      </font>
      <fill>
        <patternFill>
          <bgColor theme="0" tint="-0.14996795556505021"/>
        </patternFill>
      </fill>
    </dxf>
    <dxf>
      <font>
        <color theme="0" tint="-0.24994659260841701"/>
      </font>
      <fill>
        <patternFill>
          <bgColor theme="0" tint="-0.14996795556505021"/>
        </patternFill>
      </fill>
    </dxf>
    <dxf>
      <font>
        <color theme="0" tint="-0.24994659260841701"/>
      </font>
      <fill>
        <patternFill>
          <bgColor theme="0" tint="-0.14996795556505021"/>
        </patternFill>
      </fill>
    </dxf>
    <dxf>
      <font>
        <color theme="0" tint="-0.24994659260841701"/>
      </font>
      <fill>
        <patternFill>
          <bgColor theme="0" tint="-0.14996795556505021"/>
        </patternFill>
      </fill>
    </dxf>
    <dxf>
      <fill>
        <patternFill patternType="lightUp">
          <bgColor theme="0" tint="-0.14996795556505021"/>
        </patternFill>
      </fill>
      <border>
        <vertical/>
        <horizontal/>
      </border>
    </dxf>
    <dxf>
      <fill>
        <patternFill patternType="lightUp">
          <bgColor auto="1"/>
        </patternFill>
      </fill>
      <border>
        <vertical/>
        <horizontal/>
      </border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 patternType="lightUp">
          <bgColor theme="0" tint="-0.14996795556505021"/>
        </patternFill>
      </fill>
      <border>
        <vertical/>
        <horizontal/>
      </border>
    </dxf>
    <dxf>
      <fill>
        <patternFill patternType="lightUp">
          <bgColor auto="1"/>
        </patternFill>
      </fill>
      <border>
        <vertical/>
        <horizontal/>
      </border>
    </dxf>
  </dxfs>
  <tableStyles count="0" defaultTableStyle="TableStyleMedium9" defaultPivotStyle="PivotStyleLight16"/>
  <colors>
    <mruColors>
      <color rgb="FFFFFFCC"/>
      <color rgb="FFFFFF66"/>
      <color rgb="FF009900"/>
      <color rgb="FFD6EEBC"/>
      <color rgb="FFFFFF99"/>
      <color rgb="FFDCE6F1"/>
      <color rgb="FF4B6275"/>
      <color rgb="FF5F7D96"/>
      <color rgb="FF005073"/>
      <color rgb="FFFFD1D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image" Target="../media/image2.pdf"/><Relationship Id="rId6" Type="http://schemas.openxmlformats.org/officeDocument/2006/relationships/image" Target="../media/image2.pdf"/><Relationship Id="rId5" Type="http://schemas.openxmlformats.org/officeDocument/2006/relationships/image" Target="../media/image2.pdf"/><Relationship Id="rId4" Type="http://schemas.openxmlformats.org/officeDocument/2006/relationships/image" Target="../media/image2.pdf"/></Relationships>
</file>

<file path=xl/drawings/_rels/drawing2.xml.rels><?xml version="1.0" encoding="UTF-8" standalone="yes"?>
<Relationships xmlns="http://schemas.openxmlformats.org/package/2006/relationships"><Relationship Id="rId117" Type="http://schemas.openxmlformats.org/officeDocument/2006/relationships/image" Target="../media/image211.pdf"/><Relationship Id="rId299" Type="http://schemas.openxmlformats.org/officeDocument/2006/relationships/image" Target="NULL"/><Relationship Id="rId21" Type="http://schemas.openxmlformats.org/officeDocument/2006/relationships/image" Target="../media/image21.pdf"/><Relationship Id="rId63" Type="http://schemas.openxmlformats.org/officeDocument/2006/relationships/image" Target="../media/image21.pdf"/><Relationship Id="rId159" Type="http://schemas.openxmlformats.org/officeDocument/2006/relationships/image" Target="../media/image210.pdf"/><Relationship Id="rId170" Type="http://schemas.openxmlformats.org/officeDocument/2006/relationships/image" Target="../media/image210.pdf"/><Relationship Id="rId226" Type="http://schemas.openxmlformats.org/officeDocument/2006/relationships/image" Target="../media/image210.pdf"/><Relationship Id="rId268" Type="http://schemas.openxmlformats.org/officeDocument/2006/relationships/image" Target="NULL"/><Relationship Id="rId32" Type="http://schemas.openxmlformats.org/officeDocument/2006/relationships/image" Target="../media/image21.pdf"/><Relationship Id="rId74" Type="http://schemas.openxmlformats.org/officeDocument/2006/relationships/image" Target="../media/image21.pdf"/><Relationship Id="rId128" Type="http://schemas.openxmlformats.org/officeDocument/2006/relationships/image" Target="../media/image211.pdf"/><Relationship Id="rId5" Type="http://schemas.openxmlformats.org/officeDocument/2006/relationships/image" Target="../media/image21.pdf"/><Relationship Id="rId181" Type="http://schemas.openxmlformats.org/officeDocument/2006/relationships/image" Target="../media/image210.pdf"/><Relationship Id="rId237" Type="http://schemas.openxmlformats.org/officeDocument/2006/relationships/image" Target="NULL"/><Relationship Id="rId279" Type="http://schemas.openxmlformats.org/officeDocument/2006/relationships/image" Target="NULL"/><Relationship Id="rId43" Type="http://schemas.openxmlformats.org/officeDocument/2006/relationships/image" Target="../media/image21.pdf"/><Relationship Id="rId139" Type="http://schemas.openxmlformats.org/officeDocument/2006/relationships/image" Target="../media/image211.pdf"/><Relationship Id="rId290" Type="http://schemas.openxmlformats.org/officeDocument/2006/relationships/image" Target="NULL"/><Relationship Id="rId304" Type="http://schemas.openxmlformats.org/officeDocument/2006/relationships/image" Target="NULL"/><Relationship Id="rId85" Type="http://schemas.openxmlformats.org/officeDocument/2006/relationships/image" Target="../media/image211.pdf"/><Relationship Id="rId150" Type="http://schemas.openxmlformats.org/officeDocument/2006/relationships/image" Target="../media/image211.pdf"/><Relationship Id="rId192" Type="http://schemas.openxmlformats.org/officeDocument/2006/relationships/image" Target="../media/image210.pdf"/><Relationship Id="rId206" Type="http://schemas.openxmlformats.org/officeDocument/2006/relationships/image" Target="../media/image210.pdf"/><Relationship Id="rId248" Type="http://schemas.openxmlformats.org/officeDocument/2006/relationships/image" Target="NULL"/><Relationship Id="rId12" Type="http://schemas.openxmlformats.org/officeDocument/2006/relationships/image" Target="../media/image21.pdf"/><Relationship Id="rId108" Type="http://schemas.openxmlformats.org/officeDocument/2006/relationships/image" Target="../media/image211.pdf"/><Relationship Id="rId54" Type="http://schemas.openxmlformats.org/officeDocument/2006/relationships/image" Target="../media/image21.pdf"/><Relationship Id="rId96" Type="http://schemas.openxmlformats.org/officeDocument/2006/relationships/image" Target="../media/image211.pdf"/><Relationship Id="rId161" Type="http://schemas.openxmlformats.org/officeDocument/2006/relationships/image" Target="../media/image210.pdf"/><Relationship Id="rId217" Type="http://schemas.openxmlformats.org/officeDocument/2006/relationships/image" Target="../media/image210.pdf"/><Relationship Id="rId259" Type="http://schemas.openxmlformats.org/officeDocument/2006/relationships/image" Target="NULL"/><Relationship Id="rId23" Type="http://schemas.openxmlformats.org/officeDocument/2006/relationships/image" Target="../media/image21.pdf"/><Relationship Id="rId119" Type="http://schemas.openxmlformats.org/officeDocument/2006/relationships/image" Target="../media/image211.pdf"/><Relationship Id="rId270" Type="http://schemas.openxmlformats.org/officeDocument/2006/relationships/image" Target="NULL"/><Relationship Id="rId291" Type="http://schemas.openxmlformats.org/officeDocument/2006/relationships/image" Target="NULL"/><Relationship Id="rId305" Type="http://schemas.openxmlformats.org/officeDocument/2006/relationships/image" Target="NULL"/><Relationship Id="rId44" Type="http://schemas.openxmlformats.org/officeDocument/2006/relationships/image" Target="../media/image21.pdf"/><Relationship Id="rId65" Type="http://schemas.openxmlformats.org/officeDocument/2006/relationships/image" Target="../media/image21.pdf"/><Relationship Id="rId86" Type="http://schemas.openxmlformats.org/officeDocument/2006/relationships/image" Target="../media/image211.pdf"/><Relationship Id="rId130" Type="http://schemas.openxmlformats.org/officeDocument/2006/relationships/image" Target="../media/image211.pdf"/><Relationship Id="rId151" Type="http://schemas.openxmlformats.org/officeDocument/2006/relationships/image" Target="../media/image211.pdf"/><Relationship Id="rId172" Type="http://schemas.openxmlformats.org/officeDocument/2006/relationships/image" Target="../media/image210.pdf"/><Relationship Id="rId193" Type="http://schemas.openxmlformats.org/officeDocument/2006/relationships/image" Target="../media/image210.pdf"/><Relationship Id="rId207" Type="http://schemas.openxmlformats.org/officeDocument/2006/relationships/image" Target="../media/image210.pdf"/><Relationship Id="rId228" Type="http://schemas.openxmlformats.org/officeDocument/2006/relationships/image" Target="../media/image210.pdf"/><Relationship Id="rId249" Type="http://schemas.openxmlformats.org/officeDocument/2006/relationships/image" Target="NULL"/><Relationship Id="rId13" Type="http://schemas.openxmlformats.org/officeDocument/2006/relationships/image" Target="../media/image21.pdf"/><Relationship Id="rId109" Type="http://schemas.openxmlformats.org/officeDocument/2006/relationships/image" Target="../media/image211.pdf"/><Relationship Id="rId260" Type="http://schemas.openxmlformats.org/officeDocument/2006/relationships/image" Target="NULL"/><Relationship Id="rId281" Type="http://schemas.openxmlformats.org/officeDocument/2006/relationships/image" Target="NULL"/><Relationship Id="rId34" Type="http://schemas.openxmlformats.org/officeDocument/2006/relationships/image" Target="../media/image21.pdf"/><Relationship Id="rId55" Type="http://schemas.openxmlformats.org/officeDocument/2006/relationships/image" Target="../media/image21.pdf"/><Relationship Id="rId76" Type="http://schemas.openxmlformats.org/officeDocument/2006/relationships/image" Target="../media/image21.pdf"/><Relationship Id="rId97" Type="http://schemas.openxmlformats.org/officeDocument/2006/relationships/image" Target="../media/image211.pdf"/><Relationship Id="rId120" Type="http://schemas.openxmlformats.org/officeDocument/2006/relationships/image" Target="../media/image211.pdf"/><Relationship Id="rId141" Type="http://schemas.openxmlformats.org/officeDocument/2006/relationships/image" Target="../media/image211.pdf"/><Relationship Id="rId7" Type="http://schemas.openxmlformats.org/officeDocument/2006/relationships/image" Target="../media/image21.pdf"/><Relationship Id="rId162" Type="http://schemas.openxmlformats.org/officeDocument/2006/relationships/image" Target="../media/image210.pdf"/><Relationship Id="rId183" Type="http://schemas.openxmlformats.org/officeDocument/2006/relationships/image" Target="../media/image210.pdf"/><Relationship Id="rId218" Type="http://schemas.openxmlformats.org/officeDocument/2006/relationships/image" Target="../media/image210.pdf"/><Relationship Id="rId239" Type="http://schemas.openxmlformats.org/officeDocument/2006/relationships/image" Target="NULL"/><Relationship Id="rId250" Type="http://schemas.openxmlformats.org/officeDocument/2006/relationships/image" Target="NULL"/><Relationship Id="rId271" Type="http://schemas.openxmlformats.org/officeDocument/2006/relationships/image" Target="NULL"/><Relationship Id="rId292" Type="http://schemas.openxmlformats.org/officeDocument/2006/relationships/image" Target="NULL"/><Relationship Id="rId306" Type="http://schemas.openxmlformats.org/officeDocument/2006/relationships/image" Target="NULL"/><Relationship Id="rId24" Type="http://schemas.openxmlformats.org/officeDocument/2006/relationships/image" Target="../media/image21.pdf"/><Relationship Id="rId45" Type="http://schemas.openxmlformats.org/officeDocument/2006/relationships/image" Target="../media/image21.pdf"/><Relationship Id="rId66" Type="http://schemas.openxmlformats.org/officeDocument/2006/relationships/image" Target="../media/image21.pdf"/><Relationship Id="rId87" Type="http://schemas.openxmlformats.org/officeDocument/2006/relationships/image" Target="../media/image211.pdf"/><Relationship Id="rId110" Type="http://schemas.openxmlformats.org/officeDocument/2006/relationships/image" Target="../media/image211.pdf"/><Relationship Id="rId131" Type="http://schemas.openxmlformats.org/officeDocument/2006/relationships/image" Target="../media/image211.pdf"/><Relationship Id="rId152" Type="http://schemas.openxmlformats.org/officeDocument/2006/relationships/image" Target="../media/image211.pdf"/><Relationship Id="rId173" Type="http://schemas.openxmlformats.org/officeDocument/2006/relationships/image" Target="../media/image210.pdf"/><Relationship Id="rId194" Type="http://schemas.openxmlformats.org/officeDocument/2006/relationships/image" Target="../media/image210.pdf"/><Relationship Id="rId208" Type="http://schemas.openxmlformats.org/officeDocument/2006/relationships/image" Target="../media/image210.pdf"/><Relationship Id="rId229" Type="http://schemas.openxmlformats.org/officeDocument/2006/relationships/image" Target="../media/image210.pdf"/><Relationship Id="rId240" Type="http://schemas.openxmlformats.org/officeDocument/2006/relationships/image" Target="NULL"/><Relationship Id="rId261" Type="http://schemas.openxmlformats.org/officeDocument/2006/relationships/image" Target="NULL"/><Relationship Id="rId14" Type="http://schemas.openxmlformats.org/officeDocument/2006/relationships/image" Target="../media/image21.pdf"/><Relationship Id="rId35" Type="http://schemas.openxmlformats.org/officeDocument/2006/relationships/image" Target="../media/image21.pdf"/><Relationship Id="rId56" Type="http://schemas.openxmlformats.org/officeDocument/2006/relationships/image" Target="../media/image21.pdf"/><Relationship Id="rId77" Type="http://schemas.openxmlformats.org/officeDocument/2006/relationships/image" Target="../media/image21.pdf"/><Relationship Id="rId100" Type="http://schemas.openxmlformats.org/officeDocument/2006/relationships/image" Target="../media/image211.pdf"/><Relationship Id="rId282" Type="http://schemas.openxmlformats.org/officeDocument/2006/relationships/image" Target="NULL"/><Relationship Id="rId8" Type="http://schemas.openxmlformats.org/officeDocument/2006/relationships/image" Target="../media/image21.pdf"/><Relationship Id="rId98" Type="http://schemas.openxmlformats.org/officeDocument/2006/relationships/image" Target="../media/image211.pdf"/><Relationship Id="rId121" Type="http://schemas.openxmlformats.org/officeDocument/2006/relationships/image" Target="../media/image211.pdf"/><Relationship Id="rId142" Type="http://schemas.openxmlformats.org/officeDocument/2006/relationships/image" Target="../media/image211.pdf"/><Relationship Id="rId163" Type="http://schemas.openxmlformats.org/officeDocument/2006/relationships/image" Target="../media/image210.pdf"/><Relationship Id="rId184" Type="http://schemas.openxmlformats.org/officeDocument/2006/relationships/image" Target="../media/image210.pdf"/><Relationship Id="rId219" Type="http://schemas.openxmlformats.org/officeDocument/2006/relationships/image" Target="../media/image210.pdf"/><Relationship Id="rId230" Type="http://schemas.openxmlformats.org/officeDocument/2006/relationships/image" Target="../media/image210.pdf"/><Relationship Id="rId251" Type="http://schemas.openxmlformats.org/officeDocument/2006/relationships/image" Target="NULL"/><Relationship Id="rId25" Type="http://schemas.openxmlformats.org/officeDocument/2006/relationships/image" Target="../media/image21.pdf"/><Relationship Id="rId46" Type="http://schemas.openxmlformats.org/officeDocument/2006/relationships/image" Target="../media/image21.pdf"/><Relationship Id="rId67" Type="http://schemas.openxmlformats.org/officeDocument/2006/relationships/image" Target="../media/image21.pdf"/><Relationship Id="rId272" Type="http://schemas.openxmlformats.org/officeDocument/2006/relationships/image" Target="NULL"/><Relationship Id="rId293" Type="http://schemas.openxmlformats.org/officeDocument/2006/relationships/image" Target="NULL"/><Relationship Id="rId307" Type="http://schemas.openxmlformats.org/officeDocument/2006/relationships/image" Target="NULL"/><Relationship Id="rId88" Type="http://schemas.openxmlformats.org/officeDocument/2006/relationships/image" Target="../media/image211.pdf"/><Relationship Id="rId111" Type="http://schemas.openxmlformats.org/officeDocument/2006/relationships/image" Target="../media/image211.pdf"/><Relationship Id="rId132" Type="http://schemas.openxmlformats.org/officeDocument/2006/relationships/image" Target="../media/image211.pdf"/><Relationship Id="rId153" Type="http://schemas.openxmlformats.org/officeDocument/2006/relationships/image" Target="../media/image211.pdf"/><Relationship Id="rId174" Type="http://schemas.openxmlformats.org/officeDocument/2006/relationships/image" Target="../media/image210.pdf"/><Relationship Id="rId195" Type="http://schemas.openxmlformats.org/officeDocument/2006/relationships/image" Target="../media/image210.pdf"/><Relationship Id="rId209" Type="http://schemas.openxmlformats.org/officeDocument/2006/relationships/image" Target="../media/image210.pdf"/><Relationship Id="rId220" Type="http://schemas.openxmlformats.org/officeDocument/2006/relationships/image" Target="../media/image210.pdf"/><Relationship Id="rId241" Type="http://schemas.openxmlformats.org/officeDocument/2006/relationships/image" Target="NULL"/><Relationship Id="rId15" Type="http://schemas.openxmlformats.org/officeDocument/2006/relationships/image" Target="../media/image21.pdf"/><Relationship Id="rId36" Type="http://schemas.openxmlformats.org/officeDocument/2006/relationships/image" Target="../media/image21.pdf"/><Relationship Id="rId57" Type="http://schemas.openxmlformats.org/officeDocument/2006/relationships/image" Target="../media/image21.pdf"/><Relationship Id="rId262" Type="http://schemas.openxmlformats.org/officeDocument/2006/relationships/image" Target="NULL"/><Relationship Id="rId283" Type="http://schemas.openxmlformats.org/officeDocument/2006/relationships/image" Target="NULL"/><Relationship Id="rId78" Type="http://schemas.openxmlformats.org/officeDocument/2006/relationships/image" Target="../media/image21.pdf"/><Relationship Id="rId99" Type="http://schemas.openxmlformats.org/officeDocument/2006/relationships/image" Target="../media/image211.pdf"/><Relationship Id="rId101" Type="http://schemas.openxmlformats.org/officeDocument/2006/relationships/image" Target="../media/image211.pdf"/><Relationship Id="rId122" Type="http://schemas.openxmlformats.org/officeDocument/2006/relationships/image" Target="../media/image211.pdf"/><Relationship Id="rId143" Type="http://schemas.openxmlformats.org/officeDocument/2006/relationships/image" Target="../media/image211.pdf"/><Relationship Id="rId164" Type="http://schemas.openxmlformats.org/officeDocument/2006/relationships/image" Target="../media/image210.pdf"/><Relationship Id="rId185" Type="http://schemas.openxmlformats.org/officeDocument/2006/relationships/image" Target="../media/image210.pdf"/><Relationship Id="rId9" Type="http://schemas.openxmlformats.org/officeDocument/2006/relationships/image" Target="../media/image21.pdf"/><Relationship Id="rId210" Type="http://schemas.openxmlformats.org/officeDocument/2006/relationships/image" Target="../media/image210.pdf"/><Relationship Id="rId26" Type="http://schemas.openxmlformats.org/officeDocument/2006/relationships/image" Target="../media/image21.pdf"/><Relationship Id="rId231" Type="http://schemas.openxmlformats.org/officeDocument/2006/relationships/image" Target="../media/image210.pdf"/><Relationship Id="rId252" Type="http://schemas.openxmlformats.org/officeDocument/2006/relationships/image" Target="NULL"/><Relationship Id="rId273" Type="http://schemas.openxmlformats.org/officeDocument/2006/relationships/image" Target="NULL"/><Relationship Id="rId294" Type="http://schemas.openxmlformats.org/officeDocument/2006/relationships/image" Target="NULL"/><Relationship Id="rId308" Type="http://schemas.openxmlformats.org/officeDocument/2006/relationships/image" Target="NULL"/><Relationship Id="rId47" Type="http://schemas.openxmlformats.org/officeDocument/2006/relationships/image" Target="../media/image21.pdf"/><Relationship Id="rId68" Type="http://schemas.openxmlformats.org/officeDocument/2006/relationships/image" Target="../media/image21.pdf"/><Relationship Id="rId89" Type="http://schemas.openxmlformats.org/officeDocument/2006/relationships/image" Target="../media/image211.pdf"/><Relationship Id="rId112" Type="http://schemas.openxmlformats.org/officeDocument/2006/relationships/image" Target="../media/image211.pdf"/><Relationship Id="rId133" Type="http://schemas.openxmlformats.org/officeDocument/2006/relationships/image" Target="../media/image211.pdf"/><Relationship Id="rId154" Type="http://schemas.openxmlformats.org/officeDocument/2006/relationships/image" Target="../media/image211.pdf"/><Relationship Id="rId175" Type="http://schemas.openxmlformats.org/officeDocument/2006/relationships/image" Target="../media/image210.pdf"/><Relationship Id="rId196" Type="http://schemas.openxmlformats.org/officeDocument/2006/relationships/image" Target="../media/image210.pdf"/><Relationship Id="rId200" Type="http://schemas.openxmlformats.org/officeDocument/2006/relationships/image" Target="../media/image210.pdf"/><Relationship Id="rId16" Type="http://schemas.openxmlformats.org/officeDocument/2006/relationships/image" Target="../media/image21.pdf"/><Relationship Id="rId221" Type="http://schemas.openxmlformats.org/officeDocument/2006/relationships/image" Target="../media/image210.pdf"/><Relationship Id="rId242" Type="http://schemas.openxmlformats.org/officeDocument/2006/relationships/image" Target="NULL"/><Relationship Id="rId263" Type="http://schemas.openxmlformats.org/officeDocument/2006/relationships/image" Target="NULL"/><Relationship Id="rId284" Type="http://schemas.openxmlformats.org/officeDocument/2006/relationships/image" Target="NULL"/><Relationship Id="rId37" Type="http://schemas.openxmlformats.org/officeDocument/2006/relationships/image" Target="../media/image21.pdf"/><Relationship Id="rId58" Type="http://schemas.openxmlformats.org/officeDocument/2006/relationships/image" Target="../media/image21.pdf"/><Relationship Id="rId79" Type="http://schemas.openxmlformats.org/officeDocument/2006/relationships/image" Target="../media/image21.pdf"/><Relationship Id="rId102" Type="http://schemas.openxmlformats.org/officeDocument/2006/relationships/image" Target="../media/image211.pdf"/><Relationship Id="rId123" Type="http://schemas.openxmlformats.org/officeDocument/2006/relationships/image" Target="../media/image211.pdf"/><Relationship Id="rId144" Type="http://schemas.openxmlformats.org/officeDocument/2006/relationships/image" Target="../media/image211.pdf"/><Relationship Id="rId90" Type="http://schemas.openxmlformats.org/officeDocument/2006/relationships/image" Target="../media/image211.pdf"/><Relationship Id="rId165" Type="http://schemas.openxmlformats.org/officeDocument/2006/relationships/image" Target="../media/image210.pdf"/><Relationship Id="rId186" Type="http://schemas.openxmlformats.org/officeDocument/2006/relationships/image" Target="../media/image210.pdf"/><Relationship Id="rId211" Type="http://schemas.openxmlformats.org/officeDocument/2006/relationships/image" Target="../media/image210.pdf"/><Relationship Id="rId232" Type="http://schemas.openxmlformats.org/officeDocument/2006/relationships/image" Target="../media/image210.pdf"/><Relationship Id="rId253" Type="http://schemas.openxmlformats.org/officeDocument/2006/relationships/image" Target="NULL"/><Relationship Id="rId274" Type="http://schemas.openxmlformats.org/officeDocument/2006/relationships/image" Target="NULL"/><Relationship Id="rId295" Type="http://schemas.openxmlformats.org/officeDocument/2006/relationships/image" Target="NULL"/><Relationship Id="rId309" Type="http://schemas.openxmlformats.org/officeDocument/2006/relationships/image" Target="NULL"/><Relationship Id="rId27" Type="http://schemas.openxmlformats.org/officeDocument/2006/relationships/image" Target="../media/image21.pdf"/><Relationship Id="rId48" Type="http://schemas.openxmlformats.org/officeDocument/2006/relationships/image" Target="../media/image21.pdf"/><Relationship Id="rId69" Type="http://schemas.openxmlformats.org/officeDocument/2006/relationships/image" Target="../media/image21.pdf"/><Relationship Id="rId113" Type="http://schemas.openxmlformats.org/officeDocument/2006/relationships/image" Target="../media/image211.pdf"/><Relationship Id="rId134" Type="http://schemas.openxmlformats.org/officeDocument/2006/relationships/image" Target="../media/image211.pdf"/><Relationship Id="rId80" Type="http://schemas.openxmlformats.org/officeDocument/2006/relationships/image" Target="../media/image21.pdf"/><Relationship Id="rId155" Type="http://schemas.openxmlformats.org/officeDocument/2006/relationships/image" Target="../media/image211.pdf"/><Relationship Id="rId176" Type="http://schemas.openxmlformats.org/officeDocument/2006/relationships/image" Target="../media/image210.pdf"/><Relationship Id="rId197" Type="http://schemas.openxmlformats.org/officeDocument/2006/relationships/image" Target="../media/image210.pdf"/><Relationship Id="rId201" Type="http://schemas.openxmlformats.org/officeDocument/2006/relationships/image" Target="../media/image210.pdf"/><Relationship Id="rId222" Type="http://schemas.openxmlformats.org/officeDocument/2006/relationships/image" Target="../media/image210.pdf"/><Relationship Id="rId243" Type="http://schemas.openxmlformats.org/officeDocument/2006/relationships/image" Target="NULL"/><Relationship Id="rId264" Type="http://schemas.openxmlformats.org/officeDocument/2006/relationships/image" Target="NULL"/><Relationship Id="rId285" Type="http://schemas.openxmlformats.org/officeDocument/2006/relationships/image" Target="NULL"/><Relationship Id="rId17" Type="http://schemas.openxmlformats.org/officeDocument/2006/relationships/image" Target="../media/image21.pdf"/><Relationship Id="rId38" Type="http://schemas.openxmlformats.org/officeDocument/2006/relationships/image" Target="../media/image21.pdf"/><Relationship Id="rId59" Type="http://schemas.openxmlformats.org/officeDocument/2006/relationships/image" Target="../media/image21.pdf"/><Relationship Id="rId103" Type="http://schemas.openxmlformats.org/officeDocument/2006/relationships/image" Target="../media/image211.pdf"/><Relationship Id="rId124" Type="http://schemas.openxmlformats.org/officeDocument/2006/relationships/image" Target="../media/image211.pdf"/><Relationship Id="rId310" Type="http://schemas.openxmlformats.org/officeDocument/2006/relationships/image" Target="NULL"/><Relationship Id="rId70" Type="http://schemas.openxmlformats.org/officeDocument/2006/relationships/image" Target="../media/image21.pdf"/><Relationship Id="rId91" Type="http://schemas.openxmlformats.org/officeDocument/2006/relationships/image" Target="../media/image211.pdf"/><Relationship Id="rId145" Type="http://schemas.openxmlformats.org/officeDocument/2006/relationships/image" Target="../media/image211.pdf"/><Relationship Id="rId166" Type="http://schemas.openxmlformats.org/officeDocument/2006/relationships/image" Target="../media/image210.pdf"/><Relationship Id="rId187" Type="http://schemas.openxmlformats.org/officeDocument/2006/relationships/image" Target="../media/image210.pdf"/><Relationship Id="rId212" Type="http://schemas.openxmlformats.org/officeDocument/2006/relationships/image" Target="../media/image210.pdf"/><Relationship Id="rId233" Type="http://schemas.openxmlformats.org/officeDocument/2006/relationships/image" Target="../media/image210.pdf"/><Relationship Id="rId254" Type="http://schemas.openxmlformats.org/officeDocument/2006/relationships/image" Target="NULL"/><Relationship Id="rId28" Type="http://schemas.openxmlformats.org/officeDocument/2006/relationships/image" Target="../media/image21.pdf"/><Relationship Id="rId49" Type="http://schemas.openxmlformats.org/officeDocument/2006/relationships/image" Target="../media/image21.pdf"/><Relationship Id="rId114" Type="http://schemas.openxmlformats.org/officeDocument/2006/relationships/image" Target="../media/image211.pdf"/><Relationship Id="rId275" Type="http://schemas.openxmlformats.org/officeDocument/2006/relationships/image" Target="NULL"/><Relationship Id="rId296" Type="http://schemas.openxmlformats.org/officeDocument/2006/relationships/image" Target="NULL"/><Relationship Id="rId300" Type="http://schemas.openxmlformats.org/officeDocument/2006/relationships/image" Target="NULL"/><Relationship Id="rId60" Type="http://schemas.openxmlformats.org/officeDocument/2006/relationships/image" Target="../media/image21.pdf"/><Relationship Id="rId81" Type="http://schemas.openxmlformats.org/officeDocument/2006/relationships/image" Target="../media/image21.pdf"/><Relationship Id="rId135" Type="http://schemas.openxmlformats.org/officeDocument/2006/relationships/image" Target="../media/image211.pdf"/><Relationship Id="rId156" Type="http://schemas.openxmlformats.org/officeDocument/2006/relationships/image" Target="../media/image211.pdf"/><Relationship Id="rId177" Type="http://schemas.openxmlformats.org/officeDocument/2006/relationships/image" Target="../media/image210.pdf"/><Relationship Id="rId198" Type="http://schemas.openxmlformats.org/officeDocument/2006/relationships/image" Target="../media/image210.pdf"/><Relationship Id="rId202" Type="http://schemas.openxmlformats.org/officeDocument/2006/relationships/image" Target="../media/image210.pdf"/><Relationship Id="rId223" Type="http://schemas.openxmlformats.org/officeDocument/2006/relationships/image" Target="../media/image210.pdf"/><Relationship Id="rId244" Type="http://schemas.openxmlformats.org/officeDocument/2006/relationships/image" Target="NULL"/><Relationship Id="rId18" Type="http://schemas.openxmlformats.org/officeDocument/2006/relationships/image" Target="../media/image21.pdf"/><Relationship Id="rId39" Type="http://schemas.openxmlformats.org/officeDocument/2006/relationships/image" Target="../media/image21.pdf"/><Relationship Id="rId265" Type="http://schemas.openxmlformats.org/officeDocument/2006/relationships/image" Target="NULL"/><Relationship Id="rId286" Type="http://schemas.openxmlformats.org/officeDocument/2006/relationships/image" Target="NULL"/><Relationship Id="rId50" Type="http://schemas.openxmlformats.org/officeDocument/2006/relationships/image" Target="../media/image21.pdf"/><Relationship Id="rId104" Type="http://schemas.openxmlformats.org/officeDocument/2006/relationships/image" Target="../media/image211.pdf"/><Relationship Id="rId125" Type="http://schemas.openxmlformats.org/officeDocument/2006/relationships/image" Target="../media/image211.pdf"/><Relationship Id="rId146" Type="http://schemas.openxmlformats.org/officeDocument/2006/relationships/image" Target="../media/image211.pdf"/><Relationship Id="rId167" Type="http://schemas.openxmlformats.org/officeDocument/2006/relationships/image" Target="../media/image210.pdf"/><Relationship Id="rId188" Type="http://schemas.openxmlformats.org/officeDocument/2006/relationships/image" Target="../media/image210.pdf"/><Relationship Id="rId71" Type="http://schemas.openxmlformats.org/officeDocument/2006/relationships/image" Target="../media/image21.pdf"/><Relationship Id="rId92" Type="http://schemas.openxmlformats.org/officeDocument/2006/relationships/image" Target="../media/image211.pdf"/><Relationship Id="rId213" Type="http://schemas.openxmlformats.org/officeDocument/2006/relationships/image" Target="../media/image210.pdf"/><Relationship Id="rId234" Type="http://schemas.openxmlformats.org/officeDocument/2006/relationships/image" Target="../media/image210.pdf"/><Relationship Id="rId2" Type="http://schemas.openxmlformats.org/officeDocument/2006/relationships/image" Target="../media/image20.pdf"/><Relationship Id="rId29" Type="http://schemas.openxmlformats.org/officeDocument/2006/relationships/image" Target="../media/image21.pdf"/><Relationship Id="rId255" Type="http://schemas.openxmlformats.org/officeDocument/2006/relationships/image" Target="NULL"/><Relationship Id="rId276" Type="http://schemas.openxmlformats.org/officeDocument/2006/relationships/image" Target="NULL"/><Relationship Id="rId297" Type="http://schemas.openxmlformats.org/officeDocument/2006/relationships/image" Target="NULL"/><Relationship Id="rId40" Type="http://schemas.openxmlformats.org/officeDocument/2006/relationships/image" Target="../media/image21.pdf"/><Relationship Id="rId115" Type="http://schemas.openxmlformats.org/officeDocument/2006/relationships/image" Target="../media/image211.pdf"/><Relationship Id="rId136" Type="http://schemas.openxmlformats.org/officeDocument/2006/relationships/image" Target="../media/image211.pdf"/><Relationship Id="rId157" Type="http://schemas.openxmlformats.org/officeDocument/2006/relationships/image" Target="../media/image211.pdf"/><Relationship Id="rId178" Type="http://schemas.openxmlformats.org/officeDocument/2006/relationships/image" Target="../media/image210.pdf"/><Relationship Id="rId301" Type="http://schemas.openxmlformats.org/officeDocument/2006/relationships/image" Target="NULL"/><Relationship Id="rId61" Type="http://schemas.openxmlformats.org/officeDocument/2006/relationships/image" Target="../media/image21.pdf"/><Relationship Id="rId82" Type="http://schemas.openxmlformats.org/officeDocument/2006/relationships/image" Target="../media/image21.pdf"/><Relationship Id="rId199" Type="http://schemas.openxmlformats.org/officeDocument/2006/relationships/image" Target="../media/image210.pdf"/><Relationship Id="rId203" Type="http://schemas.openxmlformats.org/officeDocument/2006/relationships/image" Target="../media/image210.pdf"/><Relationship Id="rId19" Type="http://schemas.openxmlformats.org/officeDocument/2006/relationships/image" Target="../media/image21.pdf"/><Relationship Id="rId224" Type="http://schemas.openxmlformats.org/officeDocument/2006/relationships/image" Target="../media/image210.pdf"/><Relationship Id="rId245" Type="http://schemas.openxmlformats.org/officeDocument/2006/relationships/image" Target="NULL"/><Relationship Id="rId266" Type="http://schemas.openxmlformats.org/officeDocument/2006/relationships/image" Target="NULL"/><Relationship Id="rId287" Type="http://schemas.openxmlformats.org/officeDocument/2006/relationships/image" Target="NULL"/><Relationship Id="rId30" Type="http://schemas.openxmlformats.org/officeDocument/2006/relationships/image" Target="../media/image21.pdf"/><Relationship Id="rId105" Type="http://schemas.openxmlformats.org/officeDocument/2006/relationships/image" Target="../media/image211.pdf"/><Relationship Id="rId126" Type="http://schemas.openxmlformats.org/officeDocument/2006/relationships/image" Target="../media/image211.pdf"/><Relationship Id="rId147" Type="http://schemas.openxmlformats.org/officeDocument/2006/relationships/image" Target="../media/image211.pdf"/><Relationship Id="rId168" Type="http://schemas.openxmlformats.org/officeDocument/2006/relationships/image" Target="../media/image210.pdf"/><Relationship Id="rId51" Type="http://schemas.openxmlformats.org/officeDocument/2006/relationships/image" Target="../media/image21.pdf"/><Relationship Id="rId72" Type="http://schemas.openxmlformats.org/officeDocument/2006/relationships/image" Target="../media/image21.pdf"/><Relationship Id="rId93" Type="http://schemas.openxmlformats.org/officeDocument/2006/relationships/image" Target="../media/image211.pdf"/><Relationship Id="rId189" Type="http://schemas.openxmlformats.org/officeDocument/2006/relationships/image" Target="../media/image210.pdf"/><Relationship Id="rId3" Type="http://schemas.openxmlformats.org/officeDocument/2006/relationships/image" Target="../media/image1.png"/><Relationship Id="rId214" Type="http://schemas.openxmlformats.org/officeDocument/2006/relationships/image" Target="../media/image210.pdf"/><Relationship Id="rId235" Type="http://schemas.openxmlformats.org/officeDocument/2006/relationships/image" Target="NULL"/><Relationship Id="rId256" Type="http://schemas.openxmlformats.org/officeDocument/2006/relationships/image" Target="NULL"/><Relationship Id="rId277" Type="http://schemas.openxmlformats.org/officeDocument/2006/relationships/image" Target="NULL"/><Relationship Id="rId298" Type="http://schemas.openxmlformats.org/officeDocument/2006/relationships/image" Target="NULL"/><Relationship Id="rId116" Type="http://schemas.openxmlformats.org/officeDocument/2006/relationships/image" Target="../media/image211.pdf"/><Relationship Id="rId137" Type="http://schemas.openxmlformats.org/officeDocument/2006/relationships/image" Target="../media/image211.pdf"/><Relationship Id="rId158" Type="http://schemas.openxmlformats.org/officeDocument/2006/relationships/image" Target="../media/image211.pdf"/><Relationship Id="rId302" Type="http://schemas.openxmlformats.org/officeDocument/2006/relationships/image" Target="NULL"/><Relationship Id="rId20" Type="http://schemas.openxmlformats.org/officeDocument/2006/relationships/image" Target="../media/image21.pdf"/><Relationship Id="rId41" Type="http://schemas.openxmlformats.org/officeDocument/2006/relationships/image" Target="../media/image21.pdf"/><Relationship Id="rId62" Type="http://schemas.openxmlformats.org/officeDocument/2006/relationships/image" Target="../media/image21.pdf"/><Relationship Id="rId83" Type="http://schemas.openxmlformats.org/officeDocument/2006/relationships/image" Target="../media/image211.pdf"/><Relationship Id="rId179" Type="http://schemas.openxmlformats.org/officeDocument/2006/relationships/image" Target="../media/image210.pdf"/><Relationship Id="rId190" Type="http://schemas.openxmlformats.org/officeDocument/2006/relationships/image" Target="../media/image210.pdf"/><Relationship Id="rId204" Type="http://schemas.openxmlformats.org/officeDocument/2006/relationships/image" Target="../media/image210.pdf"/><Relationship Id="rId225" Type="http://schemas.openxmlformats.org/officeDocument/2006/relationships/image" Target="../media/image210.pdf"/><Relationship Id="rId246" Type="http://schemas.openxmlformats.org/officeDocument/2006/relationships/image" Target="NULL"/><Relationship Id="rId267" Type="http://schemas.openxmlformats.org/officeDocument/2006/relationships/image" Target="NULL"/><Relationship Id="rId288" Type="http://schemas.openxmlformats.org/officeDocument/2006/relationships/image" Target="NULL"/><Relationship Id="rId106" Type="http://schemas.openxmlformats.org/officeDocument/2006/relationships/image" Target="../media/image211.pdf"/><Relationship Id="rId127" Type="http://schemas.openxmlformats.org/officeDocument/2006/relationships/image" Target="../media/image211.pdf"/><Relationship Id="rId31" Type="http://schemas.openxmlformats.org/officeDocument/2006/relationships/image" Target="../media/image21.pdf"/><Relationship Id="rId52" Type="http://schemas.openxmlformats.org/officeDocument/2006/relationships/image" Target="../media/image21.pdf"/><Relationship Id="rId73" Type="http://schemas.openxmlformats.org/officeDocument/2006/relationships/image" Target="../media/image21.pdf"/><Relationship Id="rId94" Type="http://schemas.openxmlformats.org/officeDocument/2006/relationships/image" Target="../media/image211.pdf"/><Relationship Id="rId148" Type="http://schemas.openxmlformats.org/officeDocument/2006/relationships/image" Target="../media/image211.pdf"/><Relationship Id="rId169" Type="http://schemas.openxmlformats.org/officeDocument/2006/relationships/image" Target="../media/image210.pdf"/><Relationship Id="rId4" Type="http://schemas.openxmlformats.org/officeDocument/2006/relationships/image" Target="../media/image20.pdf"/><Relationship Id="rId180" Type="http://schemas.openxmlformats.org/officeDocument/2006/relationships/image" Target="../media/image210.pdf"/><Relationship Id="rId215" Type="http://schemas.openxmlformats.org/officeDocument/2006/relationships/image" Target="../media/image210.pdf"/><Relationship Id="rId236" Type="http://schemas.openxmlformats.org/officeDocument/2006/relationships/image" Target="NULL"/><Relationship Id="rId257" Type="http://schemas.openxmlformats.org/officeDocument/2006/relationships/image" Target="NULL"/><Relationship Id="rId278" Type="http://schemas.openxmlformats.org/officeDocument/2006/relationships/image" Target="NULL"/><Relationship Id="rId303" Type="http://schemas.openxmlformats.org/officeDocument/2006/relationships/image" Target="NULL"/><Relationship Id="rId42" Type="http://schemas.openxmlformats.org/officeDocument/2006/relationships/image" Target="../media/image21.pdf"/><Relationship Id="rId84" Type="http://schemas.openxmlformats.org/officeDocument/2006/relationships/image" Target="../media/image211.pdf"/><Relationship Id="rId138" Type="http://schemas.openxmlformats.org/officeDocument/2006/relationships/image" Target="../media/image211.pdf"/><Relationship Id="rId191" Type="http://schemas.openxmlformats.org/officeDocument/2006/relationships/image" Target="../media/image210.pdf"/><Relationship Id="rId205" Type="http://schemas.openxmlformats.org/officeDocument/2006/relationships/image" Target="../media/image210.pdf"/><Relationship Id="rId247" Type="http://schemas.openxmlformats.org/officeDocument/2006/relationships/image" Target="NULL"/><Relationship Id="rId107" Type="http://schemas.openxmlformats.org/officeDocument/2006/relationships/image" Target="../media/image211.pdf"/><Relationship Id="rId289" Type="http://schemas.openxmlformats.org/officeDocument/2006/relationships/image" Target="NULL"/><Relationship Id="rId53" Type="http://schemas.openxmlformats.org/officeDocument/2006/relationships/image" Target="../media/image21.pdf"/><Relationship Id="rId149" Type="http://schemas.openxmlformats.org/officeDocument/2006/relationships/image" Target="../media/image211.pdf"/><Relationship Id="rId95" Type="http://schemas.openxmlformats.org/officeDocument/2006/relationships/image" Target="../media/image211.pdf"/><Relationship Id="rId160" Type="http://schemas.openxmlformats.org/officeDocument/2006/relationships/image" Target="../media/image210.pdf"/><Relationship Id="rId216" Type="http://schemas.openxmlformats.org/officeDocument/2006/relationships/image" Target="../media/image210.pdf"/><Relationship Id="rId258" Type="http://schemas.openxmlformats.org/officeDocument/2006/relationships/image" Target="NULL"/><Relationship Id="rId22" Type="http://schemas.openxmlformats.org/officeDocument/2006/relationships/image" Target="../media/image21.pdf"/><Relationship Id="rId64" Type="http://schemas.openxmlformats.org/officeDocument/2006/relationships/image" Target="../media/image21.pdf"/><Relationship Id="rId118" Type="http://schemas.openxmlformats.org/officeDocument/2006/relationships/image" Target="../media/image211.pdf"/><Relationship Id="rId171" Type="http://schemas.openxmlformats.org/officeDocument/2006/relationships/image" Target="../media/image210.pdf"/><Relationship Id="rId227" Type="http://schemas.openxmlformats.org/officeDocument/2006/relationships/image" Target="../media/image210.pdf"/><Relationship Id="rId269" Type="http://schemas.openxmlformats.org/officeDocument/2006/relationships/image" Target="NULL"/><Relationship Id="rId33" Type="http://schemas.openxmlformats.org/officeDocument/2006/relationships/image" Target="../media/image21.pdf"/><Relationship Id="rId129" Type="http://schemas.openxmlformats.org/officeDocument/2006/relationships/image" Target="../media/image211.pdf"/><Relationship Id="rId280" Type="http://schemas.openxmlformats.org/officeDocument/2006/relationships/image" Target="NULL"/><Relationship Id="rId75" Type="http://schemas.openxmlformats.org/officeDocument/2006/relationships/image" Target="../media/image21.pdf"/><Relationship Id="rId140" Type="http://schemas.openxmlformats.org/officeDocument/2006/relationships/image" Target="../media/image211.pdf"/><Relationship Id="rId182" Type="http://schemas.openxmlformats.org/officeDocument/2006/relationships/image" Target="../media/image210.pdf"/><Relationship Id="rId6" Type="http://schemas.openxmlformats.org/officeDocument/2006/relationships/image" Target="../media/image21.pdf"/><Relationship Id="rId238" Type="http://schemas.openxmlformats.org/officeDocument/2006/relationships/image" Target="NUL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8</xdr:row>
      <xdr:rowOff>0</xdr:rowOff>
    </xdr:from>
    <xdr:to>
      <xdr:col>0</xdr:col>
      <xdr:colOff>50800</xdr:colOff>
      <xdr:row>8</xdr:row>
      <xdr:rowOff>50800</xdr:rowOff>
    </xdr:to>
    <xdr:pic>
      <xdr:nvPicPr>
        <xdr:cNvPr id="34" name="Picture 33">
          <a:extLst>
            <a:ext uri="{FF2B5EF4-FFF2-40B4-BE49-F238E27FC236}">
              <a16:creationId xmlns:a16="http://schemas.microsoft.com/office/drawing/2014/main" xmlns="" id="{CAB08F1C-DA78-4DFB-ABB6-C60C3C86EF95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2148840" y="4640580"/>
          <a:ext cx="50800" cy="50800"/>
        </a:xfrm>
        <a:prstGeom prst="rect">
          <a:avLst/>
        </a:prstGeom>
      </xdr:spPr>
    </xdr:pic>
    <xdr:clientData/>
  </xdr:twoCellAnchor>
  <xdr:oneCellAnchor>
    <xdr:from>
      <xdr:col>0</xdr:col>
      <xdr:colOff>0</xdr:colOff>
      <xdr:row>23</xdr:row>
      <xdr:rowOff>0</xdr:rowOff>
    </xdr:from>
    <xdr:ext cx="50800" cy="50800"/>
    <xdr:pic>
      <xdr:nvPicPr>
        <xdr:cNvPr id="35" name="Picture 34">
          <a:extLst>
            <a:ext uri="{FF2B5EF4-FFF2-40B4-BE49-F238E27FC236}">
              <a16:creationId xmlns:a16="http://schemas.microsoft.com/office/drawing/2014/main" xmlns="" id="{FE351B07-BE30-4176-B3B8-6306D4C4DD71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2148840" y="11269980"/>
          <a:ext cx="50800" cy="5080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29</xdr:row>
      <xdr:rowOff>0</xdr:rowOff>
    </xdr:from>
    <xdr:ext cx="50800" cy="50800"/>
    <xdr:pic>
      <xdr:nvPicPr>
        <xdr:cNvPr id="36" name="Picture 35">
          <a:extLst>
            <a:ext uri="{FF2B5EF4-FFF2-40B4-BE49-F238E27FC236}">
              <a16:creationId xmlns:a16="http://schemas.microsoft.com/office/drawing/2014/main" xmlns="" id="{602BD41A-B237-4E54-B8B2-CC087BB688D0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2148840" y="15339060"/>
          <a:ext cx="50800" cy="5080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29</xdr:row>
      <xdr:rowOff>0</xdr:rowOff>
    </xdr:from>
    <xdr:ext cx="50800" cy="50800"/>
    <xdr:pic>
      <xdr:nvPicPr>
        <xdr:cNvPr id="37" name="Picture 36">
          <a:extLst>
            <a:ext uri="{FF2B5EF4-FFF2-40B4-BE49-F238E27FC236}">
              <a16:creationId xmlns:a16="http://schemas.microsoft.com/office/drawing/2014/main" xmlns="" id="{0FBCD94B-0DC0-4369-9ABB-BC2181C13211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2148840" y="15339060"/>
          <a:ext cx="50800" cy="5080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29</xdr:row>
      <xdr:rowOff>0</xdr:rowOff>
    </xdr:from>
    <xdr:ext cx="50800" cy="50800"/>
    <xdr:pic>
      <xdr:nvPicPr>
        <xdr:cNvPr id="38" name="Picture 37">
          <a:extLst>
            <a:ext uri="{FF2B5EF4-FFF2-40B4-BE49-F238E27FC236}">
              <a16:creationId xmlns:a16="http://schemas.microsoft.com/office/drawing/2014/main" xmlns="" id="{60EE691E-3DC9-47F6-ABDF-EB0DA46EA682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2148840" y="15339060"/>
          <a:ext cx="50800" cy="5080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8</xdr:row>
      <xdr:rowOff>0</xdr:rowOff>
    </xdr:from>
    <xdr:ext cx="50800" cy="50800"/>
    <xdr:pic>
      <xdr:nvPicPr>
        <xdr:cNvPr id="39" name="Picture 38">
          <a:extLst>
            <a:ext uri="{FF2B5EF4-FFF2-40B4-BE49-F238E27FC236}">
              <a16:creationId xmlns:a16="http://schemas.microsoft.com/office/drawing/2014/main" xmlns="" id="{0EBFB557-D9F8-4EF2-AEAC-1A208C6B9E22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2148840" y="4640580"/>
          <a:ext cx="50800" cy="5080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</xdr:row>
      <xdr:rowOff>0</xdr:rowOff>
    </xdr:from>
    <xdr:ext cx="50800" cy="50800"/>
    <xdr:pic>
      <xdr:nvPicPr>
        <xdr:cNvPr id="40" name="Picture 39">
          <a:extLst>
            <a:ext uri="{FF2B5EF4-FFF2-40B4-BE49-F238E27FC236}">
              <a16:creationId xmlns:a16="http://schemas.microsoft.com/office/drawing/2014/main" xmlns="" id="{52787615-13C9-46D6-9A1A-2C93E60F9FFB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2148840" y="26121360"/>
          <a:ext cx="50800" cy="5080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9</xdr:row>
      <xdr:rowOff>0</xdr:rowOff>
    </xdr:from>
    <xdr:ext cx="50800" cy="50800"/>
    <xdr:pic>
      <xdr:nvPicPr>
        <xdr:cNvPr id="41" name="Picture 40">
          <a:extLst>
            <a:ext uri="{FF2B5EF4-FFF2-40B4-BE49-F238E27FC236}">
              <a16:creationId xmlns:a16="http://schemas.microsoft.com/office/drawing/2014/main" xmlns="" id="{5B2D4CFE-FD08-4C53-9D16-B34F8EA0833D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2148840" y="5166360"/>
          <a:ext cx="50800" cy="50800"/>
        </a:xfrm>
        <a:prstGeom prst="rect">
          <a:avLst/>
        </a:prstGeom>
      </xdr:spPr>
    </xdr:pic>
    <xdr:clientData/>
  </xdr:oneCellAnchor>
  <xdr:twoCellAnchor editAs="oneCell">
    <xdr:from>
      <xdr:col>0</xdr:col>
      <xdr:colOff>0</xdr:colOff>
      <xdr:row>8</xdr:row>
      <xdr:rowOff>0</xdr:rowOff>
    </xdr:from>
    <xdr:to>
      <xdr:col>0</xdr:col>
      <xdr:colOff>50800</xdr:colOff>
      <xdr:row>8</xdr:row>
      <xdr:rowOff>50800</xdr:rowOff>
    </xdr:to>
    <xdr:pic>
      <xdr:nvPicPr>
        <xdr:cNvPr id="42" name="Picture 41">
          <a:extLst>
            <a:ext uri="{FF2B5EF4-FFF2-40B4-BE49-F238E27FC236}">
              <a16:creationId xmlns:a16="http://schemas.microsoft.com/office/drawing/2014/main" xmlns="" id="{1EAE4CE6-6210-464A-88E9-F9E85308B655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4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2148840" y="4640580"/>
          <a:ext cx="50800" cy="50800"/>
        </a:xfrm>
        <a:prstGeom prst="rect">
          <a:avLst/>
        </a:prstGeom>
      </xdr:spPr>
    </xdr:pic>
    <xdr:clientData/>
  </xdr:twoCellAnchor>
  <xdr:oneCellAnchor>
    <xdr:from>
      <xdr:col>0</xdr:col>
      <xdr:colOff>0</xdr:colOff>
      <xdr:row>8</xdr:row>
      <xdr:rowOff>0</xdr:rowOff>
    </xdr:from>
    <xdr:ext cx="50800" cy="50800"/>
    <xdr:pic>
      <xdr:nvPicPr>
        <xdr:cNvPr id="43" name="Picture 42">
          <a:extLst>
            <a:ext uri="{FF2B5EF4-FFF2-40B4-BE49-F238E27FC236}">
              <a16:creationId xmlns:a16="http://schemas.microsoft.com/office/drawing/2014/main" xmlns="" id="{C2CE0B7F-8718-4977-A6A5-EAC8C94617B0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4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2148840" y="4640580"/>
          <a:ext cx="50800" cy="5080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37</xdr:row>
      <xdr:rowOff>0</xdr:rowOff>
    </xdr:from>
    <xdr:ext cx="50800" cy="50800"/>
    <xdr:pic>
      <xdr:nvPicPr>
        <xdr:cNvPr id="44" name="Picture 43">
          <a:extLst>
            <a:ext uri="{FF2B5EF4-FFF2-40B4-BE49-F238E27FC236}">
              <a16:creationId xmlns:a16="http://schemas.microsoft.com/office/drawing/2014/main" xmlns="" id="{0BB92819-2606-459A-9DEF-B589E7E37616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2148840" y="19804380"/>
          <a:ext cx="50800" cy="5080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37</xdr:row>
      <xdr:rowOff>0</xdr:rowOff>
    </xdr:from>
    <xdr:ext cx="50800" cy="50800"/>
    <xdr:pic>
      <xdr:nvPicPr>
        <xdr:cNvPr id="45" name="Picture 44">
          <a:extLst>
            <a:ext uri="{FF2B5EF4-FFF2-40B4-BE49-F238E27FC236}">
              <a16:creationId xmlns:a16="http://schemas.microsoft.com/office/drawing/2014/main" xmlns="" id="{D26F43FF-2AC2-4F43-BAD5-6327D0489F2E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2148840" y="19804380"/>
          <a:ext cx="50800" cy="5080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35</xdr:row>
      <xdr:rowOff>0</xdr:rowOff>
    </xdr:from>
    <xdr:ext cx="50800" cy="50800"/>
    <xdr:pic>
      <xdr:nvPicPr>
        <xdr:cNvPr id="46" name="Picture 45">
          <a:extLst>
            <a:ext uri="{FF2B5EF4-FFF2-40B4-BE49-F238E27FC236}">
              <a16:creationId xmlns:a16="http://schemas.microsoft.com/office/drawing/2014/main" xmlns="" id="{17C80D10-A765-4F85-9BF3-265A4A03A182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2148840" y="19537680"/>
          <a:ext cx="50800" cy="5080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33</xdr:row>
      <xdr:rowOff>0</xdr:rowOff>
    </xdr:from>
    <xdr:ext cx="50800" cy="50800"/>
    <xdr:pic>
      <xdr:nvPicPr>
        <xdr:cNvPr id="47" name="Picture 46">
          <a:extLst>
            <a:ext uri="{FF2B5EF4-FFF2-40B4-BE49-F238E27FC236}">
              <a16:creationId xmlns:a16="http://schemas.microsoft.com/office/drawing/2014/main" xmlns="" id="{62FECF62-03F2-47AD-AC24-B9481C8A2311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2148840" y="17693640"/>
          <a:ext cx="50800" cy="5080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33</xdr:row>
      <xdr:rowOff>0</xdr:rowOff>
    </xdr:from>
    <xdr:ext cx="50800" cy="50800"/>
    <xdr:pic>
      <xdr:nvPicPr>
        <xdr:cNvPr id="48" name="Picture 47">
          <a:extLst>
            <a:ext uri="{FF2B5EF4-FFF2-40B4-BE49-F238E27FC236}">
              <a16:creationId xmlns:a16="http://schemas.microsoft.com/office/drawing/2014/main" xmlns="" id="{A36CE941-1ED4-419E-8142-F1880CD54676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2148840" y="17693640"/>
          <a:ext cx="50800" cy="5080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33</xdr:row>
      <xdr:rowOff>0</xdr:rowOff>
    </xdr:from>
    <xdr:ext cx="50800" cy="50800"/>
    <xdr:pic>
      <xdr:nvPicPr>
        <xdr:cNvPr id="49" name="Picture 48">
          <a:extLst>
            <a:ext uri="{FF2B5EF4-FFF2-40B4-BE49-F238E27FC236}">
              <a16:creationId xmlns:a16="http://schemas.microsoft.com/office/drawing/2014/main" xmlns="" id="{6A1E7869-CC9B-4ED9-922E-2D8AF725177A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2148840" y="17693640"/>
          <a:ext cx="50800" cy="5080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33</xdr:row>
      <xdr:rowOff>0</xdr:rowOff>
    </xdr:from>
    <xdr:ext cx="50800" cy="50800"/>
    <xdr:pic>
      <xdr:nvPicPr>
        <xdr:cNvPr id="50" name="Picture 49">
          <a:extLst>
            <a:ext uri="{FF2B5EF4-FFF2-40B4-BE49-F238E27FC236}">
              <a16:creationId xmlns:a16="http://schemas.microsoft.com/office/drawing/2014/main" xmlns="" id="{FEDE885D-F137-4619-802E-BCF708108C6B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6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2148840" y="17693640"/>
          <a:ext cx="50800" cy="5080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33</xdr:row>
      <xdr:rowOff>0</xdr:rowOff>
    </xdr:from>
    <xdr:ext cx="50800" cy="50800"/>
    <xdr:pic>
      <xdr:nvPicPr>
        <xdr:cNvPr id="51" name="Picture 50">
          <a:extLst>
            <a:ext uri="{FF2B5EF4-FFF2-40B4-BE49-F238E27FC236}">
              <a16:creationId xmlns:a16="http://schemas.microsoft.com/office/drawing/2014/main" xmlns="" id="{8A847FEE-5CCD-479F-AA41-AF40D410B6F2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6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2148840" y="17693640"/>
          <a:ext cx="50800" cy="5080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33</xdr:row>
      <xdr:rowOff>0</xdr:rowOff>
    </xdr:from>
    <xdr:ext cx="50800" cy="50800"/>
    <xdr:pic>
      <xdr:nvPicPr>
        <xdr:cNvPr id="52" name="Picture 51">
          <a:extLst>
            <a:ext uri="{FF2B5EF4-FFF2-40B4-BE49-F238E27FC236}">
              <a16:creationId xmlns:a16="http://schemas.microsoft.com/office/drawing/2014/main" xmlns="" id="{0C746C88-D7F6-4867-B264-76A1FE71932A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2148840" y="17693640"/>
          <a:ext cx="50800" cy="5080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33</xdr:row>
      <xdr:rowOff>0</xdr:rowOff>
    </xdr:from>
    <xdr:ext cx="50800" cy="50800"/>
    <xdr:pic>
      <xdr:nvPicPr>
        <xdr:cNvPr id="53" name="Picture 52">
          <a:extLst>
            <a:ext uri="{FF2B5EF4-FFF2-40B4-BE49-F238E27FC236}">
              <a16:creationId xmlns:a16="http://schemas.microsoft.com/office/drawing/2014/main" xmlns="" id="{F938A813-80A3-464F-B3EA-FFB09CD70117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2148840" y="17693640"/>
          <a:ext cx="50800" cy="5080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33</xdr:row>
      <xdr:rowOff>0</xdr:rowOff>
    </xdr:from>
    <xdr:ext cx="50800" cy="50800"/>
    <xdr:pic>
      <xdr:nvPicPr>
        <xdr:cNvPr id="54" name="Picture 53">
          <a:extLst>
            <a:ext uri="{FF2B5EF4-FFF2-40B4-BE49-F238E27FC236}">
              <a16:creationId xmlns:a16="http://schemas.microsoft.com/office/drawing/2014/main" xmlns="" id="{D2297B06-15C9-4074-A609-7CF2687A6AE5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2148840" y="17693640"/>
          <a:ext cx="50800" cy="5080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35</xdr:row>
      <xdr:rowOff>0</xdr:rowOff>
    </xdr:from>
    <xdr:ext cx="50800" cy="50800"/>
    <xdr:pic>
      <xdr:nvPicPr>
        <xdr:cNvPr id="55" name="Picture 54">
          <a:extLst>
            <a:ext uri="{FF2B5EF4-FFF2-40B4-BE49-F238E27FC236}">
              <a16:creationId xmlns:a16="http://schemas.microsoft.com/office/drawing/2014/main" xmlns="" id="{A9186351-35FA-4EC0-9B89-FAC7696E6DD8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2148840" y="19537680"/>
          <a:ext cx="50800" cy="5080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35</xdr:row>
      <xdr:rowOff>0</xdr:rowOff>
    </xdr:from>
    <xdr:ext cx="50800" cy="50800"/>
    <xdr:pic>
      <xdr:nvPicPr>
        <xdr:cNvPr id="56" name="Picture 55">
          <a:extLst>
            <a:ext uri="{FF2B5EF4-FFF2-40B4-BE49-F238E27FC236}">
              <a16:creationId xmlns:a16="http://schemas.microsoft.com/office/drawing/2014/main" xmlns="" id="{814D2280-5497-4FDC-961A-8D258E4E1E1E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2148840" y="19537680"/>
          <a:ext cx="50800" cy="5080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35</xdr:row>
      <xdr:rowOff>0</xdr:rowOff>
    </xdr:from>
    <xdr:ext cx="50800" cy="50800"/>
    <xdr:pic>
      <xdr:nvPicPr>
        <xdr:cNvPr id="57" name="Picture 56">
          <a:extLst>
            <a:ext uri="{FF2B5EF4-FFF2-40B4-BE49-F238E27FC236}">
              <a16:creationId xmlns:a16="http://schemas.microsoft.com/office/drawing/2014/main" xmlns="" id="{7F264AF0-1835-498C-A7FB-3D466F721C1C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2148840" y="19537680"/>
          <a:ext cx="50800" cy="5080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35</xdr:row>
      <xdr:rowOff>0</xdr:rowOff>
    </xdr:from>
    <xdr:ext cx="50800" cy="50800"/>
    <xdr:pic>
      <xdr:nvPicPr>
        <xdr:cNvPr id="58" name="Picture 57">
          <a:extLst>
            <a:ext uri="{FF2B5EF4-FFF2-40B4-BE49-F238E27FC236}">
              <a16:creationId xmlns:a16="http://schemas.microsoft.com/office/drawing/2014/main" xmlns="" id="{A1157A3E-B4DC-470E-9C27-2F39CB0231FD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2148840" y="19537680"/>
          <a:ext cx="50800" cy="5080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35</xdr:row>
      <xdr:rowOff>0</xdr:rowOff>
    </xdr:from>
    <xdr:ext cx="50800" cy="50800"/>
    <xdr:pic>
      <xdr:nvPicPr>
        <xdr:cNvPr id="59" name="Picture 58">
          <a:extLst>
            <a:ext uri="{FF2B5EF4-FFF2-40B4-BE49-F238E27FC236}">
              <a16:creationId xmlns:a16="http://schemas.microsoft.com/office/drawing/2014/main" xmlns="" id="{942B6270-162D-408A-90C9-91DB0AFEE35D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2148840" y="19537680"/>
          <a:ext cx="50800" cy="5080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46</xdr:row>
      <xdr:rowOff>0</xdr:rowOff>
    </xdr:from>
    <xdr:ext cx="50800" cy="50800"/>
    <xdr:pic>
      <xdr:nvPicPr>
        <xdr:cNvPr id="60" name="Picture 59">
          <a:extLst>
            <a:ext uri="{FF2B5EF4-FFF2-40B4-BE49-F238E27FC236}">
              <a16:creationId xmlns:a16="http://schemas.microsoft.com/office/drawing/2014/main" xmlns="" id="{D2DCACC9-2958-4410-A31A-5A579DD49975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2148840" y="22204680"/>
          <a:ext cx="50800" cy="5080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46</xdr:row>
      <xdr:rowOff>0</xdr:rowOff>
    </xdr:from>
    <xdr:ext cx="50800" cy="50800"/>
    <xdr:pic>
      <xdr:nvPicPr>
        <xdr:cNvPr id="61" name="Picture 60">
          <a:extLst>
            <a:ext uri="{FF2B5EF4-FFF2-40B4-BE49-F238E27FC236}">
              <a16:creationId xmlns:a16="http://schemas.microsoft.com/office/drawing/2014/main" xmlns="" id="{3CB24F0F-8D1E-42B1-9F1E-ED22B38E2355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2148840" y="22204680"/>
          <a:ext cx="50800" cy="5080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</xdr:row>
      <xdr:rowOff>0</xdr:rowOff>
    </xdr:from>
    <xdr:ext cx="50800" cy="50800"/>
    <xdr:pic>
      <xdr:nvPicPr>
        <xdr:cNvPr id="62" name="Picture 61">
          <a:extLst>
            <a:ext uri="{FF2B5EF4-FFF2-40B4-BE49-F238E27FC236}">
              <a16:creationId xmlns:a16="http://schemas.microsoft.com/office/drawing/2014/main" xmlns="" id="{5579A6AC-4836-4D1E-B386-8C95CE66BA26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7330440" y="26852880"/>
          <a:ext cx="50800" cy="5080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</xdr:row>
      <xdr:rowOff>0</xdr:rowOff>
    </xdr:from>
    <xdr:ext cx="50800" cy="50800"/>
    <xdr:pic>
      <xdr:nvPicPr>
        <xdr:cNvPr id="63" name="Picture 62">
          <a:extLst>
            <a:ext uri="{FF2B5EF4-FFF2-40B4-BE49-F238E27FC236}">
              <a16:creationId xmlns:a16="http://schemas.microsoft.com/office/drawing/2014/main" xmlns="" id="{F9F426E8-02A4-4BF7-9174-DEEAFA250841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7330440" y="26852880"/>
          <a:ext cx="50800" cy="50800"/>
        </a:xfrm>
        <a:prstGeom prst="rect">
          <a:avLst/>
        </a:prstGeom>
      </xdr:spPr>
    </xdr:pic>
    <xdr:clientData/>
  </xdr:oneCellAnchor>
  <xdr:twoCellAnchor editAs="oneCell">
    <xdr:from>
      <xdr:col>0</xdr:col>
      <xdr:colOff>0</xdr:colOff>
      <xdr:row>8</xdr:row>
      <xdr:rowOff>0</xdr:rowOff>
    </xdr:from>
    <xdr:to>
      <xdr:col>0</xdr:col>
      <xdr:colOff>50800</xdr:colOff>
      <xdr:row>8</xdr:row>
      <xdr:rowOff>50800</xdr:rowOff>
    </xdr:to>
    <xdr:pic>
      <xdr:nvPicPr>
        <xdr:cNvPr id="32" name="Picture 31">
          <a:extLst>
            <a:ext uri="{FF2B5EF4-FFF2-40B4-BE49-F238E27FC236}">
              <a16:creationId xmlns:a16="http://schemas.microsoft.com/office/drawing/2014/main" xmlns="" id="{38BA7242-AFA9-43F8-B2EF-C86FA1B8F921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0" y="2773680"/>
          <a:ext cx="50800" cy="50800"/>
        </a:xfrm>
        <a:prstGeom prst="rect">
          <a:avLst/>
        </a:prstGeom>
      </xdr:spPr>
    </xdr:pic>
    <xdr:clientData/>
  </xdr:twoCellAnchor>
  <xdr:oneCellAnchor>
    <xdr:from>
      <xdr:col>0</xdr:col>
      <xdr:colOff>0</xdr:colOff>
      <xdr:row>23</xdr:row>
      <xdr:rowOff>0</xdr:rowOff>
    </xdr:from>
    <xdr:ext cx="50800" cy="50800"/>
    <xdr:pic>
      <xdr:nvPicPr>
        <xdr:cNvPr id="33" name="Picture 32">
          <a:extLst>
            <a:ext uri="{FF2B5EF4-FFF2-40B4-BE49-F238E27FC236}">
              <a16:creationId xmlns:a16="http://schemas.microsoft.com/office/drawing/2014/main" xmlns="" id="{F95833A6-84E4-4202-979B-3F6567BFD700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0" y="8534400"/>
          <a:ext cx="50800" cy="5080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29</xdr:row>
      <xdr:rowOff>0</xdr:rowOff>
    </xdr:from>
    <xdr:ext cx="50800" cy="50800"/>
    <xdr:pic>
      <xdr:nvPicPr>
        <xdr:cNvPr id="64" name="Picture 63">
          <a:extLst>
            <a:ext uri="{FF2B5EF4-FFF2-40B4-BE49-F238E27FC236}">
              <a16:creationId xmlns:a16="http://schemas.microsoft.com/office/drawing/2014/main" xmlns="" id="{0715D2F4-29D9-4C3F-A9FB-CEC716B8B38E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0" y="11148060"/>
          <a:ext cx="50800" cy="5080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29</xdr:row>
      <xdr:rowOff>0</xdr:rowOff>
    </xdr:from>
    <xdr:ext cx="50800" cy="50800"/>
    <xdr:pic>
      <xdr:nvPicPr>
        <xdr:cNvPr id="65" name="Picture 64">
          <a:extLst>
            <a:ext uri="{FF2B5EF4-FFF2-40B4-BE49-F238E27FC236}">
              <a16:creationId xmlns:a16="http://schemas.microsoft.com/office/drawing/2014/main" xmlns="" id="{DBD0EF76-6E17-4911-8C6D-51B576FA2CB5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0" y="11148060"/>
          <a:ext cx="50800" cy="5080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29</xdr:row>
      <xdr:rowOff>0</xdr:rowOff>
    </xdr:from>
    <xdr:ext cx="50800" cy="50800"/>
    <xdr:pic>
      <xdr:nvPicPr>
        <xdr:cNvPr id="66" name="Picture 65">
          <a:extLst>
            <a:ext uri="{FF2B5EF4-FFF2-40B4-BE49-F238E27FC236}">
              <a16:creationId xmlns:a16="http://schemas.microsoft.com/office/drawing/2014/main" xmlns="" id="{37A9CA33-6D4B-405D-BDA9-C9AEDFA994C3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0" y="11148060"/>
          <a:ext cx="50800" cy="5080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8</xdr:row>
      <xdr:rowOff>0</xdr:rowOff>
    </xdr:from>
    <xdr:ext cx="50800" cy="50800"/>
    <xdr:pic>
      <xdr:nvPicPr>
        <xdr:cNvPr id="67" name="Picture 66">
          <a:extLst>
            <a:ext uri="{FF2B5EF4-FFF2-40B4-BE49-F238E27FC236}">
              <a16:creationId xmlns:a16="http://schemas.microsoft.com/office/drawing/2014/main" xmlns="" id="{59AB7E42-F484-4448-8E6A-E32984C53BD4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0" y="2773680"/>
          <a:ext cx="50800" cy="5080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</xdr:row>
      <xdr:rowOff>0</xdr:rowOff>
    </xdr:from>
    <xdr:ext cx="50800" cy="50800"/>
    <xdr:pic>
      <xdr:nvPicPr>
        <xdr:cNvPr id="68" name="Picture 67">
          <a:extLst>
            <a:ext uri="{FF2B5EF4-FFF2-40B4-BE49-F238E27FC236}">
              <a16:creationId xmlns:a16="http://schemas.microsoft.com/office/drawing/2014/main" xmlns="" id="{6CF8A582-BEF4-4018-8E47-5E0F12C4609B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0" y="20855940"/>
          <a:ext cx="50800" cy="5080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9</xdr:row>
      <xdr:rowOff>0</xdr:rowOff>
    </xdr:from>
    <xdr:ext cx="50800" cy="50800"/>
    <xdr:pic>
      <xdr:nvPicPr>
        <xdr:cNvPr id="69" name="Picture 68">
          <a:extLst>
            <a:ext uri="{FF2B5EF4-FFF2-40B4-BE49-F238E27FC236}">
              <a16:creationId xmlns:a16="http://schemas.microsoft.com/office/drawing/2014/main" xmlns="" id="{7882F006-1DA0-4E7D-A138-F332C6BE642A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0" y="3230880"/>
          <a:ext cx="50800" cy="50800"/>
        </a:xfrm>
        <a:prstGeom prst="rect">
          <a:avLst/>
        </a:prstGeom>
      </xdr:spPr>
    </xdr:pic>
    <xdr:clientData/>
  </xdr:oneCellAnchor>
  <xdr:twoCellAnchor editAs="oneCell">
    <xdr:from>
      <xdr:col>0</xdr:col>
      <xdr:colOff>0</xdr:colOff>
      <xdr:row>8</xdr:row>
      <xdr:rowOff>0</xdr:rowOff>
    </xdr:from>
    <xdr:to>
      <xdr:col>0</xdr:col>
      <xdr:colOff>50800</xdr:colOff>
      <xdr:row>8</xdr:row>
      <xdr:rowOff>50800</xdr:rowOff>
    </xdr:to>
    <xdr:pic>
      <xdr:nvPicPr>
        <xdr:cNvPr id="70" name="Picture 69">
          <a:extLst>
            <a:ext uri="{FF2B5EF4-FFF2-40B4-BE49-F238E27FC236}">
              <a16:creationId xmlns:a16="http://schemas.microsoft.com/office/drawing/2014/main" xmlns="" id="{09AD4030-EB4C-4077-B504-F85492FF806B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4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0" y="2773680"/>
          <a:ext cx="50800" cy="50800"/>
        </a:xfrm>
        <a:prstGeom prst="rect">
          <a:avLst/>
        </a:prstGeom>
      </xdr:spPr>
    </xdr:pic>
    <xdr:clientData/>
  </xdr:twoCellAnchor>
  <xdr:oneCellAnchor>
    <xdr:from>
      <xdr:col>0</xdr:col>
      <xdr:colOff>0</xdr:colOff>
      <xdr:row>8</xdr:row>
      <xdr:rowOff>0</xdr:rowOff>
    </xdr:from>
    <xdr:ext cx="50800" cy="50800"/>
    <xdr:pic>
      <xdr:nvPicPr>
        <xdr:cNvPr id="71" name="Picture 70">
          <a:extLst>
            <a:ext uri="{FF2B5EF4-FFF2-40B4-BE49-F238E27FC236}">
              <a16:creationId xmlns:a16="http://schemas.microsoft.com/office/drawing/2014/main" xmlns="" id="{C968E9AE-75C5-45B9-8563-C78738C229BA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4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0" y="2773680"/>
          <a:ext cx="50800" cy="5080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37</xdr:row>
      <xdr:rowOff>0</xdr:rowOff>
    </xdr:from>
    <xdr:ext cx="50800" cy="50800"/>
    <xdr:pic>
      <xdr:nvPicPr>
        <xdr:cNvPr id="72" name="Picture 71">
          <a:extLst>
            <a:ext uri="{FF2B5EF4-FFF2-40B4-BE49-F238E27FC236}">
              <a16:creationId xmlns:a16="http://schemas.microsoft.com/office/drawing/2014/main" xmlns="" id="{3EE2EBAA-9477-4D4D-A3ED-0B340824E55F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0" y="13921740"/>
          <a:ext cx="50800" cy="5080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37</xdr:row>
      <xdr:rowOff>0</xdr:rowOff>
    </xdr:from>
    <xdr:ext cx="50800" cy="50800"/>
    <xdr:pic>
      <xdr:nvPicPr>
        <xdr:cNvPr id="73" name="Picture 72">
          <a:extLst>
            <a:ext uri="{FF2B5EF4-FFF2-40B4-BE49-F238E27FC236}">
              <a16:creationId xmlns:a16="http://schemas.microsoft.com/office/drawing/2014/main" xmlns="" id="{6C781B38-1C63-44D0-B694-339A81C10665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0" y="13921740"/>
          <a:ext cx="50800" cy="5080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35</xdr:row>
      <xdr:rowOff>0</xdr:rowOff>
    </xdr:from>
    <xdr:ext cx="50800" cy="50800"/>
    <xdr:pic>
      <xdr:nvPicPr>
        <xdr:cNvPr id="74" name="Picture 73">
          <a:extLst>
            <a:ext uri="{FF2B5EF4-FFF2-40B4-BE49-F238E27FC236}">
              <a16:creationId xmlns:a16="http://schemas.microsoft.com/office/drawing/2014/main" xmlns="" id="{CDF94044-00AA-4667-803E-3262AD03E67D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0" y="13525500"/>
          <a:ext cx="50800" cy="5080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33</xdr:row>
      <xdr:rowOff>0</xdr:rowOff>
    </xdr:from>
    <xdr:ext cx="50800" cy="50800"/>
    <xdr:pic>
      <xdr:nvPicPr>
        <xdr:cNvPr id="75" name="Picture 74">
          <a:extLst>
            <a:ext uri="{FF2B5EF4-FFF2-40B4-BE49-F238E27FC236}">
              <a16:creationId xmlns:a16="http://schemas.microsoft.com/office/drawing/2014/main" xmlns="" id="{47FCFAE8-1F02-4804-B2DD-28BA9B533F9B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0" y="12733020"/>
          <a:ext cx="50800" cy="5080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33</xdr:row>
      <xdr:rowOff>0</xdr:rowOff>
    </xdr:from>
    <xdr:ext cx="50800" cy="50800"/>
    <xdr:pic>
      <xdr:nvPicPr>
        <xdr:cNvPr id="76" name="Picture 75">
          <a:extLst>
            <a:ext uri="{FF2B5EF4-FFF2-40B4-BE49-F238E27FC236}">
              <a16:creationId xmlns:a16="http://schemas.microsoft.com/office/drawing/2014/main" xmlns="" id="{80F37101-BCB6-4903-A6DC-960BD08993D1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0" y="12733020"/>
          <a:ext cx="50800" cy="5080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33</xdr:row>
      <xdr:rowOff>0</xdr:rowOff>
    </xdr:from>
    <xdr:ext cx="50800" cy="50800"/>
    <xdr:pic>
      <xdr:nvPicPr>
        <xdr:cNvPr id="77" name="Picture 76">
          <a:extLst>
            <a:ext uri="{FF2B5EF4-FFF2-40B4-BE49-F238E27FC236}">
              <a16:creationId xmlns:a16="http://schemas.microsoft.com/office/drawing/2014/main" xmlns="" id="{158CD3A7-904A-4622-82D3-EA4E91DF7EDE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0" y="12733020"/>
          <a:ext cx="50800" cy="5080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33</xdr:row>
      <xdr:rowOff>0</xdr:rowOff>
    </xdr:from>
    <xdr:ext cx="50800" cy="50800"/>
    <xdr:pic>
      <xdr:nvPicPr>
        <xdr:cNvPr id="78" name="Picture 77">
          <a:extLst>
            <a:ext uri="{FF2B5EF4-FFF2-40B4-BE49-F238E27FC236}">
              <a16:creationId xmlns:a16="http://schemas.microsoft.com/office/drawing/2014/main" xmlns="" id="{A38D05FC-42FC-4019-9695-5F4778C2F75A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6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0" y="12733020"/>
          <a:ext cx="50800" cy="5080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33</xdr:row>
      <xdr:rowOff>0</xdr:rowOff>
    </xdr:from>
    <xdr:ext cx="50800" cy="50800"/>
    <xdr:pic>
      <xdr:nvPicPr>
        <xdr:cNvPr id="79" name="Picture 78">
          <a:extLst>
            <a:ext uri="{FF2B5EF4-FFF2-40B4-BE49-F238E27FC236}">
              <a16:creationId xmlns:a16="http://schemas.microsoft.com/office/drawing/2014/main" xmlns="" id="{ECB94324-9BCB-4B49-9F34-4A1478465D01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6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0" y="12733020"/>
          <a:ext cx="50800" cy="5080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33</xdr:row>
      <xdr:rowOff>0</xdr:rowOff>
    </xdr:from>
    <xdr:ext cx="50800" cy="50800"/>
    <xdr:pic>
      <xdr:nvPicPr>
        <xdr:cNvPr id="80" name="Picture 79">
          <a:extLst>
            <a:ext uri="{FF2B5EF4-FFF2-40B4-BE49-F238E27FC236}">
              <a16:creationId xmlns:a16="http://schemas.microsoft.com/office/drawing/2014/main" xmlns="" id="{F6AB5704-4508-4190-82FB-7C7A4C814112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0" y="12733020"/>
          <a:ext cx="50800" cy="5080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33</xdr:row>
      <xdr:rowOff>0</xdr:rowOff>
    </xdr:from>
    <xdr:ext cx="50800" cy="50800"/>
    <xdr:pic>
      <xdr:nvPicPr>
        <xdr:cNvPr id="81" name="Picture 80">
          <a:extLst>
            <a:ext uri="{FF2B5EF4-FFF2-40B4-BE49-F238E27FC236}">
              <a16:creationId xmlns:a16="http://schemas.microsoft.com/office/drawing/2014/main" xmlns="" id="{98494EBB-86BE-4197-9307-6807124A2EDA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0" y="12733020"/>
          <a:ext cx="50800" cy="5080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33</xdr:row>
      <xdr:rowOff>0</xdr:rowOff>
    </xdr:from>
    <xdr:ext cx="50800" cy="50800"/>
    <xdr:pic>
      <xdr:nvPicPr>
        <xdr:cNvPr id="82" name="Picture 81">
          <a:extLst>
            <a:ext uri="{FF2B5EF4-FFF2-40B4-BE49-F238E27FC236}">
              <a16:creationId xmlns:a16="http://schemas.microsoft.com/office/drawing/2014/main" xmlns="" id="{D528C1FF-9BE1-4EFE-A54C-C3655B2EDB5D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0" y="12733020"/>
          <a:ext cx="50800" cy="5080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35</xdr:row>
      <xdr:rowOff>0</xdr:rowOff>
    </xdr:from>
    <xdr:ext cx="50800" cy="50800"/>
    <xdr:pic>
      <xdr:nvPicPr>
        <xdr:cNvPr id="83" name="Picture 82">
          <a:extLst>
            <a:ext uri="{FF2B5EF4-FFF2-40B4-BE49-F238E27FC236}">
              <a16:creationId xmlns:a16="http://schemas.microsoft.com/office/drawing/2014/main" xmlns="" id="{0F63A37A-57B5-43DA-900A-E7EF21299D42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0" y="13525500"/>
          <a:ext cx="50800" cy="5080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35</xdr:row>
      <xdr:rowOff>0</xdr:rowOff>
    </xdr:from>
    <xdr:ext cx="50800" cy="50800"/>
    <xdr:pic>
      <xdr:nvPicPr>
        <xdr:cNvPr id="84" name="Picture 83">
          <a:extLst>
            <a:ext uri="{FF2B5EF4-FFF2-40B4-BE49-F238E27FC236}">
              <a16:creationId xmlns:a16="http://schemas.microsoft.com/office/drawing/2014/main" xmlns="" id="{BED34E3C-37D0-47C0-AA4D-F3AA6874B8E7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0" y="13525500"/>
          <a:ext cx="50800" cy="5080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35</xdr:row>
      <xdr:rowOff>0</xdr:rowOff>
    </xdr:from>
    <xdr:ext cx="50800" cy="50800"/>
    <xdr:pic>
      <xdr:nvPicPr>
        <xdr:cNvPr id="85" name="Picture 84">
          <a:extLst>
            <a:ext uri="{FF2B5EF4-FFF2-40B4-BE49-F238E27FC236}">
              <a16:creationId xmlns:a16="http://schemas.microsoft.com/office/drawing/2014/main" xmlns="" id="{F8B95978-93D6-45AB-9871-B3FB42FA1CD9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0" y="13525500"/>
          <a:ext cx="50800" cy="5080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35</xdr:row>
      <xdr:rowOff>0</xdr:rowOff>
    </xdr:from>
    <xdr:ext cx="50800" cy="50800"/>
    <xdr:pic>
      <xdr:nvPicPr>
        <xdr:cNvPr id="86" name="Picture 85">
          <a:extLst>
            <a:ext uri="{FF2B5EF4-FFF2-40B4-BE49-F238E27FC236}">
              <a16:creationId xmlns:a16="http://schemas.microsoft.com/office/drawing/2014/main" xmlns="" id="{D797E656-E429-4184-B042-F6FA93476357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0" y="13525500"/>
          <a:ext cx="50800" cy="5080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35</xdr:row>
      <xdr:rowOff>0</xdr:rowOff>
    </xdr:from>
    <xdr:ext cx="50800" cy="50800"/>
    <xdr:pic>
      <xdr:nvPicPr>
        <xdr:cNvPr id="87" name="Picture 86">
          <a:extLst>
            <a:ext uri="{FF2B5EF4-FFF2-40B4-BE49-F238E27FC236}">
              <a16:creationId xmlns:a16="http://schemas.microsoft.com/office/drawing/2014/main" xmlns="" id="{FCAB2F94-91DB-4E29-82A8-FA1FD41642A9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0" y="13525500"/>
          <a:ext cx="50800" cy="5080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46</xdr:row>
      <xdr:rowOff>0</xdr:rowOff>
    </xdr:from>
    <xdr:ext cx="50800" cy="50800"/>
    <xdr:pic>
      <xdr:nvPicPr>
        <xdr:cNvPr id="88" name="Picture 87">
          <a:extLst>
            <a:ext uri="{FF2B5EF4-FFF2-40B4-BE49-F238E27FC236}">
              <a16:creationId xmlns:a16="http://schemas.microsoft.com/office/drawing/2014/main" xmlns="" id="{3DD4460B-0DBA-4A58-8D32-E1F4E0D43D4C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0" y="17686020"/>
          <a:ext cx="50800" cy="5080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46</xdr:row>
      <xdr:rowOff>0</xdr:rowOff>
    </xdr:from>
    <xdr:ext cx="50800" cy="50800"/>
    <xdr:pic>
      <xdr:nvPicPr>
        <xdr:cNvPr id="89" name="Picture 88">
          <a:extLst>
            <a:ext uri="{FF2B5EF4-FFF2-40B4-BE49-F238E27FC236}">
              <a16:creationId xmlns:a16="http://schemas.microsoft.com/office/drawing/2014/main" xmlns="" id="{06956E00-82AA-456A-9CE7-7B8FC4F9F85A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0" y="17686020"/>
          <a:ext cx="50800" cy="5080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</xdr:row>
      <xdr:rowOff>0</xdr:rowOff>
    </xdr:from>
    <xdr:ext cx="50800" cy="50800"/>
    <xdr:pic>
      <xdr:nvPicPr>
        <xdr:cNvPr id="90" name="Picture 89">
          <a:extLst>
            <a:ext uri="{FF2B5EF4-FFF2-40B4-BE49-F238E27FC236}">
              <a16:creationId xmlns:a16="http://schemas.microsoft.com/office/drawing/2014/main" xmlns="" id="{75E12A3A-5A14-440E-81A0-FA853F09C062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0" y="21648420"/>
          <a:ext cx="50800" cy="5080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</xdr:row>
      <xdr:rowOff>0</xdr:rowOff>
    </xdr:from>
    <xdr:ext cx="50800" cy="50800"/>
    <xdr:pic>
      <xdr:nvPicPr>
        <xdr:cNvPr id="91" name="Picture 90">
          <a:extLst>
            <a:ext uri="{FF2B5EF4-FFF2-40B4-BE49-F238E27FC236}">
              <a16:creationId xmlns:a16="http://schemas.microsoft.com/office/drawing/2014/main" xmlns="" id="{C2388A41-48DA-4EBA-AC9B-977794F44D8B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0" y="21648420"/>
          <a:ext cx="50800" cy="50800"/>
        </a:xfrm>
        <a:prstGeom prst="rect">
          <a:avLst/>
        </a:prstGeom>
      </xdr:spPr>
    </xdr:pic>
    <xdr:clientData/>
  </xdr:oneCellAnchor>
  <xdr:twoCellAnchor editAs="oneCell">
    <xdr:from>
      <xdr:col>0</xdr:col>
      <xdr:colOff>0</xdr:colOff>
      <xdr:row>8</xdr:row>
      <xdr:rowOff>0</xdr:rowOff>
    </xdr:from>
    <xdr:to>
      <xdr:col>0</xdr:col>
      <xdr:colOff>50800</xdr:colOff>
      <xdr:row>8</xdr:row>
      <xdr:rowOff>50800</xdr:rowOff>
    </xdr:to>
    <xdr:pic>
      <xdr:nvPicPr>
        <xdr:cNvPr id="92" name="Picture 91">
          <a:extLst>
            <a:ext uri="{FF2B5EF4-FFF2-40B4-BE49-F238E27FC236}">
              <a16:creationId xmlns:a16="http://schemas.microsoft.com/office/drawing/2014/main" xmlns="" id="{5CBDCC69-D197-4C0B-8670-A588FE3DBC0A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0" y="2773680"/>
          <a:ext cx="50800" cy="50800"/>
        </a:xfrm>
        <a:prstGeom prst="rect">
          <a:avLst/>
        </a:prstGeom>
      </xdr:spPr>
    </xdr:pic>
    <xdr:clientData/>
  </xdr:twoCellAnchor>
  <xdr:oneCellAnchor>
    <xdr:from>
      <xdr:col>0</xdr:col>
      <xdr:colOff>0</xdr:colOff>
      <xdr:row>23</xdr:row>
      <xdr:rowOff>0</xdr:rowOff>
    </xdr:from>
    <xdr:ext cx="50800" cy="50800"/>
    <xdr:pic>
      <xdr:nvPicPr>
        <xdr:cNvPr id="93" name="Picture 92">
          <a:extLst>
            <a:ext uri="{FF2B5EF4-FFF2-40B4-BE49-F238E27FC236}">
              <a16:creationId xmlns:a16="http://schemas.microsoft.com/office/drawing/2014/main" xmlns="" id="{DD473A25-337F-4C06-A3ED-8143062134E3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0" y="8534400"/>
          <a:ext cx="50800" cy="5080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29</xdr:row>
      <xdr:rowOff>0</xdr:rowOff>
    </xdr:from>
    <xdr:ext cx="50800" cy="50800"/>
    <xdr:pic>
      <xdr:nvPicPr>
        <xdr:cNvPr id="94" name="Picture 93">
          <a:extLst>
            <a:ext uri="{FF2B5EF4-FFF2-40B4-BE49-F238E27FC236}">
              <a16:creationId xmlns:a16="http://schemas.microsoft.com/office/drawing/2014/main" xmlns="" id="{8F98F292-1F9E-46C2-83EA-2A9E8434CC6C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0" y="11148060"/>
          <a:ext cx="50800" cy="5080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29</xdr:row>
      <xdr:rowOff>0</xdr:rowOff>
    </xdr:from>
    <xdr:ext cx="50800" cy="50800"/>
    <xdr:pic>
      <xdr:nvPicPr>
        <xdr:cNvPr id="95" name="Picture 94">
          <a:extLst>
            <a:ext uri="{FF2B5EF4-FFF2-40B4-BE49-F238E27FC236}">
              <a16:creationId xmlns:a16="http://schemas.microsoft.com/office/drawing/2014/main" xmlns="" id="{5BA36CEB-B272-4556-8E98-31E17FC03242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0" y="11148060"/>
          <a:ext cx="50800" cy="5080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29</xdr:row>
      <xdr:rowOff>0</xdr:rowOff>
    </xdr:from>
    <xdr:ext cx="50800" cy="50800"/>
    <xdr:pic>
      <xdr:nvPicPr>
        <xdr:cNvPr id="96" name="Picture 95">
          <a:extLst>
            <a:ext uri="{FF2B5EF4-FFF2-40B4-BE49-F238E27FC236}">
              <a16:creationId xmlns:a16="http://schemas.microsoft.com/office/drawing/2014/main" xmlns="" id="{7904626B-C248-48D8-9EC5-D91645E01495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0" y="11148060"/>
          <a:ext cx="50800" cy="5080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8</xdr:row>
      <xdr:rowOff>0</xdr:rowOff>
    </xdr:from>
    <xdr:ext cx="50800" cy="50800"/>
    <xdr:pic>
      <xdr:nvPicPr>
        <xdr:cNvPr id="97" name="Picture 96">
          <a:extLst>
            <a:ext uri="{FF2B5EF4-FFF2-40B4-BE49-F238E27FC236}">
              <a16:creationId xmlns:a16="http://schemas.microsoft.com/office/drawing/2014/main" xmlns="" id="{FEF9E851-9D12-42B9-AD73-65ED87B9F4D1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0" y="2773680"/>
          <a:ext cx="50800" cy="5080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</xdr:row>
      <xdr:rowOff>0</xdr:rowOff>
    </xdr:from>
    <xdr:ext cx="50800" cy="50800"/>
    <xdr:pic>
      <xdr:nvPicPr>
        <xdr:cNvPr id="98" name="Picture 97">
          <a:extLst>
            <a:ext uri="{FF2B5EF4-FFF2-40B4-BE49-F238E27FC236}">
              <a16:creationId xmlns:a16="http://schemas.microsoft.com/office/drawing/2014/main" xmlns="" id="{B78A58E0-6EAB-48BE-BF63-777E5F02A459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0" y="20855940"/>
          <a:ext cx="50800" cy="5080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9</xdr:row>
      <xdr:rowOff>0</xdr:rowOff>
    </xdr:from>
    <xdr:ext cx="50800" cy="50800"/>
    <xdr:pic>
      <xdr:nvPicPr>
        <xdr:cNvPr id="99" name="Picture 98">
          <a:extLst>
            <a:ext uri="{FF2B5EF4-FFF2-40B4-BE49-F238E27FC236}">
              <a16:creationId xmlns:a16="http://schemas.microsoft.com/office/drawing/2014/main" xmlns="" id="{BF303E7D-AC5C-40A4-A59F-3595A870E364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0" y="3230880"/>
          <a:ext cx="50800" cy="50800"/>
        </a:xfrm>
        <a:prstGeom prst="rect">
          <a:avLst/>
        </a:prstGeom>
      </xdr:spPr>
    </xdr:pic>
    <xdr:clientData/>
  </xdr:oneCellAnchor>
  <xdr:twoCellAnchor editAs="oneCell">
    <xdr:from>
      <xdr:col>0</xdr:col>
      <xdr:colOff>0</xdr:colOff>
      <xdr:row>8</xdr:row>
      <xdr:rowOff>0</xdr:rowOff>
    </xdr:from>
    <xdr:to>
      <xdr:col>0</xdr:col>
      <xdr:colOff>50800</xdr:colOff>
      <xdr:row>8</xdr:row>
      <xdr:rowOff>50800</xdr:rowOff>
    </xdr:to>
    <xdr:pic>
      <xdr:nvPicPr>
        <xdr:cNvPr id="100" name="Picture 99">
          <a:extLst>
            <a:ext uri="{FF2B5EF4-FFF2-40B4-BE49-F238E27FC236}">
              <a16:creationId xmlns:a16="http://schemas.microsoft.com/office/drawing/2014/main" xmlns="" id="{61DF2E1C-1507-4703-A6C6-AC640F6F2D59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4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0" y="2773680"/>
          <a:ext cx="50800" cy="50800"/>
        </a:xfrm>
        <a:prstGeom prst="rect">
          <a:avLst/>
        </a:prstGeom>
      </xdr:spPr>
    </xdr:pic>
    <xdr:clientData/>
  </xdr:twoCellAnchor>
  <xdr:oneCellAnchor>
    <xdr:from>
      <xdr:col>0</xdr:col>
      <xdr:colOff>0</xdr:colOff>
      <xdr:row>8</xdr:row>
      <xdr:rowOff>0</xdr:rowOff>
    </xdr:from>
    <xdr:ext cx="50800" cy="50800"/>
    <xdr:pic>
      <xdr:nvPicPr>
        <xdr:cNvPr id="101" name="Picture 100">
          <a:extLst>
            <a:ext uri="{FF2B5EF4-FFF2-40B4-BE49-F238E27FC236}">
              <a16:creationId xmlns:a16="http://schemas.microsoft.com/office/drawing/2014/main" xmlns="" id="{7C649AEF-1C90-4E41-BC57-6F3A0365ED1D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4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0" y="2773680"/>
          <a:ext cx="50800" cy="5080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37</xdr:row>
      <xdr:rowOff>0</xdr:rowOff>
    </xdr:from>
    <xdr:ext cx="50800" cy="50800"/>
    <xdr:pic>
      <xdr:nvPicPr>
        <xdr:cNvPr id="102" name="Picture 101">
          <a:extLst>
            <a:ext uri="{FF2B5EF4-FFF2-40B4-BE49-F238E27FC236}">
              <a16:creationId xmlns:a16="http://schemas.microsoft.com/office/drawing/2014/main" xmlns="" id="{79447A7C-DA49-4FE5-A2A5-327C6C18CC17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0" y="13921740"/>
          <a:ext cx="50800" cy="5080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37</xdr:row>
      <xdr:rowOff>0</xdr:rowOff>
    </xdr:from>
    <xdr:ext cx="50800" cy="50800"/>
    <xdr:pic>
      <xdr:nvPicPr>
        <xdr:cNvPr id="103" name="Picture 102">
          <a:extLst>
            <a:ext uri="{FF2B5EF4-FFF2-40B4-BE49-F238E27FC236}">
              <a16:creationId xmlns:a16="http://schemas.microsoft.com/office/drawing/2014/main" xmlns="" id="{04AD7721-89FF-4EC9-9E12-4B40B7743BC4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0" y="13921740"/>
          <a:ext cx="50800" cy="5080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35</xdr:row>
      <xdr:rowOff>0</xdr:rowOff>
    </xdr:from>
    <xdr:ext cx="50800" cy="50800"/>
    <xdr:pic>
      <xdr:nvPicPr>
        <xdr:cNvPr id="104" name="Picture 103">
          <a:extLst>
            <a:ext uri="{FF2B5EF4-FFF2-40B4-BE49-F238E27FC236}">
              <a16:creationId xmlns:a16="http://schemas.microsoft.com/office/drawing/2014/main" xmlns="" id="{F2106ED5-3DE0-46BB-9A48-4DE71EDD1903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0" y="13525500"/>
          <a:ext cx="50800" cy="5080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33</xdr:row>
      <xdr:rowOff>0</xdr:rowOff>
    </xdr:from>
    <xdr:ext cx="50800" cy="50800"/>
    <xdr:pic>
      <xdr:nvPicPr>
        <xdr:cNvPr id="105" name="Picture 104">
          <a:extLst>
            <a:ext uri="{FF2B5EF4-FFF2-40B4-BE49-F238E27FC236}">
              <a16:creationId xmlns:a16="http://schemas.microsoft.com/office/drawing/2014/main" xmlns="" id="{A19BC506-59C1-4E04-A642-CFA58A8C7C67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0" y="12733020"/>
          <a:ext cx="50800" cy="5080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33</xdr:row>
      <xdr:rowOff>0</xdr:rowOff>
    </xdr:from>
    <xdr:ext cx="50800" cy="50800"/>
    <xdr:pic>
      <xdr:nvPicPr>
        <xdr:cNvPr id="106" name="Picture 105">
          <a:extLst>
            <a:ext uri="{FF2B5EF4-FFF2-40B4-BE49-F238E27FC236}">
              <a16:creationId xmlns:a16="http://schemas.microsoft.com/office/drawing/2014/main" xmlns="" id="{321BE545-6A93-4E07-BB93-7EBA5C1A4EE3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0" y="12733020"/>
          <a:ext cx="50800" cy="5080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33</xdr:row>
      <xdr:rowOff>0</xdr:rowOff>
    </xdr:from>
    <xdr:ext cx="50800" cy="50800"/>
    <xdr:pic>
      <xdr:nvPicPr>
        <xdr:cNvPr id="107" name="Picture 106">
          <a:extLst>
            <a:ext uri="{FF2B5EF4-FFF2-40B4-BE49-F238E27FC236}">
              <a16:creationId xmlns:a16="http://schemas.microsoft.com/office/drawing/2014/main" xmlns="" id="{8235D1D4-1391-4171-939B-19796F83FD26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0" y="12733020"/>
          <a:ext cx="50800" cy="5080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33</xdr:row>
      <xdr:rowOff>0</xdr:rowOff>
    </xdr:from>
    <xdr:ext cx="50800" cy="50800"/>
    <xdr:pic>
      <xdr:nvPicPr>
        <xdr:cNvPr id="108" name="Picture 107">
          <a:extLst>
            <a:ext uri="{FF2B5EF4-FFF2-40B4-BE49-F238E27FC236}">
              <a16:creationId xmlns:a16="http://schemas.microsoft.com/office/drawing/2014/main" xmlns="" id="{7B743E84-7EE0-4170-8CE3-AD99F3D4256F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6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0" y="12733020"/>
          <a:ext cx="50800" cy="5080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33</xdr:row>
      <xdr:rowOff>0</xdr:rowOff>
    </xdr:from>
    <xdr:ext cx="50800" cy="50800"/>
    <xdr:pic>
      <xdr:nvPicPr>
        <xdr:cNvPr id="109" name="Picture 108">
          <a:extLst>
            <a:ext uri="{FF2B5EF4-FFF2-40B4-BE49-F238E27FC236}">
              <a16:creationId xmlns:a16="http://schemas.microsoft.com/office/drawing/2014/main" xmlns="" id="{B30F6F49-5017-47B7-813C-E9F2B35DF0D3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6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0" y="12733020"/>
          <a:ext cx="50800" cy="5080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33</xdr:row>
      <xdr:rowOff>0</xdr:rowOff>
    </xdr:from>
    <xdr:ext cx="50800" cy="50800"/>
    <xdr:pic>
      <xdr:nvPicPr>
        <xdr:cNvPr id="110" name="Picture 109">
          <a:extLst>
            <a:ext uri="{FF2B5EF4-FFF2-40B4-BE49-F238E27FC236}">
              <a16:creationId xmlns:a16="http://schemas.microsoft.com/office/drawing/2014/main" xmlns="" id="{515A1183-29D3-4658-9A9A-45BD662EE72C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0" y="12733020"/>
          <a:ext cx="50800" cy="5080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33</xdr:row>
      <xdr:rowOff>0</xdr:rowOff>
    </xdr:from>
    <xdr:ext cx="50800" cy="50800"/>
    <xdr:pic>
      <xdr:nvPicPr>
        <xdr:cNvPr id="111" name="Picture 110">
          <a:extLst>
            <a:ext uri="{FF2B5EF4-FFF2-40B4-BE49-F238E27FC236}">
              <a16:creationId xmlns:a16="http://schemas.microsoft.com/office/drawing/2014/main" xmlns="" id="{4671A5C9-3CFB-4477-8D3B-DA8F1EDBEC41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0" y="12733020"/>
          <a:ext cx="50800" cy="5080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33</xdr:row>
      <xdr:rowOff>0</xdr:rowOff>
    </xdr:from>
    <xdr:ext cx="50800" cy="50800"/>
    <xdr:pic>
      <xdr:nvPicPr>
        <xdr:cNvPr id="112" name="Picture 111">
          <a:extLst>
            <a:ext uri="{FF2B5EF4-FFF2-40B4-BE49-F238E27FC236}">
              <a16:creationId xmlns:a16="http://schemas.microsoft.com/office/drawing/2014/main" xmlns="" id="{3E7ED4A4-1399-42AB-A494-28A05414281B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0" y="12733020"/>
          <a:ext cx="50800" cy="5080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35</xdr:row>
      <xdr:rowOff>0</xdr:rowOff>
    </xdr:from>
    <xdr:ext cx="50800" cy="50800"/>
    <xdr:pic>
      <xdr:nvPicPr>
        <xdr:cNvPr id="113" name="Picture 112">
          <a:extLst>
            <a:ext uri="{FF2B5EF4-FFF2-40B4-BE49-F238E27FC236}">
              <a16:creationId xmlns:a16="http://schemas.microsoft.com/office/drawing/2014/main" xmlns="" id="{63157851-B800-475F-9010-BF68D5EDD72F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0" y="13525500"/>
          <a:ext cx="50800" cy="5080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35</xdr:row>
      <xdr:rowOff>0</xdr:rowOff>
    </xdr:from>
    <xdr:ext cx="50800" cy="50800"/>
    <xdr:pic>
      <xdr:nvPicPr>
        <xdr:cNvPr id="114" name="Picture 113">
          <a:extLst>
            <a:ext uri="{FF2B5EF4-FFF2-40B4-BE49-F238E27FC236}">
              <a16:creationId xmlns:a16="http://schemas.microsoft.com/office/drawing/2014/main" xmlns="" id="{E55AD876-D15E-4630-A87B-26101536BEC8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0" y="13525500"/>
          <a:ext cx="50800" cy="5080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35</xdr:row>
      <xdr:rowOff>0</xdr:rowOff>
    </xdr:from>
    <xdr:ext cx="50800" cy="50800"/>
    <xdr:pic>
      <xdr:nvPicPr>
        <xdr:cNvPr id="115" name="Picture 114">
          <a:extLst>
            <a:ext uri="{FF2B5EF4-FFF2-40B4-BE49-F238E27FC236}">
              <a16:creationId xmlns:a16="http://schemas.microsoft.com/office/drawing/2014/main" xmlns="" id="{66D06242-49FC-4DE8-8443-8F85681019C8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0" y="13525500"/>
          <a:ext cx="50800" cy="5080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35</xdr:row>
      <xdr:rowOff>0</xdr:rowOff>
    </xdr:from>
    <xdr:ext cx="50800" cy="50800"/>
    <xdr:pic>
      <xdr:nvPicPr>
        <xdr:cNvPr id="116" name="Picture 115">
          <a:extLst>
            <a:ext uri="{FF2B5EF4-FFF2-40B4-BE49-F238E27FC236}">
              <a16:creationId xmlns:a16="http://schemas.microsoft.com/office/drawing/2014/main" xmlns="" id="{F88D5AE9-CCC4-453C-9369-1F2A38A3C1EF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0" y="13525500"/>
          <a:ext cx="50800" cy="5080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35</xdr:row>
      <xdr:rowOff>0</xdr:rowOff>
    </xdr:from>
    <xdr:ext cx="50800" cy="50800"/>
    <xdr:pic>
      <xdr:nvPicPr>
        <xdr:cNvPr id="117" name="Picture 116">
          <a:extLst>
            <a:ext uri="{FF2B5EF4-FFF2-40B4-BE49-F238E27FC236}">
              <a16:creationId xmlns:a16="http://schemas.microsoft.com/office/drawing/2014/main" xmlns="" id="{1B10ECD7-9870-4AEB-B4D8-05C569048341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0" y="13525500"/>
          <a:ext cx="50800" cy="5080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46</xdr:row>
      <xdr:rowOff>0</xdr:rowOff>
    </xdr:from>
    <xdr:ext cx="50800" cy="50800"/>
    <xdr:pic>
      <xdr:nvPicPr>
        <xdr:cNvPr id="118" name="Picture 117">
          <a:extLst>
            <a:ext uri="{FF2B5EF4-FFF2-40B4-BE49-F238E27FC236}">
              <a16:creationId xmlns:a16="http://schemas.microsoft.com/office/drawing/2014/main" xmlns="" id="{7B629FED-C99D-480E-B54E-1BD562E90E06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0" y="17686020"/>
          <a:ext cx="50800" cy="5080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46</xdr:row>
      <xdr:rowOff>0</xdr:rowOff>
    </xdr:from>
    <xdr:ext cx="50800" cy="50800"/>
    <xdr:pic>
      <xdr:nvPicPr>
        <xdr:cNvPr id="119" name="Picture 118">
          <a:extLst>
            <a:ext uri="{FF2B5EF4-FFF2-40B4-BE49-F238E27FC236}">
              <a16:creationId xmlns:a16="http://schemas.microsoft.com/office/drawing/2014/main" xmlns="" id="{F229523D-D7D9-451F-86CB-CFC44DF18529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0" y="17686020"/>
          <a:ext cx="50800" cy="5080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</xdr:row>
      <xdr:rowOff>0</xdr:rowOff>
    </xdr:from>
    <xdr:ext cx="50800" cy="50800"/>
    <xdr:pic>
      <xdr:nvPicPr>
        <xdr:cNvPr id="120" name="Picture 119">
          <a:extLst>
            <a:ext uri="{FF2B5EF4-FFF2-40B4-BE49-F238E27FC236}">
              <a16:creationId xmlns:a16="http://schemas.microsoft.com/office/drawing/2014/main" xmlns="" id="{EB3FF1B9-F3CC-49B1-98D3-1069CB88828A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0" y="21648420"/>
          <a:ext cx="50800" cy="5080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</xdr:row>
      <xdr:rowOff>0</xdr:rowOff>
    </xdr:from>
    <xdr:ext cx="50800" cy="50800"/>
    <xdr:pic>
      <xdr:nvPicPr>
        <xdr:cNvPr id="121" name="Picture 120">
          <a:extLst>
            <a:ext uri="{FF2B5EF4-FFF2-40B4-BE49-F238E27FC236}">
              <a16:creationId xmlns:a16="http://schemas.microsoft.com/office/drawing/2014/main" xmlns="" id="{5E0B8DC5-9BD7-4600-84E3-588EE279EEDE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0" y="21648420"/>
          <a:ext cx="50800" cy="5080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36</xdr:row>
      <xdr:rowOff>0</xdr:rowOff>
    </xdr:from>
    <xdr:ext cx="50800" cy="50800"/>
    <xdr:pic>
      <xdr:nvPicPr>
        <xdr:cNvPr id="122" name="Picture 121">
          <a:extLst>
            <a:ext uri="{FF2B5EF4-FFF2-40B4-BE49-F238E27FC236}">
              <a16:creationId xmlns:a16="http://schemas.microsoft.com/office/drawing/2014/main" xmlns="" id="{E0B7C5AB-BE4C-42C8-BF54-30B55E2E11D6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0" y="14837229"/>
          <a:ext cx="50800" cy="5080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36</xdr:row>
      <xdr:rowOff>0</xdr:rowOff>
    </xdr:from>
    <xdr:ext cx="50800" cy="50800"/>
    <xdr:pic>
      <xdr:nvPicPr>
        <xdr:cNvPr id="123" name="Picture 122">
          <a:extLst>
            <a:ext uri="{FF2B5EF4-FFF2-40B4-BE49-F238E27FC236}">
              <a16:creationId xmlns:a16="http://schemas.microsoft.com/office/drawing/2014/main" xmlns="" id="{C0053D2A-D61F-4319-A752-4955C729216A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0" y="14837229"/>
          <a:ext cx="50800" cy="5080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36</xdr:row>
      <xdr:rowOff>0</xdr:rowOff>
    </xdr:from>
    <xdr:ext cx="50800" cy="50800"/>
    <xdr:pic>
      <xdr:nvPicPr>
        <xdr:cNvPr id="124" name="Picture 123">
          <a:extLst>
            <a:ext uri="{FF2B5EF4-FFF2-40B4-BE49-F238E27FC236}">
              <a16:creationId xmlns:a16="http://schemas.microsoft.com/office/drawing/2014/main" xmlns="" id="{92846F90-966F-4A2C-9DC8-8DF55358A8F7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0" y="14837229"/>
          <a:ext cx="50800" cy="5080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36</xdr:row>
      <xdr:rowOff>0</xdr:rowOff>
    </xdr:from>
    <xdr:ext cx="50800" cy="50800"/>
    <xdr:pic>
      <xdr:nvPicPr>
        <xdr:cNvPr id="125" name="Picture 124">
          <a:extLst>
            <a:ext uri="{FF2B5EF4-FFF2-40B4-BE49-F238E27FC236}">
              <a16:creationId xmlns:a16="http://schemas.microsoft.com/office/drawing/2014/main" xmlns="" id="{7FA01CCC-D207-4F4B-8D4F-72B9FC37A61E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0" y="14837229"/>
          <a:ext cx="50800" cy="5080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36</xdr:row>
      <xdr:rowOff>0</xdr:rowOff>
    </xdr:from>
    <xdr:ext cx="50800" cy="50800"/>
    <xdr:pic>
      <xdr:nvPicPr>
        <xdr:cNvPr id="126" name="Picture 125">
          <a:extLst>
            <a:ext uri="{FF2B5EF4-FFF2-40B4-BE49-F238E27FC236}">
              <a16:creationId xmlns:a16="http://schemas.microsoft.com/office/drawing/2014/main" xmlns="" id="{0B86C7D9-262B-4FB5-9CED-1C0E7764A0ED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0" y="14837229"/>
          <a:ext cx="50800" cy="5080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36</xdr:row>
      <xdr:rowOff>0</xdr:rowOff>
    </xdr:from>
    <xdr:ext cx="50800" cy="50800"/>
    <xdr:pic>
      <xdr:nvPicPr>
        <xdr:cNvPr id="127" name="Picture 126">
          <a:extLst>
            <a:ext uri="{FF2B5EF4-FFF2-40B4-BE49-F238E27FC236}">
              <a16:creationId xmlns:a16="http://schemas.microsoft.com/office/drawing/2014/main" xmlns="" id="{7FD2A3DF-EB0F-4C63-A99E-D9E8996057C1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0" y="14837229"/>
          <a:ext cx="50800" cy="5080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36</xdr:row>
      <xdr:rowOff>0</xdr:rowOff>
    </xdr:from>
    <xdr:ext cx="50800" cy="50800"/>
    <xdr:pic>
      <xdr:nvPicPr>
        <xdr:cNvPr id="128" name="Picture 127">
          <a:extLst>
            <a:ext uri="{FF2B5EF4-FFF2-40B4-BE49-F238E27FC236}">
              <a16:creationId xmlns:a16="http://schemas.microsoft.com/office/drawing/2014/main" xmlns="" id="{60E0E5A1-5879-4547-A817-F9BDC1B0A1FC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0" y="14837229"/>
          <a:ext cx="50800" cy="5080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36</xdr:row>
      <xdr:rowOff>0</xdr:rowOff>
    </xdr:from>
    <xdr:ext cx="50800" cy="50800"/>
    <xdr:pic>
      <xdr:nvPicPr>
        <xdr:cNvPr id="129" name="Picture 128">
          <a:extLst>
            <a:ext uri="{FF2B5EF4-FFF2-40B4-BE49-F238E27FC236}">
              <a16:creationId xmlns:a16="http://schemas.microsoft.com/office/drawing/2014/main" xmlns="" id="{5E5FAECF-180C-4142-A750-1367089DB485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0" y="14837229"/>
          <a:ext cx="50800" cy="5080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36</xdr:row>
      <xdr:rowOff>0</xdr:rowOff>
    </xdr:from>
    <xdr:ext cx="50800" cy="50800"/>
    <xdr:pic>
      <xdr:nvPicPr>
        <xdr:cNvPr id="130" name="Picture 129">
          <a:extLst>
            <a:ext uri="{FF2B5EF4-FFF2-40B4-BE49-F238E27FC236}">
              <a16:creationId xmlns:a16="http://schemas.microsoft.com/office/drawing/2014/main" xmlns="" id="{46126EDF-718F-45A7-A2B8-BB3B9B3A7BD8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0" y="14837229"/>
          <a:ext cx="50800" cy="5080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36</xdr:row>
      <xdr:rowOff>0</xdr:rowOff>
    </xdr:from>
    <xdr:ext cx="50800" cy="50800"/>
    <xdr:pic>
      <xdr:nvPicPr>
        <xdr:cNvPr id="131" name="Picture 130">
          <a:extLst>
            <a:ext uri="{FF2B5EF4-FFF2-40B4-BE49-F238E27FC236}">
              <a16:creationId xmlns:a16="http://schemas.microsoft.com/office/drawing/2014/main" xmlns="" id="{FE44E214-3333-4560-A93D-FC4A4B92930E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0" y="14837229"/>
          <a:ext cx="50800" cy="5080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36</xdr:row>
      <xdr:rowOff>0</xdr:rowOff>
    </xdr:from>
    <xdr:ext cx="50800" cy="50800"/>
    <xdr:pic>
      <xdr:nvPicPr>
        <xdr:cNvPr id="132" name="Picture 131">
          <a:extLst>
            <a:ext uri="{FF2B5EF4-FFF2-40B4-BE49-F238E27FC236}">
              <a16:creationId xmlns:a16="http://schemas.microsoft.com/office/drawing/2014/main" xmlns="" id="{6339F1B4-C03A-4AB3-A777-4F1DF9F1F1C4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0" y="14837229"/>
          <a:ext cx="50800" cy="5080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36</xdr:row>
      <xdr:rowOff>0</xdr:rowOff>
    </xdr:from>
    <xdr:ext cx="50800" cy="50800"/>
    <xdr:pic>
      <xdr:nvPicPr>
        <xdr:cNvPr id="133" name="Picture 132">
          <a:extLst>
            <a:ext uri="{FF2B5EF4-FFF2-40B4-BE49-F238E27FC236}">
              <a16:creationId xmlns:a16="http://schemas.microsoft.com/office/drawing/2014/main" xmlns="" id="{CF68D8E7-0CD4-4821-A09D-41BA2B2DC0D5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0" y="14837229"/>
          <a:ext cx="50800" cy="5080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36</xdr:row>
      <xdr:rowOff>0</xdr:rowOff>
    </xdr:from>
    <xdr:ext cx="50800" cy="50800"/>
    <xdr:pic>
      <xdr:nvPicPr>
        <xdr:cNvPr id="134" name="Picture 133">
          <a:extLst>
            <a:ext uri="{FF2B5EF4-FFF2-40B4-BE49-F238E27FC236}">
              <a16:creationId xmlns:a16="http://schemas.microsoft.com/office/drawing/2014/main" xmlns="" id="{D9CB159A-DB91-4E16-8F2F-E3E7B0B2526A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0" y="14837229"/>
          <a:ext cx="50800" cy="5080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36</xdr:row>
      <xdr:rowOff>0</xdr:rowOff>
    </xdr:from>
    <xdr:ext cx="50800" cy="50800"/>
    <xdr:pic>
      <xdr:nvPicPr>
        <xdr:cNvPr id="135" name="Picture 134">
          <a:extLst>
            <a:ext uri="{FF2B5EF4-FFF2-40B4-BE49-F238E27FC236}">
              <a16:creationId xmlns:a16="http://schemas.microsoft.com/office/drawing/2014/main" xmlns="" id="{BD382387-E50F-4CE6-B793-2F57C92A4C54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0" y="14837229"/>
          <a:ext cx="50800" cy="5080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36</xdr:row>
      <xdr:rowOff>0</xdr:rowOff>
    </xdr:from>
    <xdr:ext cx="50800" cy="50800"/>
    <xdr:pic>
      <xdr:nvPicPr>
        <xdr:cNvPr id="136" name="Picture 135">
          <a:extLst>
            <a:ext uri="{FF2B5EF4-FFF2-40B4-BE49-F238E27FC236}">
              <a16:creationId xmlns:a16="http://schemas.microsoft.com/office/drawing/2014/main" xmlns="" id="{8BC6CDC7-FD50-484C-8906-122BB8EBBB34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0" y="14837229"/>
          <a:ext cx="50800" cy="5080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36</xdr:row>
      <xdr:rowOff>0</xdr:rowOff>
    </xdr:from>
    <xdr:ext cx="50800" cy="50800"/>
    <xdr:pic>
      <xdr:nvPicPr>
        <xdr:cNvPr id="137" name="Picture 136">
          <a:extLst>
            <a:ext uri="{FF2B5EF4-FFF2-40B4-BE49-F238E27FC236}">
              <a16:creationId xmlns:a16="http://schemas.microsoft.com/office/drawing/2014/main" xmlns="" id="{5F521476-B262-436C-862F-2704A8A1A3B0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0" y="14837229"/>
          <a:ext cx="50800" cy="5080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36</xdr:row>
      <xdr:rowOff>0</xdr:rowOff>
    </xdr:from>
    <xdr:ext cx="50800" cy="50800"/>
    <xdr:pic>
      <xdr:nvPicPr>
        <xdr:cNvPr id="138" name="Picture 137">
          <a:extLst>
            <a:ext uri="{FF2B5EF4-FFF2-40B4-BE49-F238E27FC236}">
              <a16:creationId xmlns:a16="http://schemas.microsoft.com/office/drawing/2014/main" xmlns="" id="{37AD40C0-F428-4177-8321-1F7EC28E16E4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0" y="14837229"/>
          <a:ext cx="50800" cy="5080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36</xdr:row>
      <xdr:rowOff>0</xdr:rowOff>
    </xdr:from>
    <xdr:ext cx="50800" cy="50800"/>
    <xdr:pic>
      <xdr:nvPicPr>
        <xdr:cNvPr id="139" name="Picture 138">
          <a:extLst>
            <a:ext uri="{FF2B5EF4-FFF2-40B4-BE49-F238E27FC236}">
              <a16:creationId xmlns:a16="http://schemas.microsoft.com/office/drawing/2014/main" xmlns="" id="{82FF0AEA-55DF-4466-A00D-89CD4D0CD2D6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0" y="14837229"/>
          <a:ext cx="50800" cy="5080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6</xdr:row>
      <xdr:rowOff>0</xdr:rowOff>
    </xdr:from>
    <xdr:to>
      <xdr:col>1</xdr:col>
      <xdr:colOff>50800</xdr:colOff>
      <xdr:row>10</xdr:row>
      <xdr:rowOff>50800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00000000-0008-0000-0700-000002000000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266825" y="2066925"/>
          <a:ext cx="50800" cy="50800"/>
        </a:xfrm>
        <a:prstGeom prst="rect">
          <a:avLst/>
        </a:prstGeom>
      </xdr:spPr>
    </xdr:pic>
    <xdr:clientData/>
  </xdr:twoCellAnchor>
  <xdr:twoCellAnchor editAs="oneCell">
    <xdr:from>
      <xdr:col>27</xdr:col>
      <xdr:colOff>0</xdr:colOff>
      <xdr:row>6</xdr:row>
      <xdr:rowOff>0</xdr:rowOff>
    </xdr:from>
    <xdr:to>
      <xdr:col>27</xdr:col>
      <xdr:colOff>50800</xdr:colOff>
      <xdr:row>10</xdr:row>
      <xdr:rowOff>50800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xmlns="" id="{00000000-0008-0000-0700-000003000000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22755225" y="2066925"/>
          <a:ext cx="50800" cy="50800"/>
        </a:xfrm>
        <a:prstGeom prst="rect">
          <a:avLst/>
        </a:prstGeom>
      </xdr:spPr>
    </xdr:pic>
    <xdr:clientData/>
  </xdr:twoCellAnchor>
  <xdr:oneCellAnchor>
    <xdr:from>
      <xdr:col>1</xdr:col>
      <xdr:colOff>0</xdr:colOff>
      <xdr:row>27</xdr:row>
      <xdr:rowOff>0</xdr:rowOff>
    </xdr:from>
    <xdr:ext cx="50800" cy="50800"/>
    <xdr:pic>
      <xdr:nvPicPr>
        <xdr:cNvPr id="4" name="Picture 3">
          <a:extLst>
            <a:ext uri="{FF2B5EF4-FFF2-40B4-BE49-F238E27FC236}">
              <a16:creationId xmlns:a16="http://schemas.microsoft.com/office/drawing/2014/main" xmlns="" id="{00000000-0008-0000-0700-000004000000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266825" y="9829800"/>
          <a:ext cx="50800" cy="50800"/>
        </a:xfrm>
        <a:prstGeom prst="rect">
          <a:avLst/>
        </a:prstGeom>
      </xdr:spPr>
    </xdr:pic>
    <xdr:clientData/>
  </xdr:oneCellAnchor>
  <xdr:oneCellAnchor>
    <xdr:from>
      <xdr:col>27</xdr:col>
      <xdr:colOff>0</xdr:colOff>
      <xdr:row>12</xdr:row>
      <xdr:rowOff>0</xdr:rowOff>
    </xdr:from>
    <xdr:ext cx="50800" cy="50800"/>
    <xdr:pic>
      <xdr:nvPicPr>
        <xdr:cNvPr id="6" name="Picture 5">
          <a:extLst>
            <a:ext uri="{FF2B5EF4-FFF2-40B4-BE49-F238E27FC236}">
              <a16:creationId xmlns:a16="http://schemas.microsoft.com/office/drawing/2014/main" xmlns="" id="{00000000-0008-0000-0700-000006000000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22755225" y="4029075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24</xdr:row>
      <xdr:rowOff>0</xdr:rowOff>
    </xdr:from>
    <xdr:ext cx="50800" cy="50800"/>
    <xdr:pic>
      <xdr:nvPicPr>
        <xdr:cNvPr id="7" name="Picture 6">
          <a:extLst>
            <a:ext uri="{FF2B5EF4-FFF2-40B4-BE49-F238E27FC236}">
              <a16:creationId xmlns:a16="http://schemas.microsoft.com/office/drawing/2014/main" xmlns="" id="{00000000-0008-0000-0700-000007000000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266825" y="16411575"/>
          <a:ext cx="50800" cy="50800"/>
        </a:xfrm>
        <a:prstGeom prst="rect">
          <a:avLst/>
        </a:prstGeom>
      </xdr:spPr>
    </xdr:pic>
    <xdr:clientData/>
  </xdr:oneCellAnchor>
  <xdr:oneCellAnchor>
    <xdr:from>
      <xdr:col>27</xdr:col>
      <xdr:colOff>0</xdr:colOff>
      <xdr:row>24</xdr:row>
      <xdr:rowOff>0</xdr:rowOff>
    </xdr:from>
    <xdr:ext cx="50800" cy="50800"/>
    <xdr:pic>
      <xdr:nvPicPr>
        <xdr:cNvPr id="8" name="Picture 7">
          <a:extLst>
            <a:ext uri="{FF2B5EF4-FFF2-40B4-BE49-F238E27FC236}">
              <a16:creationId xmlns:a16="http://schemas.microsoft.com/office/drawing/2014/main" xmlns="" id="{00000000-0008-0000-0700-000008000000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22755225" y="16411575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24</xdr:row>
      <xdr:rowOff>0</xdr:rowOff>
    </xdr:from>
    <xdr:ext cx="50800" cy="50800"/>
    <xdr:pic>
      <xdr:nvPicPr>
        <xdr:cNvPr id="9" name="Picture 8">
          <a:extLst>
            <a:ext uri="{FF2B5EF4-FFF2-40B4-BE49-F238E27FC236}">
              <a16:creationId xmlns:a16="http://schemas.microsoft.com/office/drawing/2014/main" xmlns="" id="{00000000-0008-0000-0700-000009000000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266825" y="16411575"/>
          <a:ext cx="50800" cy="50800"/>
        </a:xfrm>
        <a:prstGeom prst="rect">
          <a:avLst/>
        </a:prstGeom>
      </xdr:spPr>
    </xdr:pic>
    <xdr:clientData/>
  </xdr:oneCellAnchor>
  <xdr:oneCellAnchor>
    <xdr:from>
      <xdr:col>27</xdr:col>
      <xdr:colOff>0</xdr:colOff>
      <xdr:row>24</xdr:row>
      <xdr:rowOff>0</xdr:rowOff>
    </xdr:from>
    <xdr:ext cx="50800" cy="50800"/>
    <xdr:pic>
      <xdr:nvPicPr>
        <xdr:cNvPr id="10" name="Picture 9">
          <a:extLst>
            <a:ext uri="{FF2B5EF4-FFF2-40B4-BE49-F238E27FC236}">
              <a16:creationId xmlns:a16="http://schemas.microsoft.com/office/drawing/2014/main" xmlns="" id="{00000000-0008-0000-0700-00000A000000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22755225" y="16411575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45</xdr:row>
      <xdr:rowOff>0</xdr:rowOff>
    </xdr:from>
    <xdr:ext cx="50800" cy="50800"/>
    <xdr:pic>
      <xdr:nvPicPr>
        <xdr:cNvPr id="11" name="Picture 10">
          <a:extLst>
            <a:ext uri="{FF2B5EF4-FFF2-40B4-BE49-F238E27FC236}">
              <a16:creationId xmlns:a16="http://schemas.microsoft.com/office/drawing/2014/main" xmlns="" id="{00000000-0008-0000-0700-00000B000000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266825" y="15306675"/>
          <a:ext cx="50800" cy="50800"/>
        </a:xfrm>
        <a:prstGeom prst="rect">
          <a:avLst/>
        </a:prstGeom>
      </xdr:spPr>
    </xdr:pic>
    <xdr:clientData/>
  </xdr:oneCellAnchor>
  <xdr:oneCellAnchor>
    <xdr:from>
      <xdr:col>27</xdr:col>
      <xdr:colOff>0</xdr:colOff>
      <xdr:row>45</xdr:row>
      <xdr:rowOff>0</xdr:rowOff>
    </xdr:from>
    <xdr:ext cx="50800" cy="50800"/>
    <xdr:pic>
      <xdr:nvPicPr>
        <xdr:cNvPr id="12" name="Picture 11">
          <a:extLst>
            <a:ext uri="{FF2B5EF4-FFF2-40B4-BE49-F238E27FC236}">
              <a16:creationId xmlns:a16="http://schemas.microsoft.com/office/drawing/2014/main" xmlns="" id="{00000000-0008-0000-0700-00000C000000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22755225" y="15306675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9</xdr:row>
      <xdr:rowOff>0</xdr:rowOff>
    </xdr:from>
    <xdr:ext cx="50800" cy="50800"/>
    <xdr:pic>
      <xdr:nvPicPr>
        <xdr:cNvPr id="13" name="Picture 12">
          <a:extLst>
            <a:ext uri="{FF2B5EF4-FFF2-40B4-BE49-F238E27FC236}">
              <a16:creationId xmlns:a16="http://schemas.microsoft.com/office/drawing/2014/main" xmlns="" id="{00000000-0008-0000-0700-00000D000000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266825" y="2619375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59</xdr:row>
      <xdr:rowOff>0</xdr:rowOff>
    </xdr:from>
    <xdr:ext cx="50800" cy="50800"/>
    <xdr:pic>
      <xdr:nvPicPr>
        <xdr:cNvPr id="14" name="Picture 13">
          <a:extLst>
            <a:ext uri="{FF2B5EF4-FFF2-40B4-BE49-F238E27FC236}">
              <a16:creationId xmlns:a16="http://schemas.microsoft.com/office/drawing/2014/main" xmlns="" id="{00000000-0008-0000-0700-00000E000000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266825" y="2145030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10</xdr:row>
      <xdr:rowOff>0</xdr:rowOff>
    </xdr:from>
    <xdr:ext cx="50800" cy="50800"/>
    <xdr:pic>
      <xdr:nvPicPr>
        <xdr:cNvPr id="15" name="Picture 14">
          <a:extLst>
            <a:ext uri="{FF2B5EF4-FFF2-40B4-BE49-F238E27FC236}">
              <a16:creationId xmlns:a16="http://schemas.microsoft.com/office/drawing/2014/main" xmlns="" id="{00000000-0008-0000-0700-00000F000000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266825" y="3171825"/>
          <a:ext cx="50800" cy="50800"/>
        </a:xfrm>
        <a:prstGeom prst="rect">
          <a:avLst/>
        </a:prstGeom>
      </xdr:spPr>
    </xdr:pic>
    <xdr:clientData/>
  </xdr:oneCellAnchor>
  <xdr:oneCellAnchor>
    <xdr:from>
      <xdr:col>27</xdr:col>
      <xdr:colOff>0</xdr:colOff>
      <xdr:row>6</xdr:row>
      <xdr:rowOff>0</xdr:rowOff>
    </xdr:from>
    <xdr:ext cx="50800" cy="50800"/>
    <xdr:pic>
      <xdr:nvPicPr>
        <xdr:cNvPr id="16" name="Picture 15">
          <a:extLst>
            <a:ext uri="{FF2B5EF4-FFF2-40B4-BE49-F238E27FC236}">
              <a16:creationId xmlns:a16="http://schemas.microsoft.com/office/drawing/2014/main" xmlns="" id="{00000000-0008-0000-0700-000010000000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22755225" y="2066925"/>
          <a:ext cx="50800" cy="50800"/>
        </a:xfrm>
        <a:prstGeom prst="rect">
          <a:avLst/>
        </a:prstGeom>
      </xdr:spPr>
    </xdr:pic>
    <xdr:clientData/>
  </xdr:oneCellAnchor>
  <xdr:oneCellAnchor>
    <xdr:from>
      <xdr:col>27</xdr:col>
      <xdr:colOff>0</xdr:colOff>
      <xdr:row>12</xdr:row>
      <xdr:rowOff>0</xdr:rowOff>
    </xdr:from>
    <xdr:ext cx="50800" cy="50800"/>
    <xdr:pic>
      <xdr:nvPicPr>
        <xdr:cNvPr id="18" name="Picture 17">
          <a:extLst>
            <a:ext uri="{FF2B5EF4-FFF2-40B4-BE49-F238E27FC236}">
              <a16:creationId xmlns:a16="http://schemas.microsoft.com/office/drawing/2014/main" xmlns="" id="{00000000-0008-0000-0700-000012000000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22755225" y="4029075"/>
          <a:ext cx="50800" cy="50800"/>
        </a:xfrm>
        <a:prstGeom prst="rect">
          <a:avLst/>
        </a:prstGeom>
      </xdr:spPr>
    </xdr:pic>
    <xdr:clientData/>
  </xdr:oneCellAnchor>
  <xdr:oneCellAnchor>
    <xdr:from>
      <xdr:col>27</xdr:col>
      <xdr:colOff>0</xdr:colOff>
      <xdr:row>24</xdr:row>
      <xdr:rowOff>0</xdr:rowOff>
    </xdr:from>
    <xdr:ext cx="50800" cy="50800"/>
    <xdr:pic>
      <xdr:nvPicPr>
        <xdr:cNvPr id="19" name="Picture 18">
          <a:extLst>
            <a:ext uri="{FF2B5EF4-FFF2-40B4-BE49-F238E27FC236}">
              <a16:creationId xmlns:a16="http://schemas.microsoft.com/office/drawing/2014/main" xmlns="" id="{00000000-0008-0000-0700-000013000000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22755225" y="16411575"/>
          <a:ext cx="50800" cy="50800"/>
        </a:xfrm>
        <a:prstGeom prst="rect">
          <a:avLst/>
        </a:prstGeom>
      </xdr:spPr>
    </xdr:pic>
    <xdr:clientData/>
  </xdr:oneCellAnchor>
  <xdr:oneCellAnchor>
    <xdr:from>
      <xdr:col>27</xdr:col>
      <xdr:colOff>0</xdr:colOff>
      <xdr:row>24</xdr:row>
      <xdr:rowOff>0</xdr:rowOff>
    </xdr:from>
    <xdr:ext cx="50800" cy="50800"/>
    <xdr:pic>
      <xdr:nvPicPr>
        <xdr:cNvPr id="20" name="Picture 19">
          <a:extLst>
            <a:ext uri="{FF2B5EF4-FFF2-40B4-BE49-F238E27FC236}">
              <a16:creationId xmlns:a16="http://schemas.microsoft.com/office/drawing/2014/main" xmlns="" id="{00000000-0008-0000-0700-000014000000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22755225" y="16411575"/>
          <a:ext cx="50800" cy="50800"/>
        </a:xfrm>
        <a:prstGeom prst="rect">
          <a:avLst/>
        </a:prstGeom>
      </xdr:spPr>
    </xdr:pic>
    <xdr:clientData/>
  </xdr:oneCellAnchor>
  <xdr:oneCellAnchor>
    <xdr:from>
      <xdr:col>27</xdr:col>
      <xdr:colOff>0</xdr:colOff>
      <xdr:row>45</xdr:row>
      <xdr:rowOff>0</xdr:rowOff>
    </xdr:from>
    <xdr:ext cx="50800" cy="50800"/>
    <xdr:pic>
      <xdr:nvPicPr>
        <xdr:cNvPr id="21" name="Picture 20">
          <a:extLst>
            <a:ext uri="{FF2B5EF4-FFF2-40B4-BE49-F238E27FC236}">
              <a16:creationId xmlns:a16="http://schemas.microsoft.com/office/drawing/2014/main" xmlns="" id="{00000000-0008-0000-0700-000015000000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22755225" y="15306675"/>
          <a:ext cx="50800" cy="50800"/>
        </a:xfrm>
        <a:prstGeom prst="rect">
          <a:avLst/>
        </a:prstGeom>
      </xdr:spPr>
    </xdr:pic>
    <xdr:clientData/>
  </xdr:oneCellAnchor>
  <xdr:oneCellAnchor>
    <xdr:from>
      <xdr:col>27</xdr:col>
      <xdr:colOff>0</xdr:colOff>
      <xdr:row>9</xdr:row>
      <xdr:rowOff>0</xdr:rowOff>
    </xdr:from>
    <xdr:ext cx="50800" cy="50800"/>
    <xdr:pic>
      <xdr:nvPicPr>
        <xdr:cNvPr id="22" name="Picture 21">
          <a:extLst>
            <a:ext uri="{FF2B5EF4-FFF2-40B4-BE49-F238E27FC236}">
              <a16:creationId xmlns:a16="http://schemas.microsoft.com/office/drawing/2014/main" xmlns="" id="{00000000-0008-0000-0700-000016000000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22755225" y="2619375"/>
          <a:ext cx="50800" cy="50800"/>
        </a:xfrm>
        <a:prstGeom prst="rect">
          <a:avLst/>
        </a:prstGeom>
      </xdr:spPr>
    </xdr:pic>
    <xdr:clientData/>
  </xdr:oneCellAnchor>
  <xdr:oneCellAnchor>
    <xdr:from>
      <xdr:col>27</xdr:col>
      <xdr:colOff>0</xdr:colOff>
      <xdr:row>59</xdr:row>
      <xdr:rowOff>0</xdr:rowOff>
    </xdr:from>
    <xdr:ext cx="50800" cy="50800"/>
    <xdr:pic>
      <xdr:nvPicPr>
        <xdr:cNvPr id="23" name="Picture 22">
          <a:extLst>
            <a:ext uri="{FF2B5EF4-FFF2-40B4-BE49-F238E27FC236}">
              <a16:creationId xmlns:a16="http://schemas.microsoft.com/office/drawing/2014/main" xmlns="" id="{00000000-0008-0000-0700-000017000000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22755225" y="21450300"/>
          <a:ext cx="50800" cy="50800"/>
        </a:xfrm>
        <a:prstGeom prst="rect">
          <a:avLst/>
        </a:prstGeom>
      </xdr:spPr>
    </xdr:pic>
    <xdr:clientData/>
  </xdr:oneCellAnchor>
  <xdr:oneCellAnchor>
    <xdr:from>
      <xdr:col>27</xdr:col>
      <xdr:colOff>0</xdr:colOff>
      <xdr:row>10</xdr:row>
      <xdr:rowOff>0</xdr:rowOff>
    </xdr:from>
    <xdr:ext cx="50800" cy="50800"/>
    <xdr:pic>
      <xdr:nvPicPr>
        <xdr:cNvPr id="24" name="Picture 23">
          <a:extLst>
            <a:ext uri="{FF2B5EF4-FFF2-40B4-BE49-F238E27FC236}">
              <a16:creationId xmlns:a16="http://schemas.microsoft.com/office/drawing/2014/main" xmlns="" id="{00000000-0008-0000-0700-000018000000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22755225" y="3171825"/>
          <a:ext cx="50800" cy="50800"/>
        </a:xfrm>
        <a:prstGeom prst="rect">
          <a:avLst/>
        </a:prstGeom>
      </xdr:spPr>
    </xdr:pic>
    <xdr:clientData/>
  </xdr:oneCellAnchor>
  <xdr:twoCellAnchor editAs="oneCell">
    <xdr:from>
      <xdr:col>1</xdr:col>
      <xdr:colOff>0</xdr:colOff>
      <xdr:row>6</xdr:row>
      <xdr:rowOff>0</xdr:rowOff>
    </xdr:from>
    <xdr:to>
      <xdr:col>1</xdr:col>
      <xdr:colOff>50800</xdr:colOff>
      <xdr:row>10</xdr:row>
      <xdr:rowOff>50800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xmlns="" id="{00000000-0008-0000-0700-000019000000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4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266825" y="2066925"/>
          <a:ext cx="50800" cy="50800"/>
        </a:xfrm>
        <a:prstGeom prst="rect">
          <a:avLst/>
        </a:prstGeom>
      </xdr:spPr>
    </xdr:pic>
    <xdr:clientData/>
  </xdr:twoCellAnchor>
  <xdr:oneCellAnchor>
    <xdr:from>
      <xdr:col>1</xdr:col>
      <xdr:colOff>0</xdr:colOff>
      <xdr:row>9</xdr:row>
      <xdr:rowOff>0</xdr:rowOff>
    </xdr:from>
    <xdr:ext cx="50800" cy="50800"/>
    <xdr:pic>
      <xdr:nvPicPr>
        <xdr:cNvPr id="26" name="Picture 25">
          <a:extLst>
            <a:ext uri="{FF2B5EF4-FFF2-40B4-BE49-F238E27FC236}">
              <a16:creationId xmlns:a16="http://schemas.microsoft.com/office/drawing/2014/main" xmlns="" id="{00000000-0008-0000-0700-00001A000000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4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266825" y="2619375"/>
          <a:ext cx="50800" cy="50800"/>
        </a:xfrm>
        <a:prstGeom prst="rect">
          <a:avLst/>
        </a:prstGeom>
      </xdr:spPr>
    </xdr:pic>
    <xdr:clientData/>
  </xdr:oneCellAnchor>
  <xdr:oneCellAnchor>
    <xdr:from>
      <xdr:col>27</xdr:col>
      <xdr:colOff>0</xdr:colOff>
      <xdr:row>6</xdr:row>
      <xdr:rowOff>0</xdr:rowOff>
    </xdr:from>
    <xdr:ext cx="50800" cy="50800"/>
    <xdr:pic>
      <xdr:nvPicPr>
        <xdr:cNvPr id="27" name="Picture 26">
          <a:extLst>
            <a:ext uri="{FF2B5EF4-FFF2-40B4-BE49-F238E27FC236}">
              <a16:creationId xmlns:a16="http://schemas.microsoft.com/office/drawing/2014/main" xmlns="" id="{00000000-0008-0000-0700-00001B000000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22879050" y="2066925"/>
          <a:ext cx="50800" cy="50800"/>
        </a:xfrm>
        <a:prstGeom prst="rect">
          <a:avLst/>
        </a:prstGeom>
      </xdr:spPr>
    </xdr:pic>
    <xdr:clientData/>
  </xdr:oneCellAnchor>
  <xdr:oneCellAnchor>
    <xdr:from>
      <xdr:col>27</xdr:col>
      <xdr:colOff>0</xdr:colOff>
      <xdr:row>12</xdr:row>
      <xdr:rowOff>0</xdr:rowOff>
    </xdr:from>
    <xdr:ext cx="50800" cy="50800"/>
    <xdr:pic>
      <xdr:nvPicPr>
        <xdr:cNvPr id="29" name="Picture 28">
          <a:extLst>
            <a:ext uri="{FF2B5EF4-FFF2-40B4-BE49-F238E27FC236}">
              <a16:creationId xmlns:a16="http://schemas.microsoft.com/office/drawing/2014/main" xmlns="" id="{00000000-0008-0000-0700-00001D000000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22879050" y="4029075"/>
          <a:ext cx="50800" cy="50800"/>
        </a:xfrm>
        <a:prstGeom prst="rect">
          <a:avLst/>
        </a:prstGeom>
      </xdr:spPr>
    </xdr:pic>
    <xdr:clientData/>
  </xdr:oneCellAnchor>
  <xdr:oneCellAnchor>
    <xdr:from>
      <xdr:col>27</xdr:col>
      <xdr:colOff>0</xdr:colOff>
      <xdr:row>24</xdr:row>
      <xdr:rowOff>0</xdr:rowOff>
    </xdr:from>
    <xdr:ext cx="50800" cy="50800"/>
    <xdr:pic>
      <xdr:nvPicPr>
        <xdr:cNvPr id="30" name="Picture 29">
          <a:extLst>
            <a:ext uri="{FF2B5EF4-FFF2-40B4-BE49-F238E27FC236}">
              <a16:creationId xmlns:a16="http://schemas.microsoft.com/office/drawing/2014/main" xmlns="" id="{00000000-0008-0000-0700-00001E000000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22879050" y="16411575"/>
          <a:ext cx="50800" cy="50800"/>
        </a:xfrm>
        <a:prstGeom prst="rect">
          <a:avLst/>
        </a:prstGeom>
      </xdr:spPr>
    </xdr:pic>
    <xdr:clientData/>
  </xdr:oneCellAnchor>
  <xdr:oneCellAnchor>
    <xdr:from>
      <xdr:col>27</xdr:col>
      <xdr:colOff>0</xdr:colOff>
      <xdr:row>24</xdr:row>
      <xdr:rowOff>0</xdr:rowOff>
    </xdr:from>
    <xdr:ext cx="50800" cy="50800"/>
    <xdr:pic>
      <xdr:nvPicPr>
        <xdr:cNvPr id="31" name="Picture 30">
          <a:extLst>
            <a:ext uri="{FF2B5EF4-FFF2-40B4-BE49-F238E27FC236}">
              <a16:creationId xmlns:a16="http://schemas.microsoft.com/office/drawing/2014/main" xmlns="" id="{00000000-0008-0000-0700-00001F000000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22879050" y="16411575"/>
          <a:ext cx="50800" cy="50800"/>
        </a:xfrm>
        <a:prstGeom prst="rect">
          <a:avLst/>
        </a:prstGeom>
      </xdr:spPr>
    </xdr:pic>
    <xdr:clientData/>
  </xdr:oneCellAnchor>
  <xdr:oneCellAnchor>
    <xdr:from>
      <xdr:col>27</xdr:col>
      <xdr:colOff>0</xdr:colOff>
      <xdr:row>45</xdr:row>
      <xdr:rowOff>0</xdr:rowOff>
    </xdr:from>
    <xdr:ext cx="50800" cy="50800"/>
    <xdr:pic>
      <xdr:nvPicPr>
        <xdr:cNvPr id="32" name="Picture 31">
          <a:extLst>
            <a:ext uri="{FF2B5EF4-FFF2-40B4-BE49-F238E27FC236}">
              <a16:creationId xmlns:a16="http://schemas.microsoft.com/office/drawing/2014/main" xmlns="" id="{00000000-0008-0000-0700-000020000000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22879050" y="15306675"/>
          <a:ext cx="50800" cy="50800"/>
        </a:xfrm>
        <a:prstGeom prst="rect">
          <a:avLst/>
        </a:prstGeom>
      </xdr:spPr>
    </xdr:pic>
    <xdr:clientData/>
  </xdr:oneCellAnchor>
  <xdr:oneCellAnchor>
    <xdr:from>
      <xdr:col>27</xdr:col>
      <xdr:colOff>0</xdr:colOff>
      <xdr:row>9</xdr:row>
      <xdr:rowOff>0</xdr:rowOff>
    </xdr:from>
    <xdr:ext cx="50800" cy="50800"/>
    <xdr:pic>
      <xdr:nvPicPr>
        <xdr:cNvPr id="33" name="Picture 32">
          <a:extLst>
            <a:ext uri="{FF2B5EF4-FFF2-40B4-BE49-F238E27FC236}">
              <a16:creationId xmlns:a16="http://schemas.microsoft.com/office/drawing/2014/main" xmlns="" id="{00000000-0008-0000-0700-000021000000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22879050" y="2619375"/>
          <a:ext cx="50800" cy="50800"/>
        </a:xfrm>
        <a:prstGeom prst="rect">
          <a:avLst/>
        </a:prstGeom>
      </xdr:spPr>
    </xdr:pic>
    <xdr:clientData/>
  </xdr:oneCellAnchor>
  <xdr:oneCellAnchor>
    <xdr:from>
      <xdr:col>27</xdr:col>
      <xdr:colOff>0</xdr:colOff>
      <xdr:row>59</xdr:row>
      <xdr:rowOff>0</xdr:rowOff>
    </xdr:from>
    <xdr:ext cx="50800" cy="50800"/>
    <xdr:pic>
      <xdr:nvPicPr>
        <xdr:cNvPr id="34" name="Picture 33">
          <a:extLst>
            <a:ext uri="{FF2B5EF4-FFF2-40B4-BE49-F238E27FC236}">
              <a16:creationId xmlns:a16="http://schemas.microsoft.com/office/drawing/2014/main" xmlns="" id="{00000000-0008-0000-0700-000022000000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22879050" y="21450300"/>
          <a:ext cx="50800" cy="50800"/>
        </a:xfrm>
        <a:prstGeom prst="rect">
          <a:avLst/>
        </a:prstGeom>
      </xdr:spPr>
    </xdr:pic>
    <xdr:clientData/>
  </xdr:oneCellAnchor>
  <xdr:oneCellAnchor>
    <xdr:from>
      <xdr:col>27</xdr:col>
      <xdr:colOff>0</xdr:colOff>
      <xdr:row>10</xdr:row>
      <xdr:rowOff>0</xdr:rowOff>
    </xdr:from>
    <xdr:ext cx="50800" cy="50800"/>
    <xdr:pic>
      <xdr:nvPicPr>
        <xdr:cNvPr id="35" name="Picture 34">
          <a:extLst>
            <a:ext uri="{FF2B5EF4-FFF2-40B4-BE49-F238E27FC236}">
              <a16:creationId xmlns:a16="http://schemas.microsoft.com/office/drawing/2014/main" xmlns="" id="{00000000-0008-0000-0700-000023000000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22879050" y="3171825"/>
          <a:ext cx="50800" cy="50800"/>
        </a:xfrm>
        <a:prstGeom prst="rect">
          <a:avLst/>
        </a:prstGeom>
      </xdr:spPr>
    </xdr:pic>
    <xdr:clientData/>
  </xdr:oneCellAnchor>
  <xdr:oneCellAnchor>
    <xdr:from>
      <xdr:col>27</xdr:col>
      <xdr:colOff>0</xdr:colOff>
      <xdr:row>10</xdr:row>
      <xdr:rowOff>0</xdr:rowOff>
    </xdr:from>
    <xdr:ext cx="50800" cy="50800"/>
    <xdr:pic>
      <xdr:nvPicPr>
        <xdr:cNvPr id="36" name="Picture 35">
          <a:extLst>
            <a:ext uri="{FF2B5EF4-FFF2-40B4-BE49-F238E27FC236}">
              <a16:creationId xmlns:a16="http://schemas.microsoft.com/office/drawing/2014/main" xmlns="" id="{9EAB15FF-A342-4809-9B5A-0ED9AB99942E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8483943" y="281940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37" name="Picture 36">
          <a:extLst>
            <a:ext uri="{FF2B5EF4-FFF2-40B4-BE49-F238E27FC236}">
              <a16:creationId xmlns:a16="http://schemas.microsoft.com/office/drawing/2014/main" xmlns="" id="{128071A1-2FD8-4AEB-B0BB-02F072842449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82524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38" name="Picture 37">
          <a:extLst>
            <a:ext uri="{FF2B5EF4-FFF2-40B4-BE49-F238E27FC236}">
              <a16:creationId xmlns:a16="http://schemas.microsoft.com/office/drawing/2014/main" xmlns="" id="{E6E1B2C3-41A2-4150-825D-B864D9BB920C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6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82524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72</xdr:row>
      <xdr:rowOff>0</xdr:rowOff>
    </xdr:from>
    <xdr:ext cx="50800" cy="50800"/>
    <xdr:pic>
      <xdr:nvPicPr>
        <xdr:cNvPr id="39" name="Picture 38">
          <a:extLst>
            <a:ext uri="{FF2B5EF4-FFF2-40B4-BE49-F238E27FC236}">
              <a16:creationId xmlns:a16="http://schemas.microsoft.com/office/drawing/2014/main" xmlns="" id="{CB740E9D-218E-49F8-B98B-5F411BCC01EC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86334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72</xdr:row>
      <xdr:rowOff>0</xdr:rowOff>
    </xdr:from>
    <xdr:ext cx="50800" cy="50800"/>
    <xdr:pic>
      <xdr:nvPicPr>
        <xdr:cNvPr id="40" name="Picture 39">
          <a:extLst>
            <a:ext uri="{FF2B5EF4-FFF2-40B4-BE49-F238E27FC236}">
              <a16:creationId xmlns:a16="http://schemas.microsoft.com/office/drawing/2014/main" xmlns="" id="{5E4CE3A5-5A1C-4DA3-891E-0BAA4A58E9AD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6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8633460"/>
          <a:ext cx="50800" cy="50800"/>
        </a:xfrm>
        <a:prstGeom prst="rect">
          <a:avLst/>
        </a:prstGeom>
      </xdr:spPr>
    </xdr:pic>
    <xdr:clientData/>
  </xdr:oneCellAnchor>
  <xdr:oneCellAnchor>
    <xdr:from>
      <xdr:col>2</xdr:col>
      <xdr:colOff>104775</xdr:colOff>
      <xdr:row>73</xdr:row>
      <xdr:rowOff>0</xdr:rowOff>
    </xdr:from>
    <xdr:ext cx="50800" cy="50800"/>
    <xdr:pic>
      <xdr:nvPicPr>
        <xdr:cNvPr id="41" name="Picture 40">
          <a:extLst>
            <a:ext uri="{FF2B5EF4-FFF2-40B4-BE49-F238E27FC236}">
              <a16:creationId xmlns:a16="http://schemas.microsoft.com/office/drawing/2014/main" xmlns="" id="{0E1DBF7E-5813-464A-9B28-4E1E9D00F94E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202055" y="90144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42" name="Picture 41">
          <a:extLst>
            <a:ext uri="{FF2B5EF4-FFF2-40B4-BE49-F238E27FC236}">
              <a16:creationId xmlns:a16="http://schemas.microsoft.com/office/drawing/2014/main" xmlns="" id="{3FB0D972-2C85-428A-A08A-1F13F452CE52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6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9014460"/>
          <a:ext cx="50800" cy="50800"/>
        </a:xfrm>
        <a:prstGeom prst="rect">
          <a:avLst/>
        </a:prstGeom>
      </xdr:spPr>
    </xdr:pic>
    <xdr:clientData/>
  </xdr:oneCellAnchor>
  <xdr:oneCellAnchor>
    <xdr:from>
      <xdr:col>2</xdr:col>
      <xdr:colOff>104775</xdr:colOff>
      <xdr:row>71</xdr:row>
      <xdr:rowOff>0</xdr:rowOff>
    </xdr:from>
    <xdr:ext cx="50800" cy="50800"/>
    <xdr:pic>
      <xdr:nvPicPr>
        <xdr:cNvPr id="43" name="Picture 42">
          <a:extLst>
            <a:ext uri="{FF2B5EF4-FFF2-40B4-BE49-F238E27FC236}">
              <a16:creationId xmlns:a16="http://schemas.microsoft.com/office/drawing/2014/main" xmlns="" id="{EB101D8A-F8DB-438E-83A6-2F0D0AF1EE6C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7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202055" y="82524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44" name="Picture 43">
          <a:extLst>
            <a:ext uri="{FF2B5EF4-FFF2-40B4-BE49-F238E27FC236}">
              <a16:creationId xmlns:a16="http://schemas.microsoft.com/office/drawing/2014/main" xmlns="" id="{76E7D5FB-71FD-4093-B595-4DDB6DAF9F8B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8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82524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45" name="Picture 44">
          <a:extLst>
            <a:ext uri="{FF2B5EF4-FFF2-40B4-BE49-F238E27FC236}">
              <a16:creationId xmlns:a16="http://schemas.microsoft.com/office/drawing/2014/main" xmlns="" id="{5B4D7479-61F5-4189-A740-35541983AD2F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7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82524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46" name="Picture 45">
          <a:extLst>
            <a:ext uri="{FF2B5EF4-FFF2-40B4-BE49-F238E27FC236}">
              <a16:creationId xmlns:a16="http://schemas.microsoft.com/office/drawing/2014/main" xmlns="" id="{9123B612-8F7C-4BDA-A1BC-913D7571CF15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8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82524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47" name="Picture 46">
          <a:extLst>
            <a:ext uri="{FF2B5EF4-FFF2-40B4-BE49-F238E27FC236}">
              <a16:creationId xmlns:a16="http://schemas.microsoft.com/office/drawing/2014/main" xmlns="" id="{E386C2B7-813C-4E05-9D27-66BA3A03CAB2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7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82524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48" name="Picture 47">
          <a:extLst>
            <a:ext uri="{FF2B5EF4-FFF2-40B4-BE49-F238E27FC236}">
              <a16:creationId xmlns:a16="http://schemas.microsoft.com/office/drawing/2014/main" xmlns="" id="{6CB0F848-3F91-40D4-89CD-586BE68F010C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8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82524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49" name="Picture 48">
          <a:extLst>
            <a:ext uri="{FF2B5EF4-FFF2-40B4-BE49-F238E27FC236}">
              <a16:creationId xmlns:a16="http://schemas.microsoft.com/office/drawing/2014/main" xmlns="" id="{2D27B3F6-8279-4A2F-98F0-12161841EABC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9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8252460"/>
          <a:ext cx="50800" cy="50800"/>
        </a:xfrm>
        <a:prstGeom prst="rect">
          <a:avLst/>
        </a:prstGeom>
      </xdr:spPr>
    </xdr:pic>
    <xdr:clientData/>
  </xdr:oneCellAnchor>
  <xdr:oneCellAnchor>
    <xdr:from>
      <xdr:col>2</xdr:col>
      <xdr:colOff>104775</xdr:colOff>
      <xdr:row>72</xdr:row>
      <xdr:rowOff>0</xdr:rowOff>
    </xdr:from>
    <xdr:ext cx="50800" cy="50800"/>
    <xdr:pic>
      <xdr:nvPicPr>
        <xdr:cNvPr id="50" name="Picture 49">
          <a:extLst>
            <a:ext uri="{FF2B5EF4-FFF2-40B4-BE49-F238E27FC236}">
              <a16:creationId xmlns:a16="http://schemas.microsoft.com/office/drawing/2014/main" xmlns="" id="{07ECC36F-6F20-488E-85C2-13440C712F4F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7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202055" y="86334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72</xdr:row>
      <xdr:rowOff>0</xdr:rowOff>
    </xdr:from>
    <xdr:ext cx="50800" cy="50800"/>
    <xdr:pic>
      <xdr:nvPicPr>
        <xdr:cNvPr id="51" name="Picture 50">
          <a:extLst>
            <a:ext uri="{FF2B5EF4-FFF2-40B4-BE49-F238E27FC236}">
              <a16:creationId xmlns:a16="http://schemas.microsoft.com/office/drawing/2014/main" xmlns="" id="{C7115A54-8EEE-4825-B317-01F957932959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8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86334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72</xdr:row>
      <xdr:rowOff>0</xdr:rowOff>
    </xdr:from>
    <xdr:ext cx="50800" cy="50800"/>
    <xdr:pic>
      <xdr:nvPicPr>
        <xdr:cNvPr id="52" name="Picture 51">
          <a:extLst>
            <a:ext uri="{FF2B5EF4-FFF2-40B4-BE49-F238E27FC236}">
              <a16:creationId xmlns:a16="http://schemas.microsoft.com/office/drawing/2014/main" xmlns="" id="{D69945D0-83F5-4BA1-B947-008CB324C4A4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7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86334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72</xdr:row>
      <xdr:rowOff>0</xdr:rowOff>
    </xdr:from>
    <xdr:ext cx="50800" cy="50800"/>
    <xdr:pic>
      <xdr:nvPicPr>
        <xdr:cNvPr id="53" name="Picture 52">
          <a:extLst>
            <a:ext uri="{FF2B5EF4-FFF2-40B4-BE49-F238E27FC236}">
              <a16:creationId xmlns:a16="http://schemas.microsoft.com/office/drawing/2014/main" xmlns="" id="{7684302E-336D-4A61-8E8A-2CE8B8B4C679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8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86334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72</xdr:row>
      <xdr:rowOff>0</xdr:rowOff>
    </xdr:from>
    <xdr:ext cx="50800" cy="50800"/>
    <xdr:pic>
      <xdr:nvPicPr>
        <xdr:cNvPr id="54" name="Picture 53">
          <a:extLst>
            <a:ext uri="{FF2B5EF4-FFF2-40B4-BE49-F238E27FC236}">
              <a16:creationId xmlns:a16="http://schemas.microsoft.com/office/drawing/2014/main" xmlns="" id="{FBDF8E3E-071B-46B8-9593-0BC8BCA0C6E8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7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86334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72</xdr:row>
      <xdr:rowOff>0</xdr:rowOff>
    </xdr:from>
    <xdr:ext cx="50800" cy="50800"/>
    <xdr:pic>
      <xdr:nvPicPr>
        <xdr:cNvPr id="55" name="Picture 54">
          <a:extLst>
            <a:ext uri="{FF2B5EF4-FFF2-40B4-BE49-F238E27FC236}">
              <a16:creationId xmlns:a16="http://schemas.microsoft.com/office/drawing/2014/main" xmlns="" id="{86C41FAE-5CF1-4D91-8548-ECB2E40AC0F0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8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86334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72</xdr:row>
      <xdr:rowOff>0</xdr:rowOff>
    </xdr:from>
    <xdr:ext cx="50800" cy="50800"/>
    <xdr:pic>
      <xdr:nvPicPr>
        <xdr:cNvPr id="56" name="Picture 55">
          <a:extLst>
            <a:ext uri="{FF2B5EF4-FFF2-40B4-BE49-F238E27FC236}">
              <a16:creationId xmlns:a16="http://schemas.microsoft.com/office/drawing/2014/main" xmlns="" id="{ED8EB6B5-4826-4443-89B6-C1BC9C05B3F4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9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86334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57" name="Picture 56">
          <a:extLst>
            <a:ext uri="{FF2B5EF4-FFF2-40B4-BE49-F238E27FC236}">
              <a16:creationId xmlns:a16="http://schemas.microsoft.com/office/drawing/2014/main" xmlns="" id="{7A409B5D-2055-4189-9D3E-19CF7BDC73FF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7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82524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58" name="Picture 57">
          <a:extLst>
            <a:ext uri="{FF2B5EF4-FFF2-40B4-BE49-F238E27FC236}">
              <a16:creationId xmlns:a16="http://schemas.microsoft.com/office/drawing/2014/main" xmlns="" id="{59E29F11-BC07-4ABB-990D-9913E144EC27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8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82524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59" name="Picture 58">
          <a:extLst>
            <a:ext uri="{FF2B5EF4-FFF2-40B4-BE49-F238E27FC236}">
              <a16:creationId xmlns:a16="http://schemas.microsoft.com/office/drawing/2014/main" xmlns="" id="{80C86E77-7EDF-4C27-BDF1-80CDCB5FDD6C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9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82524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72</xdr:row>
      <xdr:rowOff>0</xdr:rowOff>
    </xdr:from>
    <xdr:ext cx="50800" cy="50800"/>
    <xdr:pic>
      <xdr:nvPicPr>
        <xdr:cNvPr id="60" name="Picture 59">
          <a:extLst>
            <a:ext uri="{FF2B5EF4-FFF2-40B4-BE49-F238E27FC236}">
              <a16:creationId xmlns:a16="http://schemas.microsoft.com/office/drawing/2014/main" xmlns="" id="{583561D4-59CD-4BFD-B4B8-9769A42AFD73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7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86334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72</xdr:row>
      <xdr:rowOff>0</xdr:rowOff>
    </xdr:from>
    <xdr:ext cx="50800" cy="50800"/>
    <xdr:pic>
      <xdr:nvPicPr>
        <xdr:cNvPr id="61" name="Picture 60">
          <a:extLst>
            <a:ext uri="{FF2B5EF4-FFF2-40B4-BE49-F238E27FC236}">
              <a16:creationId xmlns:a16="http://schemas.microsoft.com/office/drawing/2014/main" xmlns="" id="{09C0CB3A-F03D-4569-AE40-4485967C7DE6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8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86334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72</xdr:row>
      <xdr:rowOff>0</xdr:rowOff>
    </xdr:from>
    <xdr:ext cx="50800" cy="50800"/>
    <xdr:pic>
      <xdr:nvPicPr>
        <xdr:cNvPr id="62" name="Picture 61">
          <a:extLst>
            <a:ext uri="{FF2B5EF4-FFF2-40B4-BE49-F238E27FC236}">
              <a16:creationId xmlns:a16="http://schemas.microsoft.com/office/drawing/2014/main" xmlns="" id="{48B868A2-A15B-459B-BC9A-0897D19D9976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9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86334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63" name="Picture 62">
          <a:extLst>
            <a:ext uri="{FF2B5EF4-FFF2-40B4-BE49-F238E27FC236}">
              <a16:creationId xmlns:a16="http://schemas.microsoft.com/office/drawing/2014/main" xmlns="" id="{6C6A41EB-E672-4A44-91C2-E71786E215BF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7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90144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64" name="Picture 63">
          <a:extLst>
            <a:ext uri="{FF2B5EF4-FFF2-40B4-BE49-F238E27FC236}">
              <a16:creationId xmlns:a16="http://schemas.microsoft.com/office/drawing/2014/main" xmlns="" id="{47662015-1ED9-4CDB-8A49-8B0F71CF6423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8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90144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65" name="Picture 64">
          <a:extLst>
            <a:ext uri="{FF2B5EF4-FFF2-40B4-BE49-F238E27FC236}">
              <a16:creationId xmlns:a16="http://schemas.microsoft.com/office/drawing/2014/main" xmlns="" id="{785528E4-F212-48C3-B465-6169F111C111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9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90144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66" name="Picture 65">
          <a:extLst>
            <a:ext uri="{FF2B5EF4-FFF2-40B4-BE49-F238E27FC236}">
              <a16:creationId xmlns:a16="http://schemas.microsoft.com/office/drawing/2014/main" xmlns="" id="{3883972A-0BC0-48C6-ACF7-A25DC727D18C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7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92278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67" name="Picture 66">
          <a:extLst>
            <a:ext uri="{FF2B5EF4-FFF2-40B4-BE49-F238E27FC236}">
              <a16:creationId xmlns:a16="http://schemas.microsoft.com/office/drawing/2014/main" xmlns="" id="{A517C16E-FD4A-4600-B3F4-B126ECAFBBF4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8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92278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68" name="Picture 67">
          <a:extLst>
            <a:ext uri="{FF2B5EF4-FFF2-40B4-BE49-F238E27FC236}">
              <a16:creationId xmlns:a16="http://schemas.microsoft.com/office/drawing/2014/main" xmlns="" id="{AF5BE64B-789E-43FC-81DC-D2EC3127D062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9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92278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69" name="Picture 68">
          <a:extLst>
            <a:ext uri="{FF2B5EF4-FFF2-40B4-BE49-F238E27FC236}">
              <a16:creationId xmlns:a16="http://schemas.microsoft.com/office/drawing/2014/main" xmlns="" id="{46FFE58A-961D-4D26-83AC-C8EB613863A2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7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94183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70" name="Picture 69">
          <a:extLst>
            <a:ext uri="{FF2B5EF4-FFF2-40B4-BE49-F238E27FC236}">
              <a16:creationId xmlns:a16="http://schemas.microsoft.com/office/drawing/2014/main" xmlns="" id="{EDDC1C59-D193-40FF-B2A2-EF3542A86138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8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94183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71" name="Picture 70">
          <a:extLst>
            <a:ext uri="{FF2B5EF4-FFF2-40B4-BE49-F238E27FC236}">
              <a16:creationId xmlns:a16="http://schemas.microsoft.com/office/drawing/2014/main" xmlns="" id="{73B6FE5C-3617-4D22-90BF-A0989C60E8E5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9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94183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72" name="Picture 71">
          <a:extLst>
            <a:ext uri="{FF2B5EF4-FFF2-40B4-BE49-F238E27FC236}">
              <a16:creationId xmlns:a16="http://schemas.microsoft.com/office/drawing/2014/main" xmlns="" id="{7B3D69A0-EEB3-4642-8F83-FFEA96749657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2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82524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73" name="Picture 72">
          <a:extLst>
            <a:ext uri="{FF2B5EF4-FFF2-40B4-BE49-F238E27FC236}">
              <a16:creationId xmlns:a16="http://schemas.microsoft.com/office/drawing/2014/main" xmlns="" id="{B213272D-3AA9-42F1-ABE7-41F03E491540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3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82524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74" name="Picture 73">
          <a:extLst>
            <a:ext uri="{FF2B5EF4-FFF2-40B4-BE49-F238E27FC236}">
              <a16:creationId xmlns:a16="http://schemas.microsoft.com/office/drawing/2014/main" xmlns="" id="{7E6F1C6A-7783-4A38-B910-DA20513A1D58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4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82524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75" name="Picture 74">
          <a:extLst>
            <a:ext uri="{FF2B5EF4-FFF2-40B4-BE49-F238E27FC236}">
              <a16:creationId xmlns:a16="http://schemas.microsoft.com/office/drawing/2014/main" xmlns="" id="{494780AE-BF65-43BF-97C9-AC67AE40FCCF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82524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76" name="Picture 75">
          <a:extLst>
            <a:ext uri="{FF2B5EF4-FFF2-40B4-BE49-F238E27FC236}">
              <a16:creationId xmlns:a16="http://schemas.microsoft.com/office/drawing/2014/main" xmlns="" id="{20C29728-A36B-450A-BC6F-1A86D2AF0303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6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82524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77" name="Picture 76">
          <a:extLst>
            <a:ext uri="{FF2B5EF4-FFF2-40B4-BE49-F238E27FC236}">
              <a16:creationId xmlns:a16="http://schemas.microsoft.com/office/drawing/2014/main" xmlns="" id="{D67E34CA-3C01-4024-81B2-06AE4D0E9FEF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82524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78" name="Picture 77">
          <a:extLst>
            <a:ext uri="{FF2B5EF4-FFF2-40B4-BE49-F238E27FC236}">
              <a16:creationId xmlns:a16="http://schemas.microsoft.com/office/drawing/2014/main" xmlns="" id="{118E458D-EF01-4150-87CF-375930BB565B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6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8252460"/>
          <a:ext cx="50800" cy="50800"/>
        </a:xfrm>
        <a:prstGeom prst="rect">
          <a:avLst/>
        </a:prstGeom>
      </xdr:spPr>
    </xdr:pic>
    <xdr:clientData/>
  </xdr:oneCellAnchor>
  <xdr:oneCellAnchor>
    <xdr:from>
      <xdr:col>2</xdr:col>
      <xdr:colOff>104775</xdr:colOff>
      <xdr:row>71</xdr:row>
      <xdr:rowOff>0</xdr:rowOff>
    </xdr:from>
    <xdr:ext cx="50800" cy="50800"/>
    <xdr:pic>
      <xdr:nvPicPr>
        <xdr:cNvPr id="79" name="Picture 78">
          <a:extLst>
            <a:ext uri="{FF2B5EF4-FFF2-40B4-BE49-F238E27FC236}">
              <a16:creationId xmlns:a16="http://schemas.microsoft.com/office/drawing/2014/main" xmlns="" id="{E976EA63-3D4E-4B44-9B15-2E501A018A61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202055" y="82524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80" name="Picture 79">
          <a:extLst>
            <a:ext uri="{FF2B5EF4-FFF2-40B4-BE49-F238E27FC236}">
              <a16:creationId xmlns:a16="http://schemas.microsoft.com/office/drawing/2014/main" xmlns="" id="{5CFE5091-1963-4CF4-AC5B-BF77F978FD6E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6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82524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81" name="Picture 80">
          <a:extLst>
            <a:ext uri="{FF2B5EF4-FFF2-40B4-BE49-F238E27FC236}">
              <a16:creationId xmlns:a16="http://schemas.microsoft.com/office/drawing/2014/main" xmlns="" id="{518C8504-619A-49F9-8D9B-38C10E56BA58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7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82524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82" name="Picture 81">
          <a:extLst>
            <a:ext uri="{FF2B5EF4-FFF2-40B4-BE49-F238E27FC236}">
              <a16:creationId xmlns:a16="http://schemas.microsoft.com/office/drawing/2014/main" xmlns="" id="{18D17549-4ABD-473D-ADDF-4B313FF13495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8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82524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83" name="Picture 82">
          <a:extLst>
            <a:ext uri="{FF2B5EF4-FFF2-40B4-BE49-F238E27FC236}">
              <a16:creationId xmlns:a16="http://schemas.microsoft.com/office/drawing/2014/main" xmlns="" id="{DE4F007B-4326-4351-AC08-27A299291000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7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82524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84" name="Picture 83">
          <a:extLst>
            <a:ext uri="{FF2B5EF4-FFF2-40B4-BE49-F238E27FC236}">
              <a16:creationId xmlns:a16="http://schemas.microsoft.com/office/drawing/2014/main" xmlns="" id="{2A58A8BE-473D-4E0A-9FC1-24862391BFDF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8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8252460"/>
          <a:ext cx="50800" cy="50800"/>
        </a:xfrm>
        <a:prstGeom prst="rect">
          <a:avLst/>
        </a:prstGeom>
      </xdr:spPr>
    </xdr:pic>
    <xdr:clientData/>
  </xdr:oneCellAnchor>
  <xdr:oneCellAnchor>
    <xdr:from>
      <xdr:col>2</xdr:col>
      <xdr:colOff>104775</xdr:colOff>
      <xdr:row>71</xdr:row>
      <xdr:rowOff>0</xdr:rowOff>
    </xdr:from>
    <xdr:ext cx="50800" cy="50800"/>
    <xdr:pic>
      <xdr:nvPicPr>
        <xdr:cNvPr id="85" name="Picture 84">
          <a:extLst>
            <a:ext uri="{FF2B5EF4-FFF2-40B4-BE49-F238E27FC236}">
              <a16:creationId xmlns:a16="http://schemas.microsoft.com/office/drawing/2014/main" xmlns="" id="{81FC7488-5F58-4270-A03B-CB3872F72495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7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202055" y="82524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86" name="Picture 85">
          <a:extLst>
            <a:ext uri="{FF2B5EF4-FFF2-40B4-BE49-F238E27FC236}">
              <a16:creationId xmlns:a16="http://schemas.microsoft.com/office/drawing/2014/main" xmlns="" id="{1703603E-A154-48BB-B44D-1A790230D87E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8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82524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87" name="Picture 86">
          <a:extLst>
            <a:ext uri="{FF2B5EF4-FFF2-40B4-BE49-F238E27FC236}">
              <a16:creationId xmlns:a16="http://schemas.microsoft.com/office/drawing/2014/main" xmlns="" id="{489EB1C0-3DAF-48AB-9AB3-A4302BC24FB7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9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82524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88" name="Picture 87">
          <a:extLst>
            <a:ext uri="{FF2B5EF4-FFF2-40B4-BE49-F238E27FC236}">
              <a16:creationId xmlns:a16="http://schemas.microsoft.com/office/drawing/2014/main" xmlns="" id="{DE80F440-63F3-4A7F-A70B-9F4579277CAD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7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82524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89" name="Picture 88">
          <a:extLst>
            <a:ext uri="{FF2B5EF4-FFF2-40B4-BE49-F238E27FC236}">
              <a16:creationId xmlns:a16="http://schemas.microsoft.com/office/drawing/2014/main" xmlns="" id="{1519E26E-8E47-4B5A-98AB-B97F1B62DEEC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8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82524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90" name="Picture 89">
          <a:extLst>
            <a:ext uri="{FF2B5EF4-FFF2-40B4-BE49-F238E27FC236}">
              <a16:creationId xmlns:a16="http://schemas.microsoft.com/office/drawing/2014/main" xmlns="" id="{326D7466-3523-4A25-9527-614BE59C2F44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9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82524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91" name="Picture 90">
          <a:extLst>
            <a:ext uri="{FF2B5EF4-FFF2-40B4-BE49-F238E27FC236}">
              <a16:creationId xmlns:a16="http://schemas.microsoft.com/office/drawing/2014/main" xmlns="" id="{9F325E35-886E-4411-A084-50F091495F9C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7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82524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92" name="Picture 91">
          <a:extLst>
            <a:ext uri="{FF2B5EF4-FFF2-40B4-BE49-F238E27FC236}">
              <a16:creationId xmlns:a16="http://schemas.microsoft.com/office/drawing/2014/main" xmlns="" id="{03C0D178-3300-4BE0-AFFC-D091A4AD5D7E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8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82524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93" name="Picture 92">
          <a:extLst>
            <a:ext uri="{FF2B5EF4-FFF2-40B4-BE49-F238E27FC236}">
              <a16:creationId xmlns:a16="http://schemas.microsoft.com/office/drawing/2014/main" xmlns="" id="{EC8F2E0C-F065-4611-9629-201106558BF2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7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82524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94" name="Picture 93">
          <a:extLst>
            <a:ext uri="{FF2B5EF4-FFF2-40B4-BE49-F238E27FC236}">
              <a16:creationId xmlns:a16="http://schemas.microsoft.com/office/drawing/2014/main" xmlns="" id="{69A3FD87-70D0-44C0-AB48-9ECE5A5D466B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8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82524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95" name="Picture 94">
          <a:extLst>
            <a:ext uri="{FF2B5EF4-FFF2-40B4-BE49-F238E27FC236}">
              <a16:creationId xmlns:a16="http://schemas.microsoft.com/office/drawing/2014/main" xmlns="" id="{DCC8AAFF-5C01-4EA1-BD01-1AAB40ACEC97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9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8252460"/>
          <a:ext cx="50800" cy="50800"/>
        </a:xfrm>
        <a:prstGeom prst="rect">
          <a:avLst/>
        </a:prstGeom>
      </xdr:spPr>
    </xdr:pic>
    <xdr:clientData/>
  </xdr:oneCellAnchor>
  <xdr:oneCellAnchor>
    <xdr:from>
      <xdr:col>2</xdr:col>
      <xdr:colOff>104775</xdr:colOff>
      <xdr:row>71</xdr:row>
      <xdr:rowOff>0</xdr:rowOff>
    </xdr:from>
    <xdr:ext cx="50800" cy="50800"/>
    <xdr:pic>
      <xdr:nvPicPr>
        <xdr:cNvPr id="96" name="Picture 95">
          <a:extLst>
            <a:ext uri="{FF2B5EF4-FFF2-40B4-BE49-F238E27FC236}">
              <a16:creationId xmlns:a16="http://schemas.microsoft.com/office/drawing/2014/main" xmlns="" id="{206AC2BB-1996-45C8-A1C4-B7557F896CA4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7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202055" y="82524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97" name="Picture 96">
          <a:extLst>
            <a:ext uri="{FF2B5EF4-FFF2-40B4-BE49-F238E27FC236}">
              <a16:creationId xmlns:a16="http://schemas.microsoft.com/office/drawing/2014/main" xmlns="" id="{037EE27A-9C4C-4E09-9609-68546462BE49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8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82524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98" name="Picture 97">
          <a:extLst>
            <a:ext uri="{FF2B5EF4-FFF2-40B4-BE49-F238E27FC236}">
              <a16:creationId xmlns:a16="http://schemas.microsoft.com/office/drawing/2014/main" xmlns="" id="{19BE5577-142F-40DC-8A84-C4CDE6322507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7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82524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99" name="Picture 98">
          <a:extLst>
            <a:ext uri="{FF2B5EF4-FFF2-40B4-BE49-F238E27FC236}">
              <a16:creationId xmlns:a16="http://schemas.microsoft.com/office/drawing/2014/main" xmlns="" id="{3BBB051C-3CCB-465E-BB67-8C119D4E3180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8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82524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100" name="Picture 99">
          <a:extLst>
            <a:ext uri="{FF2B5EF4-FFF2-40B4-BE49-F238E27FC236}">
              <a16:creationId xmlns:a16="http://schemas.microsoft.com/office/drawing/2014/main" xmlns="" id="{20DB26B5-83DF-4EF5-B74B-B40573A9E014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7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82524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101" name="Picture 100">
          <a:extLst>
            <a:ext uri="{FF2B5EF4-FFF2-40B4-BE49-F238E27FC236}">
              <a16:creationId xmlns:a16="http://schemas.microsoft.com/office/drawing/2014/main" xmlns="" id="{C154899C-74CB-4FCB-893F-4B8C0A48D836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8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82524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102" name="Picture 101">
          <a:extLst>
            <a:ext uri="{FF2B5EF4-FFF2-40B4-BE49-F238E27FC236}">
              <a16:creationId xmlns:a16="http://schemas.microsoft.com/office/drawing/2014/main" xmlns="" id="{AC4FA5F0-A002-4D37-B79C-975729A29AB8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9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8252460"/>
          <a:ext cx="50800" cy="50800"/>
        </a:xfrm>
        <a:prstGeom prst="rect">
          <a:avLst/>
        </a:prstGeom>
      </xdr:spPr>
    </xdr:pic>
    <xdr:clientData/>
  </xdr:oneCellAnchor>
  <xdr:oneCellAnchor>
    <xdr:from>
      <xdr:col>2</xdr:col>
      <xdr:colOff>104775</xdr:colOff>
      <xdr:row>71</xdr:row>
      <xdr:rowOff>0</xdr:rowOff>
    </xdr:from>
    <xdr:ext cx="50800" cy="50800"/>
    <xdr:pic>
      <xdr:nvPicPr>
        <xdr:cNvPr id="103" name="Picture 102">
          <a:extLst>
            <a:ext uri="{FF2B5EF4-FFF2-40B4-BE49-F238E27FC236}">
              <a16:creationId xmlns:a16="http://schemas.microsoft.com/office/drawing/2014/main" xmlns="" id="{80970C9D-55D7-4EFD-9997-4DFB973AA42B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7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202055" y="82524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104" name="Picture 103">
          <a:extLst>
            <a:ext uri="{FF2B5EF4-FFF2-40B4-BE49-F238E27FC236}">
              <a16:creationId xmlns:a16="http://schemas.microsoft.com/office/drawing/2014/main" xmlns="" id="{7C763F2E-A6CA-4161-8C2B-0C49A09603E4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8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82524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105" name="Picture 104">
          <a:extLst>
            <a:ext uri="{FF2B5EF4-FFF2-40B4-BE49-F238E27FC236}">
              <a16:creationId xmlns:a16="http://schemas.microsoft.com/office/drawing/2014/main" xmlns="" id="{8504A939-295A-485E-9EA2-179865C91554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7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82524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106" name="Picture 105">
          <a:extLst>
            <a:ext uri="{FF2B5EF4-FFF2-40B4-BE49-F238E27FC236}">
              <a16:creationId xmlns:a16="http://schemas.microsoft.com/office/drawing/2014/main" xmlns="" id="{89B33CAE-0D52-4AEA-AD2A-C6CA581C142C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8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82524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107" name="Picture 106">
          <a:extLst>
            <a:ext uri="{FF2B5EF4-FFF2-40B4-BE49-F238E27FC236}">
              <a16:creationId xmlns:a16="http://schemas.microsoft.com/office/drawing/2014/main" xmlns="" id="{B58D5C29-7AB7-4CAB-9496-EFF10627D7C1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7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82524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108" name="Picture 107">
          <a:extLst>
            <a:ext uri="{FF2B5EF4-FFF2-40B4-BE49-F238E27FC236}">
              <a16:creationId xmlns:a16="http://schemas.microsoft.com/office/drawing/2014/main" xmlns="" id="{977E81E1-087E-4C8C-82AD-D78DE26999C2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8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82524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109" name="Picture 108">
          <a:extLst>
            <a:ext uri="{FF2B5EF4-FFF2-40B4-BE49-F238E27FC236}">
              <a16:creationId xmlns:a16="http://schemas.microsoft.com/office/drawing/2014/main" xmlns="" id="{91262031-FDEA-4A8B-8E77-375C93D64EB1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9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82524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110" name="Picture 109">
          <a:extLst>
            <a:ext uri="{FF2B5EF4-FFF2-40B4-BE49-F238E27FC236}">
              <a16:creationId xmlns:a16="http://schemas.microsoft.com/office/drawing/2014/main" xmlns="" id="{9B888F7D-1A6A-4211-9A03-A2F3AF7D2CFB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0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82524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111" name="Picture 110">
          <a:extLst>
            <a:ext uri="{FF2B5EF4-FFF2-40B4-BE49-F238E27FC236}">
              <a16:creationId xmlns:a16="http://schemas.microsoft.com/office/drawing/2014/main" xmlns="" id="{3DF38635-CA47-44B9-8266-052F09BD5315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1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82524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112" name="Picture 111">
          <a:extLst>
            <a:ext uri="{FF2B5EF4-FFF2-40B4-BE49-F238E27FC236}">
              <a16:creationId xmlns:a16="http://schemas.microsoft.com/office/drawing/2014/main" xmlns="" id="{B2FE7240-BD73-4DEA-9935-DDD75679C98D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2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8252460"/>
          <a:ext cx="50800" cy="50800"/>
        </a:xfrm>
        <a:prstGeom prst="rect">
          <a:avLst/>
        </a:prstGeom>
      </xdr:spPr>
    </xdr:pic>
    <xdr:clientData/>
  </xdr:oneCellAnchor>
  <xdr:oneCellAnchor>
    <xdr:from>
      <xdr:col>2</xdr:col>
      <xdr:colOff>104775</xdr:colOff>
      <xdr:row>71</xdr:row>
      <xdr:rowOff>0</xdr:rowOff>
    </xdr:from>
    <xdr:ext cx="50800" cy="50800"/>
    <xdr:pic>
      <xdr:nvPicPr>
        <xdr:cNvPr id="113" name="Picture 112">
          <a:extLst>
            <a:ext uri="{FF2B5EF4-FFF2-40B4-BE49-F238E27FC236}">
              <a16:creationId xmlns:a16="http://schemas.microsoft.com/office/drawing/2014/main" xmlns="" id="{FCB4E6AD-37A0-4A3A-B51C-E2B7E8E8772A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3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202055" y="82524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114" name="Picture 113">
          <a:extLst>
            <a:ext uri="{FF2B5EF4-FFF2-40B4-BE49-F238E27FC236}">
              <a16:creationId xmlns:a16="http://schemas.microsoft.com/office/drawing/2014/main" xmlns="" id="{442B594D-8FE5-4DFA-B4C6-E91CC1C119CC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4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82524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115" name="Picture 114">
          <a:extLst>
            <a:ext uri="{FF2B5EF4-FFF2-40B4-BE49-F238E27FC236}">
              <a16:creationId xmlns:a16="http://schemas.microsoft.com/office/drawing/2014/main" xmlns="" id="{8D498713-E8F5-4D56-ACBD-666743F40281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3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82524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116" name="Picture 115">
          <a:extLst>
            <a:ext uri="{FF2B5EF4-FFF2-40B4-BE49-F238E27FC236}">
              <a16:creationId xmlns:a16="http://schemas.microsoft.com/office/drawing/2014/main" xmlns="" id="{BE6F0C31-5C45-40C9-BE72-D92C13EF1E30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4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82524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117" name="Picture 116">
          <a:extLst>
            <a:ext uri="{FF2B5EF4-FFF2-40B4-BE49-F238E27FC236}">
              <a16:creationId xmlns:a16="http://schemas.microsoft.com/office/drawing/2014/main" xmlns="" id="{69294D47-A716-43BE-9862-B13F2BAAD790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3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82524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118" name="Picture 117">
          <a:extLst>
            <a:ext uri="{FF2B5EF4-FFF2-40B4-BE49-F238E27FC236}">
              <a16:creationId xmlns:a16="http://schemas.microsoft.com/office/drawing/2014/main" xmlns="" id="{1A9F7486-02E2-4CEB-AD91-E0A3172C6F97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4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82524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119" name="Picture 118">
          <a:extLst>
            <a:ext uri="{FF2B5EF4-FFF2-40B4-BE49-F238E27FC236}">
              <a16:creationId xmlns:a16="http://schemas.microsoft.com/office/drawing/2014/main" xmlns="" id="{BC23FCED-2CD7-471A-B70C-603B027B19DF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82524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120" name="Picture 119">
          <a:extLst>
            <a:ext uri="{FF2B5EF4-FFF2-40B4-BE49-F238E27FC236}">
              <a16:creationId xmlns:a16="http://schemas.microsoft.com/office/drawing/2014/main" xmlns="" id="{42CD50C5-B6C5-4E43-BC71-703582608003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3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82524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121" name="Picture 120">
          <a:extLst>
            <a:ext uri="{FF2B5EF4-FFF2-40B4-BE49-F238E27FC236}">
              <a16:creationId xmlns:a16="http://schemas.microsoft.com/office/drawing/2014/main" xmlns="" id="{136A1C89-41BA-4C8F-93E3-920D0578CF07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4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82524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122" name="Picture 121">
          <a:extLst>
            <a:ext uri="{FF2B5EF4-FFF2-40B4-BE49-F238E27FC236}">
              <a16:creationId xmlns:a16="http://schemas.microsoft.com/office/drawing/2014/main" xmlns="" id="{93039871-96C7-4741-B1A0-E74253852850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82524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123" name="Picture 122">
          <a:extLst>
            <a:ext uri="{FF2B5EF4-FFF2-40B4-BE49-F238E27FC236}">
              <a16:creationId xmlns:a16="http://schemas.microsoft.com/office/drawing/2014/main" xmlns="" id="{84384016-3C18-4EF4-A004-470601A7F5B0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6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82524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124" name="Picture 123">
          <a:extLst>
            <a:ext uri="{FF2B5EF4-FFF2-40B4-BE49-F238E27FC236}">
              <a16:creationId xmlns:a16="http://schemas.microsoft.com/office/drawing/2014/main" xmlns="" id="{B8F133E0-6DAA-4B44-8DCF-E8ABEB953284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7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82524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125" name="Picture 124">
          <a:extLst>
            <a:ext uri="{FF2B5EF4-FFF2-40B4-BE49-F238E27FC236}">
              <a16:creationId xmlns:a16="http://schemas.microsoft.com/office/drawing/2014/main" xmlns="" id="{1C084E58-159E-40D8-851F-2E6F974668B2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6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92278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126" name="Picture 125">
          <a:extLst>
            <a:ext uri="{FF2B5EF4-FFF2-40B4-BE49-F238E27FC236}">
              <a16:creationId xmlns:a16="http://schemas.microsoft.com/office/drawing/2014/main" xmlns="" id="{9E06B5A1-D677-4D06-944A-985D2370DD5A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7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9227820"/>
          <a:ext cx="50800" cy="50800"/>
        </a:xfrm>
        <a:prstGeom prst="rect">
          <a:avLst/>
        </a:prstGeom>
      </xdr:spPr>
    </xdr:pic>
    <xdr:clientData/>
  </xdr:oneCellAnchor>
  <xdr:oneCellAnchor>
    <xdr:from>
      <xdr:col>2</xdr:col>
      <xdr:colOff>104775</xdr:colOff>
      <xdr:row>73</xdr:row>
      <xdr:rowOff>0</xdr:rowOff>
    </xdr:from>
    <xdr:ext cx="50800" cy="50800"/>
    <xdr:pic>
      <xdr:nvPicPr>
        <xdr:cNvPr id="127" name="Picture 126">
          <a:extLst>
            <a:ext uri="{FF2B5EF4-FFF2-40B4-BE49-F238E27FC236}">
              <a16:creationId xmlns:a16="http://schemas.microsoft.com/office/drawing/2014/main" xmlns="" id="{2B850990-D612-41F7-B621-38D9346011CE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6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202055" y="94183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128" name="Picture 127">
          <a:extLst>
            <a:ext uri="{FF2B5EF4-FFF2-40B4-BE49-F238E27FC236}">
              <a16:creationId xmlns:a16="http://schemas.microsoft.com/office/drawing/2014/main" xmlns="" id="{BE2AFF17-2E6A-4383-BE5F-E1B3BD83EB4B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7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9418320"/>
          <a:ext cx="50800" cy="50800"/>
        </a:xfrm>
        <a:prstGeom prst="rect">
          <a:avLst/>
        </a:prstGeom>
      </xdr:spPr>
    </xdr:pic>
    <xdr:clientData/>
  </xdr:oneCellAnchor>
  <xdr:oneCellAnchor>
    <xdr:from>
      <xdr:col>2</xdr:col>
      <xdr:colOff>104775</xdr:colOff>
      <xdr:row>71</xdr:row>
      <xdr:rowOff>0</xdr:rowOff>
    </xdr:from>
    <xdr:ext cx="50800" cy="50800"/>
    <xdr:pic>
      <xdr:nvPicPr>
        <xdr:cNvPr id="129" name="Picture 128">
          <a:extLst>
            <a:ext uri="{FF2B5EF4-FFF2-40B4-BE49-F238E27FC236}">
              <a16:creationId xmlns:a16="http://schemas.microsoft.com/office/drawing/2014/main" xmlns="" id="{C99DCF8C-09C9-47CC-AF32-E7265DD93841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8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202055" y="82524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130" name="Picture 129">
          <a:extLst>
            <a:ext uri="{FF2B5EF4-FFF2-40B4-BE49-F238E27FC236}">
              <a16:creationId xmlns:a16="http://schemas.microsoft.com/office/drawing/2014/main" xmlns="" id="{EDB35B76-A8BD-44A7-A5AE-8265FB4E784C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9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82524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131" name="Picture 130">
          <a:extLst>
            <a:ext uri="{FF2B5EF4-FFF2-40B4-BE49-F238E27FC236}">
              <a16:creationId xmlns:a16="http://schemas.microsoft.com/office/drawing/2014/main" xmlns="" id="{1EB683DC-3763-4AC6-9BD2-C5D17B2C9BF2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8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82524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132" name="Picture 131">
          <a:extLst>
            <a:ext uri="{FF2B5EF4-FFF2-40B4-BE49-F238E27FC236}">
              <a16:creationId xmlns:a16="http://schemas.microsoft.com/office/drawing/2014/main" xmlns="" id="{464B0FBD-5131-4892-8BE5-BEF5F1FA01BC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9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82524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133" name="Picture 132">
          <a:extLst>
            <a:ext uri="{FF2B5EF4-FFF2-40B4-BE49-F238E27FC236}">
              <a16:creationId xmlns:a16="http://schemas.microsoft.com/office/drawing/2014/main" xmlns="" id="{5A7D8882-D345-45DE-B6F4-0A9A85B4F335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8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82524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134" name="Picture 133">
          <a:extLst>
            <a:ext uri="{FF2B5EF4-FFF2-40B4-BE49-F238E27FC236}">
              <a16:creationId xmlns:a16="http://schemas.microsoft.com/office/drawing/2014/main" xmlns="" id="{5BD31DF2-E46A-45D9-837D-817F840FB7A0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9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82524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135" name="Picture 134">
          <a:extLst>
            <a:ext uri="{FF2B5EF4-FFF2-40B4-BE49-F238E27FC236}">
              <a16:creationId xmlns:a16="http://schemas.microsoft.com/office/drawing/2014/main" xmlns="" id="{81FF5A52-EAE4-4BCB-8771-54C07976D0B9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30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8252460"/>
          <a:ext cx="50800" cy="50800"/>
        </a:xfrm>
        <a:prstGeom prst="rect">
          <a:avLst/>
        </a:prstGeom>
      </xdr:spPr>
    </xdr:pic>
    <xdr:clientData/>
  </xdr:oneCellAnchor>
  <xdr:oneCellAnchor>
    <xdr:from>
      <xdr:col>2</xdr:col>
      <xdr:colOff>104775</xdr:colOff>
      <xdr:row>73</xdr:row>
      <xdr:rowOff>0</xdr:rowOff>
    </xdr:from>
    <xdr:ext cx="50800" cy="50800"/>
    <xdr:pic>
      <xdr:nvPicPr>
        <xdr:cNvPr id="136" name="Picture 135">
          <a:extLst>
            <a:ext uri="{FF2B5EF4-FFF2-40B4-BE49-F238E27FC236}">
              <a16:creationId xmlns:a16="http://schemas.microsoft.com/office/drawing/2014/main" xmlns="" id="{F4EBA3DB-7D19-4867-935A-F1F9D8D3B51C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8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202055" y="92278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137" name="Picture 136">
          <a:extLst>
            <a:ext uri="{FF2B5EF4-FFF2-40B4-BE49-F238E27FC236}">
              <a16:creationId xmlns:a16="http://schemas.microsoft.com/office/drawing/2014/main" xmlns="" id="{D7B07909-1B12-4A05-90E2-6187D54662A6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9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92278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138" name="Picture 137">
          <a:extLst>
            <a:ext uri="{FF2B5EF4-FFF2-40B4-BE49-F238E27FC236}">
              <a16:creationId xmlns:a16="http://schemas.microsoft.com/office/drawing/2014/main" xmlns="" id="{736E6F8B-0AB6-4C02-BAD5-08F2735A7857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8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92278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139" name="Picture 138">
          <a:extLst>
            <a:ext uri="{FF2B5EF4-FFF2-40B4-BE49-F238E27FC236}">
              <a16:creationId xmlns:a16="http://schemas.microsoft.com/office/drawing/2014/main" xmlns="" id="{194B8E60-6AB7-4B0B-B731-0B46C326C05A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9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92278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140" name="Picture 139">
          <a:extLst>
            <a:ext uri="{FF2B5EF4-FFF2-40B4-BE49-F238E27FC236}">
              <a16:creationId xmlns:a16="http://schemas.microsoft.com/office/drawing/2014/main" xmlns="" id="{5D976108-2477-427F-9DEF-C4370E6842D8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8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92278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141" name="Picture 140">
          <a:extLst>
            <a:ext uri="{FF2B5EF4-FFF2-40B4-BE49-F238E27FC236}">
              <a16:creationId xmlns:a16="http://schemas.microsoft.com/office/drawing/2014/main" xmlns="" id="{42C25636-08C5-4530-9C83-F330B2864201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9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92278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142" name="Picture 141">
          <a:extLst>
            <a:ext uri="{FF2B5EF4-FFF2-40B4-BE49-F238E27FC236}">
              <a16:creationId xmlns:a16="http://schemas.microsoft.com/office/drawing/2014/main" xmlns="" id="{94823DC0-73D6-419D-9276-329FC165DEAB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30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92278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143" name="Picture 142">
          <a:extLst>
            <a:ext uri="{FF2B5EF4-FFF2-40B4-BE49-F238E27FC236}">
              <a16:creationId xmlns:a16="http://schemas.microsoft.com/office/drawing/2014/main" xmlns="" id="{747D3966-623F-45E1-A0DD-3A6EB43EE360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8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82524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144" name="Picture 143">
          <a:extLst>
            <a:ext uri="{FF2B5EF4-FFF2-40B4-BE49-F238E27FC236}">
              <a16:creationId xmlns:a16="http://schemas.microsoft.com/office/drawing/2014/main" xmlns="" id="{7837859C-A115-4723-A5A5-4445E77E47A3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9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82524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145" name="Picture 144">
          <a:extLst>
            <a:ext uri="{FF2B5EF4-FFF2-40B4-BE49-F238E27FC236}">
              <a16:creationId xmlns:a16="http://schemas.microsoft.com/office/drawing/2014/main" xmlns="" id="{BA7BEDF9-3C5D-4C98-A700-3EB0B193473B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30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82524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146" name="Picture 145">
          <a:extLst>
            <a:ext uri="{FF2B5EF4-FFF2-40B4-BE49-F238E27FC236}">
              <a16:creationId xmlns:a16="http://schemas.microsoft.com/office/drawing/2014/main" xmlns="" id="{2F8AECC3-1161-459E-88C6-FEFCD3191182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8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92278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147" name="Picture 146">
          <a:extLst>
            <a:ext uri="{FF2B5EF4-FFF2-40B4-BE49-F238E27FC236}">
              <a16:creationId xmlns:a16="http://schemas.microsoft.com/office/drawing/2014/main" xmlns="" id="{A1813AB1-AA02-4109-9292-FA00B907FDFD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9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92278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148" name="Picture 147">
          <a:extLst>
            <a:ext uri="{FF2B5EF4-FFF2-40B4-BE49-F238E27FC236}">
              <a16:creationId xmlns:a16="http://schemas.microsoft.com/office/drawing/2014/main" xmlns="" id="{EA2790EF-BBCD-4065-A600-230875D48D1C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30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92278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149" name="Picture 148">
          <a:extLst>
            <a:ext uri="{FF2B5EF4-FFF2-40B4-BE49-F238E27FC236}">
              <a16:creationId xmlns:a16="http://schemas.microsoft.com/office/drawing/2014/main" xmlns="" id="{0CE51068-F438-4BDA-8E72-8C21FD39E885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8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94183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150" name="Picture 149">
          <a:extLst>
            <a:ext uri="{FF2B5EF4-FFF2-40B4-BE49-F238E27FC236}">
              <a16:creationId xmlns:a16="http://schemas.microsoft.com/office/drawing/2014/main" xmlns="" id="{CA13C6E2-05A6-4EA0-A529-86DF3E46CCEE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9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94183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151" name="Picture 150">
          <a:extLst>
            <a:ext uri="{FF2B5EF4-FFF2-40B4-BE49-F238E27FC236}">
              <a16:creationId xmlns:a16="http://schemas.microsoft.com/office/drawing/2014/main" xmlns="" id="{B3C01184-18E9-4144-A1F4-B852A59B0D66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30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94183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74</xdr:row>
      <xdr:rowOff>0</xdr:rowOff>
    </xdr:from>
    <xdr:ext cx="50800" cy="50800"/>
    <xdr:pic>
      <xdr:nvPicPr>
        <xdr:cNvPr id="152" name="Picture 151">
          <a:extLst>
            <a:ext uri="{FF2B5EF4-FFF2-40B4-BE49-F238E27FC236}">
              <a16:creationId xmlns:a16="http://schemas.microsoft.com/office/drawing/2014/main" xmlns="" id="{1143C538-A419-4A16-843D-B5EAB68D306B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8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94183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74</xdr:row>
      <xdr:rowOff>0</xdr:rowOff>
    </xdr:from>
    <xdr:ext cx="50800" cy="50800"/>
    <xdr:pic>
      <xdr:nvPicPr>
        <xdr:cNvPr id="153" name="Picture 152">
          <a:extLst>
            <a:ext uri="{FF2B5EF4-FFF2-40B4-BE49-F238E27FC236}">
              <a16:creationId xmlns:a16="http://schemas.microsoft.com/office/drawing/2014/main" xmlns="" id="{B508DE85-AB19-465C-AD08-002D5137BEBA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9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94183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74</xdr:row>
      <xdr:rowOff>0</xdr:rowOff>
    </xdr:from>
    <xdr:ext cx="50800" cy="50800"/>
    <xdr:pic>
      <xdr:nvPicPr>
        <xdr:cNvPr id="154" name="Picture 153">
          <a:extLst>
            <a:ext uri="{FF2B5EF4-FFF2-40B4-BE49-F238E27FC236}">
              <a16:creationId xmlns:a16="http://schemas.microsoft.com/office/drawing/2014/main" xmlns="" id="{4F91B489-05B6-485B-BF63-2938E85221D2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30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94183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75</xdr:row>
      <xdr:rowOff>0</xdr:rowOff>
    </xdr:from>
    <xdr:ext cx="50800" cy="50800"/>
    <xdr:pic>
      <xdr:nvPicPr>
        <xdr:cNvPr id="155" name="Picture 154">
          <a:extLst>
            <a:ext uri="{FF2B5EF4-FFF2-40B4-BE49-F238E27FC236}">
              <a16:creationId xmlns:a16="http://schemas.microsoft.com/office/drawing/2014/main" xmlns="" id="{846A44CE-5A83-47CC-B52E-0C1F1B2BB929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8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94183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75</xdr:row>
      <xdr:rowOff>0</xdr:rowOff>
    </xdr:from>
    <xdr:ext cx="50800" cy="50800"/>
    <xdr:pic>
      <xdr:nvPicPr>
        <xdr:cNvPr id="156" name="Picture 155">
          <a:extLst>
            <a:ext uri="{FF2B5EF4-FFF2-40B4-BE49-F238E27FC236}">
              <a16:creationId xmlns:a16="http://schemas.microsoft.com/office/drawing/2014/main" xmlns="" id="{1F60C44C-FC69-427B-965E-1CD3BE39224A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9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94183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75</xdr:row>
      <xdr:rowOff>0</xdr:rowOff>
    </xdr:from>
    <xdr:ext cx="50800" cy="50800"/>
    <xdr:pic>
      <xdr:nvPicPr>
        <xdr:cNvPr id="157" name="Picture 156">
          <a:extLst>
            <a:ext uri="{FF2B5EF4-FFF2-40B4-BE49-F238E27FC236}">
              <a16:creationId xmlns:a16="http://schemas.microsoft.com/office/drawing/2014/main" xmlns="" id="{6173C3BE-3ED4-468C-AC7F-EEF68CBD7564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30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94183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158" name="Picture 157">
          <a:extLst>
            <a:ext uri="{FF2B5EF4-FFF2-40B4-BE49-F238E27FC236}">
              <a16:creationId xmlns:a16="http://schemas.microsoft.com/office/drawing/2014/main" xmlns="" id="{3936A0A9-F8DE-47F3-83AC-77DA408CB596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31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82524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159" name="Picture 158">
          <a:extLst>
            <a:ext uri="{FF2B5EF4-FFF2-40B4-BE49-F238E27FC236}">
              <a16:creationId xmlns:a16="http://schemas.microsoft.com/office/drawing/2014/main" xmlns="" id="{79C4A260-17C7-4923-B8DE-FB8AF063CD5B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32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82524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160" name="Picture 159">
          <a:extLst>
            <a:ext uri="{FF2B5EF4-FFF2-40B4-BE49-F238E27FC236}">
              <a16:creationId xmlns:a16="http://schemas.microsoft.com/office/drawing/2014/main" xmlns="" id="{4D288613-13AF-4E49-BE70-98B1150A0CE1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33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82524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161" name="Picture 160">
          <a:extLst>
            <a:ext uri="{FF2B5EF4-FFF2-40B4-BE49-F238E27FC236}">
              <a16:creationId xmlns:a16="http://schemas.microsoft.com/office/drawing/2014/main" xmlns="" id="{DD033825-10C3-4FE1-8764-9EB7C44F4627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34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82524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162" name="Picture 161">
          <a:extLst>
            <a:ext uri="{FF2B5EF4-FFF2-40B4-BE49-F238E27FC236}">
              <a16:creationId xmlns:a16="http://schemas.microsoft.com/office/drawing/2014/main" xmlns="" id="{99BF017E-C73B-4305-AA03-3A52FE1253A2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3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82524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163" name="Picture 162">
          <a:extLst>
            <a:ext uri="{FF2B5EF4-FFF2-40B4-BE49-F238E27FC236}">
              <a16:creationId xmlns:a16="http://schemas.microsoft.com/office/drawing/2014/main" xmlns="" id="{E1C3FC47-F58E-483B-A8B3-FDB3E6404E74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34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82524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164" name="Picture 163">
          <a:extLst>
            <a:ext uri="{FF2B5EF4-FFF2-40B4-BE49-F238E27FC236}">
              <a16:creationId xmlns:a16="http://schemas.microsoft.com/office/drawing/2014/main" xmlns="" id="{AD1179C2-63E4-4CFF-B156-FD8E32415014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3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8252460"/>
          <a:ext cx="50800" cy="50800"/>
        </a:xfrm>
        <a:prstGeom prst="rect">
          <a:avLst/>
        </a:prstGeom>
      </xdr:spPr>
    </xdr:pic>
    <xdr:clientData/>
  </xdr:oneCellAnchor>
  <xdr:oneCellAnchor>
    <xdr:from>
      <xdr:col>2</xdr:col>
      <xdr:colOff>104775</xdr:colOff>
      <xdr:row>71</xdr:row>
      <xdr:rowOff>0</xdr:rowOff>
    </xdr:from>
    <xdr:ext cx="50800" cy="50800"/>
    <xdr:pic>
      <xdr:nvPicPr>
        <xdr:cNvPr id="165" name="Picture 164">
          <a:extLst>
            <a:ext uri="{FF2B5EF4-FFF2-40B4-BE49-F238E27FC236}">
              <a16:creationId xmlns:a16="http://schemas.microsoft.com/office/drawing/2014/main" xmlns="" id="{720C394E-D94E-4198-8935-9E6269C425A8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34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202055" y="82524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166" name="Picture 165">
          <a:extLst>
            <a:ext uri="{FF2B5EF4-FFF2-40B4-BE49-F238E27FC236}">
              <a16:creationId xmlns:a16="http://schemas.microsoft.com/office/drawing/2014/main" xmlns="" id="{59B3508C-1506-4DA8-B0E3-23803E53254D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3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82524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167" name="Picture 166">
          <a:extLst>
            <a:ext uri="{FF2B5EF4-FFF2-40B4-BE49-F238E27FC236}">
              <a16:creationId xmlns:a16="http://schemas.microsoft.com/office/drawing/2014/main" xmlns="" id="{28E97D9A-D65D-4DCC-B908-E9BCF64E8906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36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82524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168" name="Picture 167">
          <a:extLst>
            <a:ext uri="{FF2B5EF4-FFF2-40B4-BE49-F238E27FC236}">
              <a16:creationId xmlns:a16="http://schemas.microsoft.com/office/drawing/2014/main" xmlns="" id="{0583526C-3756-4D99-BBF3-CD6FBA8ACA40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37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82524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169" name="Picture 168">
          <a:extLst>
            <a:ext uri="{FF2B5EF4-FFF2-40B4-BE49-F238E27FC236}">
              <a16:creationId xmlns:a16="http://schemas.microsoft.com/office/drawing/2014/main" xmlns="" id="{DD943FB1-0B39-4E04-937A-2397F861F853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36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82524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170" name="Picture 169">
          <a:extLst>
            <a:ext uri="{FF2B5EF4-FFF2-40B4-BE49-F238E27FC236}">
              <a16:creationId xmlns:a16="http://schemas.microsoft.com/office/drawing/2014/main" xmlns="" id="{68C82466-D271-4C2B-A91B-0DF78D62C2D9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37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8252460"/>
          <a:ext cx="50800" cy="50800"/>
        </a:xfrm>
        <a:prstGeom prst="rect">
          <a:avLst/>
        </a:prstGeom>
      </xdr:spPr>
    </xdr:pic>
    <xdr:clientData/>
  </xdr:oneCellAnchor>
  <xdr:oneCellAnchor>
    <xdr:from>
      <xdr:col>2</xdr:col>
      <xdr:colOff>104775</xdr:colOff>
      <xdr:row>71</xdr:row>
      <xdr:rowOff>0</xdr:rowOff>
    </xdr:from>
    <xdr:ext cx="50800" cy="50800"/>
    <xdr:pic>
      <xdr:nvPicPr>
        <xdr:cNvPr id="171" name="Picture 170">
          <a:extLst>
            <a:ext uri="{FF2B5EF4-FFF2-40B4-BE49-F238E27FC236}">
              <a16:creationId xmlns:a16="http://schemas.microsoft.com/office/drawing/2014/main" xmlns="" id="{95279193-D6EB-4821-9F9D-F825E67944A8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36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202055" y="82524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172" name="Picture 171">
          <a:extLst>
            <a:ext uri="{FF2B5EF4-FFF2-40B4-BE49-F238E27FC236}">
              <a16:creationId xmlns:a16="http://schemas.microsoft.com/office/drawing/2014/main" xmlns="" id="{A7BB554C-D5CC-47B7-8178-DE6E635C77F1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37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82524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173" name="Picture 172">
          <a:extLst>
            <a:ext uri="{FF2B5EF4-FFF2-40B4-BE49-F238E27FC236}">
              <a16:creationId xmlns:a16="http://schemas.microsoft.com/office/drawing/2014/main" xmlns="" id="{75B71043-5BF5-4E77-B55A-7A302F7EE423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38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82524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174" name="Picture 173">
          <a:extLst>
            <a:ext uri="{FF2B5EF4-FFF2-40B4-BE49-F238E27FC236}">
              <a16:creationId xmlns:a16="http://schemas.microsoft.com/office/drawing/2014/main" xmlns="" id="{1DCB5E23-0B2D-4A26-B6B7-6382B2F17306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36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82524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175" name="Picture 174">
          <a:extLst>
            <a:ext uri="{FF2B5EF4-FFF2-40B4-BE49-F238E27FC236}">
              <a16:creationId xmlns:a16="http://schemas.microsoft.com/office/drawing/2014/main" xmlns="" id="{CC36F220-C7DD-4CFE-9614-0F585F52E0E1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37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82524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176" name="Picture 175">
          <a:extLst>
            <a:ext uri="{FF2B5EF4-FFF2-40B4-BE49-F238E27FC236}">
              <a16:creationId xmlns:a16="http://schemas.microsoft.com/office/drawing/2014/main" xmlns="" id="{613415B5-1853-4DE0-97C4-0CE61A5F256E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38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82524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177" name="Picture 176">
          <a:extLst>
            <a:ext uri="{FF2B5EF4-FFF2-40B4-BE49-F238E27FC236}">
              <a16:creationId xmlns:a16="http://schemas.microsoft.com/office/drawing/2014/main" xmlns="" id="{E7C2D64B-5107-4A56-B818-3381287E5456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36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82524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178" name="Picture 177">
          <a:extLst>
            <a:ext uri="{FF2B5EF4-FFF2-40B4-BE49-F238E27FC236}">
              <a16:creationId xmlns:a16="http://schemas.microsoft.com/office/drawing/2014/main" xmlns="" id="{10FAAD35-57FD-4F39-93FB-678EF50969D6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37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82524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179" name="Picture 178">
          <a:extLst>
            <a:ext uri="{FF2B5EF4-FFF2-40B4-BE49-F238E27FC236}">
              <a16:creationId xmlns:a16="http://schemas.microsoft.com/office/drawing/2014/main" xmlns="" id="{6974C685-44DF-4389-9C2F-6051DDCCB008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36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82524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180" name="Picture 179">
          <a:extLst>
            <a:ext uri="{FF2B5EF4-FFF2-40B4-BE49-F238E27FC236}">
              <a16:creationId xmlns:a16="http://schemas.microsoft.com/office/drawing/2014/main" xmlns="" id="{1CCB40F4-7741-4101-BA78-90B92CDAE7B8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37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82524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181" name="Picture 180">
          <a:extLst>
            <a:ext uri="{FF2B5EF4-FFF2-40B4-BE49-F238E27FC236}">
              <a16:creationId xmlns:a16="http://schemas.microsoft.com/office/drawing/2014/main" xmlns="" id="{22485C8F-C08C-459C-9DB3-99CFA91BCF58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38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8252460"/>
          <a:ext cx="50800" cy="50800"/>
        </a:xfrm>
        <a:prstGeom prst="rect">
          <a:avLst/>
        </a:prstGeom>
      </xdr:spPr>
    </xdr:pic>
    <xdr:clientData/>
  </xdr:oneCellAnchor>
  <xdr:oneCellAnchor>
    <xdr:from>
      <xdr:col>2</xdr:col>
      <xdr:colOff>104775</xdr:colOff>
      <xdr:row>71</xdr:row>
      <xdr:rowOff>0</xdr:rowOff>
    </xdr:from>
    <xdr:ext cx="50800" cy="50800"/>
    <xdr:pic>
      <xdr:nvPicPr>
        <xdr:cNvPr id="182" name="Picture 181">
          <a:extLst>
            <a:ext uri="{FF2B5EF4-FFF2-40B4-BE49-F238E27FC236}">
              <a16:creationId xmlns:a16="http://schemas.microsoft.com/office/drawing/2014/main" xmlns="" id="{032974C6-0CA1-4A09-93AD-FFA725E8CA45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36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202055" y="82524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183" name="Picture 182">
          <a:extLst>
            <a:ext uri="{FF2B5EF4-FFF2-40B4-BE49-F238E27FC236}">
              <a16:creationId xmlns:a16="http://schemas.microsoft.com/office/drawing/2014/main" xmlns="" id="{07F729D0-DED3-43C3-8F04-740F1509E89C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37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82524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184" name="Picture 183">
          <a:extLst>
            <a:ext uri="{FF2B5EF4-FFF2-40B4-BE49-F238E27FC236}">
              <a16:creationId xmlns:a16="http://schemas.microsoft.com/office/drawing/2014/main" xmlns="" id="{D1821F73-2736-4F60-A3A7-2858285ED893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36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82524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185" name="Picture 184">
          <a:extLst>
            <a:ext uri="{FF2B5EF4-FFF2-40B4-BE49-F238E27FC236}">
              <a16:creationId xmlns:a16="http://schemas.microsoft.com/office/drawing/2014/main" xmlns="" id="{980E398A-2912-4921-AE45-E2E7FA445539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37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82524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186" name="Picture 185">
          <a:extLst>
            <a:ext uri="{FF2B5EF4-FFF2-40B4-BE49-F238E27FC236}">
              <a16:creationId xmlns:a16="http://schemas.microsoft.com/office/drawing/2014/main" xmlns="" id="{0243D519-5D32-497A-A054-1085F12A87A9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36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82524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187" name="Picture 186">
          <a:extLst>
            <a:ext uri="{FF2B5EF4-FFF2-40B4-BE49-F238E27FC236}">
              <a16:creationId xmlns:a16="http://schemas.microsoft.com/office/drawing/2014/main" xmlns="" id="{3FF2997F-4150-4B28-AA6F-8BC5DC53F6DB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37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82524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188" name="Picture 187">
          <a:extLst>
            <a:ext uri="{FF2B5EF4-FFF2-40B4-BE49-F238E27FC236}">
              <a16:creationId xmlns:a16="http://schemas.microsoft.com/office/drawing/2014/main" xmlns="" id="{1A6786D8-760C-4FB7-8929-44071528AD3C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38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8252460"/>
          <a:ext cx="50800" cy="50800"/>
        </a:xfrm>
        <a:prstGeom prst="rect">
          <a:avLst/>
        </a:prstGeom>
      </xdr:spPr>
    </xdr:pic>
    <xdr:clientData/>
  </xdr:oneCellAnchor>
  <xdr:oneCellAnchor>
    <xdr:from>
      <xdr:col>2</xdr:col>
      <xdr:colOff>104775</xdr:colOff>
      <xdr:row>71</xdr:row>
      <xdr:rowOff>0</xdr:rowOff>
    </xdr:from>
    <xdr:ext cx="50800" cy="50800"/>
    <xdr:pic>
      <xdr:nvPicPr>
        <xdr:cNvPr id="189" name="Picture 188">
          <a:extLst>
            <a:ext uri="{FF2B5EF4-FFF2-40B4-BE49-F238E27FC236}">
              <a16:creationId xmlns:a16="http://schemas.microsoft.com/office/drawing/2014/main" xmlns="" id="{6DBAA80B-457C-4EA5-8B82-6EF807CE91EA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36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202055" y="82524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190" name="Picture 189">
          <a:extLst>
            <a:ext uri="{FF2B5EF4-FFF2-40B4-BE49-F238E27FC236}">
              <a16:creationId xmlns:a16="http://schemas.microsoft.com/office/drawing/2014/main" xmlns="" id="{4E46394B-EA65-49EE-A92A-2665FD63B619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37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82524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191" name="Picture 190">
          <a:extLst>
            <a:ext uri="{FF2B5EF4-FFF2-40B4-BE49-F238E27FC236}">
              <a16:creationId xmlns:a16="http://schemas.microsoft.com/office/drawing/2014/main" xmlns="" id="{5C665FC9-4A80-4CF2-AC62-4D94A3A7352B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36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82524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192" name="Picture 191">
          <a:extLst>
            <a:ext uri="{FF2B5EF4-FFF2-40B4-BE49-F238E27FC236}">
              <a16:creationId xmlns:a16="http://schemas.microsoft.com/office/drawing/2014/main" xmlns="" id="{EF28C902-3112-40F0-99E6-DE9A140C33DF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37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82524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193" name="Picture 192">
          <a:extLst>
            <a:ext uri="{FF2B5EF4-FFF2-40B4-BE49-F238E27FC236}">
              <a16:creationId xmlns:a16="http://schemas.microsoft.com/office/drawing/2014/main" xmlns="" id="{718ACA00-B052-472A-A213-5D3A6FDEE68A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36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82524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194" name="Picture 193">
          <a:extLst>
            <a:ext uri="{FF2B5EF4-FFF2-40B4-BE49-F238E27FC236}">
              <a16:creationId xmlns:a16="http://schemas.microsoft.com/office/drawing/2014/main" xmlns="" id="{EF391FC0-8372-4704-8919-452250195574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37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82524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195" name="Picture 194">
          <a:extLst>
            <a:ext uri="{FF2B5EF4-FFF2-40B4-BE49-F238E27FC236}">
              <a16:creationId xmlns:a16="http://schemas.microsoft.com/office/drawing/2014/main" xmlns="" id="{C5F68DDF-36EA-434F-AF88-CCCFB8F05F1C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38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82524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196" name="Picture 195">
          <a:extLst>
            <a:ext uri="{FF2B5EF4-FFF2-40B4-BE49-F238E27FC236}">
              <a16:creationId xmlns:a16="http://schemas.microsoft.com/office/drawing/2014/main" xmlns="" id="{15E655B0-BCE1-4A41-98C1-02175C09D06E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39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82524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197" name="Picture 196">
          <a:extLst>
            <a:ext uri="{FF2B5EF4-FFF2-40B4-BE49-F238E27FC236}">
              <a16:creationId xmlns:a16="http://schemas.microsoft.com/office/drawing/2014/main" xmlns="" id="{CD1DFA00-7C05-4834-A249-8EFB1BF816CB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40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82524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198" name="Picture 197">
          <a:extLst>
            <a:ext uri="{FF2B5EF4-FFF2-40B4-BE49-F238E27FC236}">
              <a16:creationId xmlns:a16="http://schemas.microsoft.com/office/drawing/2014/main" xmlns="" id="{2603B77A-76C6-41A9-B70E-D67DA229BDB0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41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8252460"/>
          <a:ext cx="50800" cy="50800"/>
        </a:xfrm>
        <a:prstGeom prst="rect">
          <a:avLst/>
        </a:prstGeom>
      </xdr:spPr>
    </xdr:pic>
    <xdr:clientData/>
  </xdr:oneCellAnchor>
  <xdr:oneCellAnchor>
    <xdr:from>
      <xdr:col>2</xdr:col>
      <xdr:colOff>104775</xdr:colOff>
      <xdr:row>71</xdr:row>
      <xdr:rowOff>0</xdr:rowOff>
    </xdr:from>
    <xdr:ext cx="50800" cy="50800"/>
    <xdr:pic>
      <xdr:nvPicPr>
        <xdr:cNvPr id="199" name="Picture 198">
          <a:extLst>
            <a:ext uri="{FF2B5EF4-FFF2-40B4-BE49-F238E27FC236}">
              <a16:creationId xmlns:a16="http://schemas.microsoft.com/office/drawing/2014/main" xmlns="" id="{0781512F-3E80-41E7-9C0C-4B799A1CC7DA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42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202055" y="82524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200" name="Picture 199">
          <a:extLst>
            <a:ext uri="{FF2B5EF4-FFF2-40B4-BE49-F238E27FC236}">
              <a16:creationId xmlns:a16="http://schemas.microsoft.com/office/drawing/2014/main" xmlns="" id="{16920BA2-F898-482A-A252-CB99FFAECF37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43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82524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201" name="Picture 200">
          <a:extLst>
            <a:ext uri="{FF2B5EF4-FFF2-40B4-BE49-F238E27FC236}">
              <a16:creationId xmlns:a16="http://schemas.microsoft.com/office/drawing/2014/main" xmlns="" id="{E349298B-C1B5-4357-9166-5BFD1E4EB4E5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42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82524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202" name="Picture 201">
          <a:extLst>
            <a:ext uri="{FF2B5EF4-FFF2-40B4-BE49-F238E27FC236}">
              <a16:creationId xmlns:a16="http://schemas.microsoft.com/office/drawing/2014/main" xmlns="" id="{63E9EAA4-9C72-4DCD-80D3-DA4C5B802E7F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43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82524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203" name="Picture 202">
          <a:extLst>
            <a:ext uri="{FF2B5EF4-FFF2-40B4-BE49-F238E27FC236}">
              <a16:creationId xmlns:a16="http://schemas.microsoft.com/office/drawing/2014/main" xmlns="" id="{ABD1A0E5-7C45-40D4-8C04-3F06F1FAF367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42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82524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204" name="Picture 203">
          <a:extLst>
            <a:ext uri="{FF2B5EF4-FFF2-40B4-BE49-F238E27FC236}">
              <a16:creationId xmlns:a16="http://schemas.microsoft.com/office/drawing/2014/main" xmlns="" id="{772A7A02-B51E-43BD-8353-4A61F72A86F7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43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82524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205" name="Picture 204">
          <a:extLst>
            <a:ext uri="{FF2B5EF4-FFF2-40B4-BE49-F238E27FC236}">
              <a16:creationId xmlns:a16="http://schemas.microsoft.com/office/drawing/2014/main" xmlns="" id="{CD036586-1270-42F5-AD85-A6BA313C938A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44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82524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206" name="Picture 205">
          <a:extLst>
            <a:ext uri="{FF2B5EF4-FFF2-40B4-BE49-F238E27FC236}">
              <a16:creationId xmlns:a16="http://schemas.microsoft.com/office/drawing/2014/main" xmlns="" id="{A3DB5FF5-EB90-4BDC-B2DB-2E00B73A410C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42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82524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207" name="Picture 206">
          <a:extLst>
            <a:ext uri="{FF2B5EF4-FFF2-40B4-BE49-F238E27FC236}">
              <a16:creationId xmlns:a16="http://schemas.microsoft.com/office/drawing/2014/main" xmlns="" id="{D740AD24-A120-4CD8-84BB-C487EA50D6C8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43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82524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208" name="Picture 207">
          <a:extLst>
            <a:ext uri="{FF2B5EF4-FFF2-40B4-BE49-F238E27FC236}">
              <a16:creationId xmlns:a16="http://schemas.microsoft.com/office/drawing/2014/main" xmlns="" id="{5AA65C6F-7783-4BBD-B164-6380CFA57FBD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44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82524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209" name="Picture 208">
          <a:extLst>
            <a:ext uri="{FF2B5EF4-FFF2-40B4-BE49-F238E27FC236}">
              <a16:creationId xmlns:a16="http://schemas.microsoft.com/office/drawing/2014/main" xmlns="" id="{AE2E096C-2135-4C2F-B8F9-6EB94689D6EB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7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92278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210" name="Picture 209">
          <a:extLst>
            <a:ext uri="{FF2B5EF4-FFF2-40B4-BE49-F238E27FC236}">
              <a16:creationId xmlns:a16="http://schemas.microsoft.com/office/drawing/2014/main" xmlns="" id="{47852101-CB29-4448-B0AE-B5046BDC994B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8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92278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211" name="Picture 210">
          <a:extLst>
            <a:ext uri="{FF2B5EF4-FFF2-40B4-BE49-F238E27FC236}">
              <a16:creationId xmlns:a16="http://schemas.microsoft.com/office/drawing/2014/main" xmlns="" id="{D431F778-AE34-4364-AB58-BB0DE03CC8D0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9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92278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212" name="Picture 211">
          <a:extLst>
            <a:ext uri="{FF2B5EF4-FFF2-40B4-BE49-F238E27FC236}">
              <a16:creationId xmlns:a16="http://schemas.microsoft.com/office/drawing/2014/main" xmlns="" id="{15D5926E-5B90-48A7-B7CF-FD0230393C24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30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9227820"/>
          <a:ext cx="50800" cy="50800"/>
        </a:xfrm>
        <a:prstGeom prst="rect">
          <a:avLst/>
        </a:prstGeom>
      </xdr:spPr>
    </xdr:pic>
    <xdr:clientData/>
  </xdr:oneCellAnchor>
  <xdr:oneCellAnchor>
    <xdr:from>
      <xdr:col>2</xdr:col>
      <xdr:colOff>104775</xdr:colOff>
      <xdr:row>73</xdr:row>
      <xdr:rowOff>0</xdr:rowOff>
    </xdr:from>
    <xdr:ext cx="50800" cy="50800"/>
    <xdr:pic>
      <xdr:nvPicPr>
        <xdr:cNvPr id="213" name="Picture 212">
          <a:extLst>
            <a:ext uri="{FF2B5EF4-FFF2-40B4-BE49-F238E27FC236}">
              <a16:creationId xmlns:a16="http://schemas.microsoft.com/office/drawing/2014/main" xmlns="" id="{190B0500-1407-40D9-914D-0B9FC06C3053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6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202055" y="92278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72</xdr:row>
      <xdr:rowOff>0</xdr:rowOff>
    </xdr:from>
    <xdr:ext cx="50800" cy="50800"/>
    <xdr:pic>
      <xdr:nvPicPr>
        <xdr:cNvPr id="214" name="Picture 213">
          <a:extLst>
            <a:ext uri="{FF2B5EF4-FFF2-40B4-BE49-F238E27FC236}">
              <a16:creationId xmlns:a16="http://schemas.microsoft.com/office/drawing/2014/main" xmlns="" id="{CBCF4778-72B8-4A5F-BA4B-545C652DC51D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6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86334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72</xdr:row>
      <xdr:rowOff>0</xdr:rowOff>
    </xdr:from>
    <xdr:ext cx="50800" cy="50800"/>
    <xdr:pic>
      <xdr:nvPicPr>
        <xdr:cNvPr id="215" name="Picture 214">
          <a:extLst>
            <a:ext uri="{FF2B5EF4-FFF2-40B4-BE49-F238E27FC236}">
              <a16:creationId xmlns:a16="http://schemas.microsoft.com/office/drawing/2014/main" xmlns="" id="{5DBC883B-7CA3-434F-95AA-87D78FCBA354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7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8633460"/>
          <a:ext cx="50800" cy="50800"/>
        </a:xfrm>
        <a:prstGeom prst="rect">
          <a:avLst/>
        </a:prstGeom>
      </xdr:spPr>
    </xdr:pic>
    <xdr:clientData/>
  </xdr:oneCellAnchor>
  <xdr:oneCellAnchor>
    <xdr:from>
      <xdr:col>2</xdr:col>
      <xdr:colOff>104775</xdr:colOff>
      <xdr:row>72</xdr:row>
      <xdr:rowOff>0</xdr:rowOff>
    </xdr:from>
    <xdr:ext cx="50800" cy="50800"/>
    <xdr:pic>
      <xdr:nvPicPr>
        <xdr:cNvPr id="216" name="Picture 215">
          <a:extLst>
            <a:ext uri="{FF2B5EF4-FFF2-40B4-BE49-F238E27FC236}">
              <a16:creationId xmlns:a16="http://schemas.microsoft.com/office/drawing/2014/main" xmlns="" id="{C3411F25-81BD-4BAB-B73C-4459E4EE3402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8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202055" y="86334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72</xdr:row>
      <xdr:rowOff>0</xdr:rowOff>
    </xdr:from>
    <xdr:ext cx="50800" cy="50800"/>
    <xdr:pic>
      <xdr:nvPicPr>
        <xdr:cNvPr id="217" name="Picture 216">
          <a:extLst>
            <a:ext uri="{FF2B5EF4-FFF2-40B4-BE49-F238E27FC236}">
              <a16:creationId xmlns:a16="http://schemas.microsoft.com/office/drawing/2014/main" xmlns="" id="{0A12EF5B-97E2-4A74-9AAB-2ABD23D7EBF4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9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86334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72</xdr:row>
      <xdr:rowOff>0</xdr:rowOff>
    </xdr:from>
    <xdr:ext cx="50800" cy="50800"/>
    <xdr:pic>
      <xdr:nvPicPr>
        <xdr:cNvPr id="218" name="Picture 217">
          <a:extLst>
            <a:ext uri="{FF2B5EF4-FFF2-40B4-BE49-F238E27FC236}">
              <a16:creationId xmlns:a16="http://schemas.microsoft.com/office/drawing/2014/main" xmlns="" id="{9777F92A-83A1-4ECA-8FCB-ABEC89B84E0A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8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86334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72</xdr:row>
      <xdr:rowOff>0</xdr:rowOff>
    </xdr:from>
    <xdr:ext cx="50800" cy="50800"/>
    <xdr:pic>
      <xdr:nvPicPr>
        <xdr:cNvPr id="219" name="Picture 218">
          <a:extLst>
            <a:ext uri="{FF2B5EF4-FFF2-40B4-BE49-F238E27FC236}">
              <a16:creationId xmlns:a16="http://schemas.microsoft.com/office/drawing/2014/main" xmlns="" id="{A5D3A26E-BB41-4249-ACB5-2D653B17800A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9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86334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72</xdr:row>
      <xdr:rowOff>0</xdr:rowOff>
    </xdr:from>
    <xdr:ext cx="50800" cy="50800"/>
    <xdr:pic>
      <xdr:nvPicPr>
        <xdr:cNvPr id="220" name="Picture 219">
          <a:extLst>
            <a:ext uri="{FF2B5EF4-FFF2-40B4-BE49-F238E27FC236}">
              <a16:creationId xmlns:a16="http://schemas.microsoft.com/office/drawing/2014/main" xmlns="" id="{9880DED1-13E4-4A03-A3DB-1F159FC80534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8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86334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72</xdr:row>
      <xdr:rowOff>0</xdr:rowOff>
    </xdr:from>
    <xdr:ext cx="50800" cy="50800"/>
    <xdr:pic>
      <xdr:nvPicPr>
        <xdr:cNvPr id="221" name="Picture 220">
          <a:extLst>
            <a:ext uri="{FF2B5EF4-FFF2-40B4-BE49-F238E27FC236}">
              <a16:creationId xmlns:a16="http://schemas.microsoft.com/office/drawing/2014/main" xmlns="" id="{08B35F86-0656-4624-973D-FF763A2ED399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9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86334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72</xdr:row>
      <xdr:rowOff>0</xdr:rowOff>
    </xdr:from>
    <xdr:ext cx="50800" cy="50800"/>
    <xdr:pic>
      <xdr:nvPicPr>
        <xdr:cNvPr id="222" name="Picture 221">
          <a:extLst>
            <a:ext uri="{FF2B5EF4-FFF2-40B4-BE49-F238E27FC236}">
              <a16:creationId xmlns:a16="http://schemas.microsoft.com/office/drawing/2014/main" xmlns="" id="{F7CA4620-1B7E-4960-8AD4-7DCD90216DD8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30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86334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72</xdr:row>
      <xdr:rowOff>0</xdr:rowOff>
    </xdr:from>
    <xdr:ext cx="50800" cy="50800"/>
    <xdr:pic>
      <xdr:nvPicPr>
        <xdr:cNvPr id="223" name="Picture 222">
          <a:extLst>
            <a:ext uri="{FF2B5EF4-FFF2-40B4-BE49-F238E27FC236}">
              <a16:creationId xmlns:a16="http://schemas.microsoft.com/office/drawing/2014/main" xmlns="" id="{FD082EC5-5DA5-4B56-91EE-92AA0B619F72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8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86334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72</xdr:row>
      <xdr:rowOff>0</xdr:rowOff>
    </xdr:from>
    <xdr:ext cx="50800" cy="50800"/>
    <xdr:pic>
      <xdr:nvPicPr>
        <xdr:cNvPr id="224" name="Picture 223">
          <a:extLst>
            <a:ext uri="{FF2B5EF4-FFF2-40B4-BE49-F238E27FC236}">
              <a16:creationId xmlns:a16="http://schemas.microsoft.com/office/drawing/2014/main" xmlns="" id="{D0451759-31F8-46E3-BB12-DD01013D6B18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9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86334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72</xdr:row>
      <xdr:rowOff>0</xdr:rowOff>
    </xdr:from>
    <xdr:ext cx="50800" cy="50800"/>
    <xdr:pic>
      <xdr:nvPicPr>
        <xdr:cNvPr id="225" name="Picture 224">
          <a:extLst>
            <a:ext uri="{FF2B5EF4-FFF2-40B4-BE49-F238E27FC236}">
              <a16:creationId xmlns:a16="http://schemas.microsoft.com/office/drawing/2014/main" xmlns="" id="{91BBC84C-2B04-4217-A9F8-F5E6BB3767BF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30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86334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72</xdr:row>
      <xdr:rowOff>0</xdr:rowOff>
    </xdr:from>
    <xdr:ext cx="50800" cy="50800"/>
    <xdr:pic>
      <xdr:nvPicPr>
        <xdr:cNvPr id="226" name="Picture 225">
          <a:extLst>
            <a:ext uri="{FF2B5EF4-FFF2-40B4-BE49-F238E27FC236}">
              <a16:creationId xmlns:a16="http://schemas.microsoft.com/office/drawing/2014/main" xmlns="" id="{C85C0433-08DD-4779-839F-ECA4D545698A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31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86334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72</xdr:row>
      <xdr:rowOff>0</xdr:rowOff>
    </xdr:from>
    <xdr:ext cx="50800" cy="50800"/>
    <xdr:pic>
      <xdr:nvPicPr>
        <xdr:cNvPr id="227" name="Picture 226">
          <a:extLst>
            <a:ext uri="{FF2B5EF4-FFF2-40B4-BE49-F238E27FC236}">
              <a16:creationId xmlns:a16="http://schemas.microsoft.com/office/drawing/2014/main" xmlns="" id="{12A0C78B-56B4-4A3E-A4EC-04C85C8A5755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32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86334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72</xdr:row>
      <xdr:rowOff>0</xdr:rowOff>
    </xdr:from>
    <xdr:ext cx="50800" cy="50800"/>
    <xdr:pic>
      <xdr:nvPicPr>
        <xdr:cNvPr id="228" name="Picture 227">
          <a:extLst>
            <a:ext uri="{FF2B5EF4-FFF2-40B4-BE49-F238E27FC236}">
              <a16:creationId xmlns:a16="http://schemas.microsoft.com/office/drawing/2014/main" xmlns="" id="{0013B8C3-540B-4D45-B747-2BFB5D187019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33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86334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72</xdr:row>
      <xdr:rowOff>0</xdr:rowOff>
    </xdr:from>
    <xdr:ext cx="50800" cy="50800"/>
    <xdr:pic>
      <xdr:nvPicPr>
        <xdr:cNvPr id="229" name="Picture 228">
          <a:extLst>
            <a:ext uri="{FF2B5EF4-FFF2-40B4-BE49-F238E27FC236}">
              <a16:creationId xmlns:a16="http://schemas.microsoft.com/office/drawing/2014/main" xmlns="" id="{2DCC0018-2E7D-48B9-914D-BE4A0E03BC7D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34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86334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72</xdr:row>
      <xdr:rowOff>0</xdr:rowOff>
    </xdr:from>
    <xdr:ext cx="50800" cy="50800"/>
    <xdr:pic>
      <xdr:nvPicPr>
        <xdr:cNvPr id="230" name="Picture 229">
          <a:extLst>
            <a:ext uri="{FF2B5EF4-FFF2-40B4-BE49-F238E27FC236}">
              <a16:creationId xmlns:a16="http://schemas.microsoft.com/office/drawing/2014/main" xmlns="" id="{51EC1E1E-7188-44AD-A046-D1ACB7E9216F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3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86334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72</xdr:row>
      <xdr:rowOff>0</xdr:rowOff>
    </xdr:from>
    <xdr:ext cx="50800" cy="50800"/>
    <xdr:pic>
      <xdr:nvPicPr>
        <xdr:cNvPr id="231" name="Picture 230">
          <a:extLst>
            <a:ext uri="{FF2B5EF4-FFF2-40B4-BE49-F238E27FC236}">
              <a16:creationId xmlns:a16="http://schemas.microsoft.com/office/drawing/2014/main" xmlns="" id="{182081A3-D3A2-4BD5-999B-D67F04D216BD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34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86334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72</xdr:row>
      <xdr:rowOff>0</xdr:rowOff>
    </xdr:from>
    <xdr:ext cx="50800" cy="50800"/>
    <xdr:pic>
      <xdr:nvPicPr>
        <xdr:cNvPr id="232" name="Picture 231">
          <a:extLst>
            <a:ext uri="{FF2B5EF4-FFF2-40B4-BE49-F238E27FC236}">
              <a16:creationId xmlns:a16="http://schemas.microsoft.com/office/drawing/2014/main" xmlns="" id="{B8E32F00-67EC-4B92-923B-7CC46E038525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3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8633460"/>
          <a:ext cx="50800" cy="50800"/>
        </a:xfrm>
        <a:prstGeom prst="rect">
          <a:avLst/>
        </a:prstGeom>
      </xdr:spPr>
    </xdr:pic>
    <xdr:clientData/>
  </xdr:oneCellAnchor>
  <xdr:oneCellAnchor>
    <xdr:from>
      <xdr:col>2</xdr:col>
      <xdr:colOff>104775</xdr:colOff>
      <xdr:row>72</xdr:row>
      <xdr:rowOff>0</xdr:rowOff>
    </xdr:from>
    <xdr:ext cx="50800" cy="50800"/>
    <xdr:pic>
      <xdr:nvPicPr>
        <xdr:cNvPr id="233" name="Picture 232">
          <a:extLst>
            <a:ext uri="{FF2B5EF4-FFF2-40B4-BE49-F238E27FC236}">
              <a16:creationId xmlns:a16="http://schemas.microsoft.com/office/drawing/2014/main" xmlns="" id="{1A655736-E7A1-4BBD-BFA8-14BFFF51961C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34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202055" y="86334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72</xdr:row>
      <xdr:rowOff>0</xdr:rowOff>
    </xdr:from>
    <xdr:ext cx="50800" cy="50800"/>
    <xdr:pic>
      <xdr:nvPicPr>
        <xdr:cNvPr id="234" name="Picture 233">
          <a:extLst>
            <a:ext uri="{FF2B5EF4-FFF2-40B4-BE49-F238E27FC236}">
              <a16:creationId xmlns:a16="http://schemas.microsoft.com/office/drawing/2014/main" xmlns="" id="{AEAA61D6-6AA0-4725-8731-53A48E47DF86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3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86334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72</xdr:row>
      <xdr:rowOff>0</xdr:rowOff>
    </xdr:from>
    <xdr:ext cx="50800" cy="50800"/>
    <xdr:pic>
      <xdr:nvPicPr>
        <xdr:cNvPr id="235" name="Picture 234">
          <a:extLst>
            <a:ext uri="{FF2B5EF4-FFF2-40B4-BE49-F238E27FC236}">
              <a16:creationId xmlns:a16="http://schemas.microsoft.com/office/drawing/2014/main" xmlns="" id="{84BB1048-CE46-49DB-BAC7-D1729220B252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36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86334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72</xdr:row>
      <xdr:rowOff>0</xdr:rowOff>
    </xdr:from>
    <xdr:ext cx="50800" cy="50800"/>
    <xdr:pic>
      <xdr:nvPicPr>
        <xdr:cNvPr id="236" name="Picture 235">
          <a:extLst>
            <a:ext uri="{FF2B5EF4-FFF2-40B4-BE49-F238E27FC236}">
              <a16:creationId xmlns:a16="http://schemas.microsoft.com/office/drawing/2014/main" xmlns="" id="{7C875B50-4342-41C3-89FF-CBC65453EED0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37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86334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72</xdr:row>
      <xdr:rowOff>0</xdr:rowOff>
    </xdr:from>
    <xdr:ext cx="50800" cy="50800"/>
    <xdr:pic>
      <xdr:nvPicPr>
        <xdr:cNvPr id="237" name="Picture 236">
          <a:extLst>
            <a:ext uri="{FF2B5EF4-FFF2-40B4-BE49-F238E27FC236}">
              <a16:creationId xmlns:a16="http://schemas.microsoft.com/office/drawing/2014/main" xmlns="" id="{3C634BC0-FFE5-4B18-90C4-53F86B372317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36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86334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72</xdr:row>
      <xdr:rowOff>0</xdr:rowOff>
    </xdr:from>
    <xdr:ext cx="50800" cy="50800"/>
    <xdr:pic>
      <xdr:nvPicPr>
        <xdr:cNvPr id="238" name="Picture 237">
          <a:extLst>
            <a:ext uri="{FF2B5EF4-FFF2-40B4-BE49-F238E27FC236}">
              <a16:creationId xmlns:a16="http://schemas.microsoft.com/office/drawing/2014/main" xmlns="" id="{81AE1C9B-6523-4DAA-86F8-E178675BC466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37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8633460"/>
          <a:ext cx="50800" cy="50800"/>
        </a:xfrm>
        <a:prstGeom prst="rect">
          <a:avLst/>
        </a:prstGeom>
      </xdr:spPr>
    </xdr:pic>
    <xdr:clientData/>
  </xdr:oneCellAnchor>
  <xdr:oneCellAnchor>
    <xdr:from>
      <xdr:col>2</xdr:col>
      <xdr:colOff>104775</xdr:colOff>
      <xdr:row>72</xdr:row>
      <xdr:rowOff>0</xdr:rowOff>
    </xdr:from>
    <xdr:ext cx="50800" cy="50800"/>
    <xdr:pic>
      <xdr:nvPicPr>
        <xdr:cNvPr id="239" name="Picture 238">
          <a:extLst>
            <a:ext uri="{FF2B5EF4-FFF2-40B4-BE49-F238E27FC236}">
              <a16:creationId xmlns:a16="http://schemas.microsoft.com/office/drawing/2014/main" xmlns="" id="{50ABED0E-83EE-41FF-B144-163E28E0EB13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36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202055" y="86334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72</xdr:row>
      <xdr:rowOff>0</xdr:rowOff>
    </xdr:from>
    <xdr:ext cx="50800" cy="50800"/>
    <xdr:pic>
      <xdr:nvPicPr>
        <xdr:cNvPr id="240" name="Picture 239">
          <a:extLst>
            <a:ext uri="{FF2B5EF4-FFF2-40B4-BE49-F238E27FC236}">
              <a16:creationId xmlns:a16="http://schemas.microsoft.com/office/drawing/2014/main" xmlns="" id="{D2565E5D-8455-4BFF-90FA-7E8FE6957AF5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37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86334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72</xdr:row>
      <xdr:rowOff>0</xdr:rowOff>
    </xdr:from>
    <xdr:ext cx="50800" cy="50800"/>
    <xdr:pic>
      <xdr:nvPicPr>
        <xdr:cNvPr id="241" name="Picture 240">
          <a:extLst>
            <a:ext uri="{FF2B5EF4-FFF2-40B4-BE49-F238E27FC236}">
              <a16:creationId xmlns:a16="http://schemas.microsoft.com/office/drawing/2014/main" xmlns="" id="{468EEA0E-01FE-453E-9962-7591DAA6DE6F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38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86334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72</xdr:row>
      <xdr:rowOff>0</xdr:rowOff>
    </xdr:from>
    <xdr:ext cx="50800" cy="50800"/>
    <xdr:pic>
      <xdr:nvPicPr>
        <xdr:cNvPr id="242" name="Picture 241">
          <a:extLst>
            <a:ext uri="{FF2B5EF4-FFF2-40B4-BE49-F238E27FC236}">
              <a16:creationId xmlns:a16="http://schemas.microsoft.com/office/drawing/2014/main" xmlns="" id="{F5486931-9F1F-46B2-BE64-865C5510E192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36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86334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72</xdr:row>
      <xdr:rowOff>0</xdr:rowOff>
    </xdr:from>
    <xdr:ext cx="50800" cy="50800"/>
    <xdr:pic>
      <xdr:nvPicPr>
        <xdr:cNvPr id="243" name="Picture 242">
          <a:extLst>
            <a:ext uri="{FF2B5EF4-FFF2-40B4-BE49-F238E27FC236}">
              <a16:creationId xmlns:a16="http://schemas.microsoft.com/office/drawing/2014/main" xmlns="" id="{3CDB9FA7-6115-4AE4-B7C9-E5622363664B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37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86334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72</xdr:row>
      <xdr:rowOff>0</xdr:rowOff>
    </xdr:from>
    <xdr:ext cx="50800" cy="50800"/>
    <xdr:pic>
      <xdr:nvPicPr>
        <xdr:cNvPr id="244" name="Picture 243">
          <a:extLst>
            <a:ext uri="{FF2B5EF4-FFF2-40B4-BE49-F238E27FC236}">
              <a16:creationId xmlns:a16="http://schemas.microsoft.com/office/drawing/2014/main" xmlns="" id="{1C759B7B-B628-4378-9341-BACA0A2895B9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38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86334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72</xdr:row>
      <xdr:rowOff>0</xdr:rowOff>
    </xdr:from>
    <xdr:ext cx="50800" cy="50800"/>
    <xdr:pic>
      <xdr:nvPicPr>
        <xdr:cNvPr id="245" name="Picture 244">
          <a:extLst>
            <a:ext uri="{FF2B5EF4-FFF2-40B4-BE49-F238E27FC236}">
              <a16:creationId xmlns:a16="http://schemas.microsoft.com/office/drawing/2014/main" xmlns="" id="{79F2EB22-200F-49B3-8DE8-A4B91C26D9D4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36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86334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72</xdr:row>
      <xdr:rowOff>0</xdr:rowOff>
    </xdr:from>
    <xdr:ext cx="50800" cy="50800"/>
    <xdr:pic>
      <xdr:nvPicPr>
        <xdr:cNvPr id="246" name="Picture 245">
          <a:extLst>
            <a:ext uri="{FF2B5EF4-FFF2-40B4-BE49-F238E27FC236}">
              <a16:creationId xmlns:a16="http://schemas.microsoft.com/office/drawing/2014/main" xmlns="" id="{9D7D6B99-0082-486D-9E2E-E291679DB4A4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37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86334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72</xdr:row>
      <xdr:rowOff>0</xdr:rowOff>
    </xdr:from>
    <xdr:ext cx="50800" cy="50800"/>
    <xdr:pic>
      <xdr:nvPicPr>
        <xdr:cNvPr id="247" name="Picture 246">
          <a:extLst>
            <a:ext uri="{FF2B5EF4-FFF2-40B4-BE49-F238E27FC236}">
              <a16:creationId xmlns:a16="http://schemas.microsoft.com/office/drawing/2014/main" xmlns="" id="{91A37DF2-B09E-4A86-9894-EEF48F59FF58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36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86334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72</xdr:row>
      <xdr:rowOff>0</xdr:rowOff>
    </xdr:from>
    <xdr:ext cx="50800" cy="50800"/>
    <xdr:pic>
      <xdr:nvPicPr>
        <xdr:cNvPr id="248" name="Picture 247">
          <a:extLst>
            <a:ext uri="{FF2B5EF4-FFF2-40B4-BE49-F238E27FC236}">
              <a16:creationId xmlns:a16="http://schemas.microsoft.com/office/drawing/2014/main" xmlns="" id="{67AD165F-BD96-4B6B-8FBE-430B11C44673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37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86334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72</xdr:row>
      <xdr:rowOff>0</xdr:rowOff>
    </xdr:from>
    <xdr:ext cx="50800" cy="50800"/>
    <xdr:pic>
      <xdr:nvPicPr>
        <xdr:cNvPr id="249" name="Picture 248">
          <a:extLst>
            <a:ext uri="{FF2B5EF4-FFF2-40B4-BE49-F238E27FC236}">
              <a16:creationId xmlns:a16="http://schemas.microsoft.com/office/drawing/2014/main" xmlns="" id="{050001A5-479B-436C-9B43-8896AF5BA124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38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8633460"/>
          <a:ext cx="50800" cy="50800"/>
        </a:xfrm>
        <a:prstGeom prst="rect">
          <a:avLst/>
        </a:prstGeom>
      </xdr:spPr>
    </xdr:pic>
    <xdr:clientData/>
  </xdr:oneCellAnchor>
  <xdr:oneCellAnchor>
    <xdr:from>
      <xdr:col>2</xdr:col>
      <xdr:colOff>104775</xdr:colOff>
      <xdr:row>72</xdr:row>
      <xdr:rowOff>0</xdr:rowOff>
    </xdr:from>
    <xdr:ext cx="50800" cy="50800"/>
    <xdr:pic>
      <xdr:nvPicPr>
        <xdr:cNvPr id="250" name="Picture 249">
          <a:extLst>
            <a:ext uri="{FF2B5EF4-FFF2-40B4-BE49-F238E27FC236}">
              <a16:creationId xmlns:a16="http://schemas.microsoft.com/office/drawing/2014/main" xmlns="" id="{C525E3C3-8341-4E9B-8649-1071892953FE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36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202055" y="86334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72</xdr:row>
      <xdr:rowOff>0</xdr:rowOff>
    </xdr:from>
    <xdr:ext cx="50800" cy="50800"/>
    <xdr:pic>
      <xdr:nvPicPr>
        <xdr:cNvPr id="251" name="Picture 250">
          <a:extLst>
            <a:ext uri="{FF2B5EF4-FFF2-40B4-BE49-F238E27FC236}">
              <a16:creationId xmlns:a16="http://schemas.microsoft.com/office/drawing/2014/main" xmlns="" id="{9F4B8426-4B45-46A1-B160-D4D6AB3D29BA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37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86334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72</xdr:row>
      <xdr:rowOff>0</xdr:rowOff>
    </xdr:from>
    <xdr:ext cx="50800" cy="50800"/>
    <xdr:pic>
      <xdr:nvPicPr>
        <xdr:cNvPr id="252" name="Picture 251">
          <a:extLst>
            <a:ext uri="{FF2B5EF4-FFF2-40B4-BE49-F238E27FC236}">
              <a16:creationId xmlns:a16="http://schemas.microsoft.com/office/drawing/2014/main" xmlns="" id="{F38EA77E-D556-4706-9FCA-346B5621755F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36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86334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72</xdr:row>
      <xdr:rowOff>0</xdr:rowOff>
    </xdr:from>
    <xdr:ext cx="50800" cy="50800"/>
    <xdr:pic>
      <xdr:nvPicPr>
        <xdr:cNvPr id="253" name="Picture 252">
          <a:extLst>
            <a:ext uri="{FF2B5EF4-FFF2-40B4-BE49-F238E27FC236}">
              <a16:creationId xmlns:a16="http://schemas.microsoft.com/office/drawing/2014/main" xmlns="" id="{9D5BE71C-7DCE-421A-BCF2-69BE10360E90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37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86334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72</xdr:row>
      <xdr:rowOff>0</xdr:rowOff>
    </xdr:from>
    <xdr:ext cx="50800" cy="50800"/>
    <xdr:pic>
      <xdr:nvPicPr>
        <xdr:cNvPr id="254" name="Picture 253">
          <a:extLst>
            <a:ext uri="{FF2B5EF4-FFF2-40B4-BE49-F238E27FC236}">
              <a16:creationId xmlns:a16="http://schemas.microsoft.com/office/drawing/2014/main" xmlns="" id="{FC70556A-197C-4E0B-9A75-B282E7A0D66A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36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86334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72</xdr:row>
      <xdr:rowOff>0</xdr:rowOff>
    </xdr:from>
    <xdr:ext cx="50800" cy="50800"/>
    <xdr:pic>
      <xdr:nvPicPr>
        <xdr:cNvPr id="255" name="Picture 254">
          <a:extLst>
            <a:ext uri="{FF2B5EF4-FFF2-40B4-BE49-F238E27FC236}">
              <a16:creationId xmlns:a16="http://schemas.microsoft.com/office/drawing/2014/main" xmlns="" id="{66FED0C9-B897-4A7F-AC0C-5C54ABDB2201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37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86334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72</xdr:row>
      <xdr:rowOff>0</xdr:rowOff>
    </xdr:from>
    <xdr:ext cx="50800" cy="50800"/>
    <xdr:pic>
      <xdr:nvPicPr>
        <xdr:cNvPr id="256" name="Picture 255">
          <a:extLst>
            <a:ext uri="{FF2B5EF4-FFF2-40B4-BE49-F238E27FC236}">
              <a16:creationId xmlns:a16="http://schemas.microsoft.com/office/drawing/2014/main" xmlns="" id="{D0A60775-0296-4446-9754-DE4477F5D962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38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8633460"/>
          <a:ext cx="50800" cy="50800"/>
        </a:xfrm>
        <a:prstGeom prst="rect">
          <a:avLst/>
        </a:prstGeom>
      </xdr:spPr>
    </xdr:pic>
    <xdr:clientData/>
  </xdr:oneCellAnchor>
  <xdr:oneCellAnchor>
    <xdr:from>
      <xdr:col>2</xdr:col>
      <xdr:colOff>104775</xdr:colOff>
      <xdr:row>72</xdr:row>
      <xdr:rowOff>0</xdr:rowOff>
    </xdr:from>
    <xdr:ext cx="50800" cy="50800"/>
    <xdr:pic>
      <xdr:nvPicPr>
        <xdr:cNvPr id="257" name="Picture 256">
          <a:extLst>
            <a:ext uri="{FF2B5EF4-FFF2-40B4-BE49-F238E27FC236}">
              <a16:creationId xmlns:a16="http://schemas.microsoft.com/office/drawing/2014/main" xmlns="" id="{90245482-02E8-48E9-AF4C-38E832638CE9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36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202055" y="86334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72</xdr:row>
      <xdr:rowOff>0</xdr:rowOff>
    </xdr:from>
    <xdr:ext cx="50800" cy="50800"/>
    <xdr:pic>
      <xdr:nvPicPr>
        <xdr:cNvPr id="258" name="Picture 257">
          <a:extLst>
            <a:ext uri="{FF2B5EF4-FFF2-40B4-BE49-F238E27FC236}">
              <a16:creationId xmlns:a16="http://schemas.microsoft.com/office/drawing/2014/main" xmlns="" id="{6A6AD636-7E9D-489A-A9EC-8B86CC0721F7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37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86334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72</xdr:row>
      <xdr:rowOff>0</xdr:rowOff>
    </xdr:from>
    <xdr:ext cx="50800" cy="50800"/>
    <xdr:pic>
      <xdr:nvPicPr>
        <xdr:cNvPr id="259" name="Picture 258">
          <a:extLst>
            <a:ext uri="{FF2B5EF4-FFF2-40B4-BE49-F238E27FC236}">
              <a16:creationId xmlns:a16="http://schemas.microsoft.com/office/drawing/2014/main" xmlns="" id="{535710A3-0A45-4FB6-8B28-D8F2F4A1419B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36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86334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72</xdr:row>
      <xdr:rowOff>0</xdr:rowOff>
    </xdr:from>
    <xdr:ext cx="50800" cy="50800"/>
    <xdr:pic>
      <xdr:nvPicPr>
        <xdr:cNvPr id="260" name="Picture 259">
          <a:extLst>
            <a:ext uri="{FF2B5EF4-FFF2-40B4-BE49-F238E27FC236}">
              <a16:creationId xmlns:a16="http://schemas.microsoft.com/office/drawing/2014/main" xmlns="" id="{54278124-EA95-4B40-A2AD-5BFA27DA5579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37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86334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72</xdr:row>
      <xdr:rowOff>0</xdr:rowOff>
    </xdr:from>
    <xdr:ext cx="50800" cy="50800"/>
    <xdr:pic>
      <xdr:nvPicPr>
        <xdr:cNvPr id="261" name="Picture 260">
          <a:extLst>
            <a:ext uri="{FF2B5EF4-FFF2-40B4-BE49-F238E27FC236}">
              <a16:creationId xmlns:a16="http://schemas.microsoft.com/office/drawing/2014/main" xmlns="" id="{8EDB5BAA-9168-417D-85E6-3B71F2BE48CF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36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86334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72</xdr:row>
      <xdr:rowOff>0</xdr:rowOff>
    </xdr:from>
    <xdr:ext cx="50800" cy="50800"/>
    <xdr:pic>
      <xdr:nvPicPr>
        <xdr:cNvPr id="262" name="Picture 261">
          <a:extLst>
            <a:ext uri="{FF2B5EF4-FFF2-40B4-BE49-F238E27FC236}">
              <a16:creationId xmlns:a16="http://schemas.microsoft.com/office/drawing/2014/main" xmlns="" id="{37BEE8D4-047B-4935-A928-837A63F35DD0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37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86334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72</xdr:row>
      <xdr:rowOff>0</xdr:rowOff>
    </xdr:from>
    <xdr:ext cx="50800" cy="50800"/>
    <xdr:pic>
      <xdr:nvPicPr>
        <xdr:cNvPr id="263" name="Picture 262">
          <a:extLst>
            <a:ext uri="{FF2B5EF4-FFF2-40B4-BE49-F238E27FC236}">
              <a16:creationId xmlns:a16="http://schemas.microsoft.com/office/drawing/2014/main" xmlns="" id="{05C86DD7-03DD-468B-BA85-F3F029A47DBE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38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86334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72</xdr:row>
      <xdr:rowOff>0</xdr:rowOff>
    </xdr:from>
    <xdr:ext cx="50800" cy="50800"/>
    <xdr:pic>
      <xdr:nvPicPr>
        <xdr:cNvPr id="264" name="Picture 263">
          <a:extLst>
            <a:ext uri="{FF2B5EF4-FFF2-40B4-BE49-F238E27FC236}">
              <a16:creationId xmlns:a16="http://schemas.microsoft.com/office/drawing/2014/main" xmlns="" id="{A764DF6D-E8FC-4142-A525-9EB279643452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39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86334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72</xdr:row>
      <xdr:rowOff>0</xdr:rowOff>
    </xdr:from>
    <xdr:ext cx="50800" cy="50800"/>
    <xdr:pic>
      <xdr:nvPicPr>
        <xdr:cNvPr id="265" name="Picture 264">
          <a:extLst>
            <a:ext uri="{FF2B5EF4-FFF2-40B4-BE49-F238E27FC236}">
              <a16:creationId xmlns:a16="http://schemas.microsoft.com/office/drawing/2014/main" xmlns="" id="{9F534140-A86A-4494-AF74-8F371A8F7A66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40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86334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72</xdr:row>
      <xdr:rowOff>0</xdr:rowOff>
    </xdr:from>
    <xdr:ext cx="50800" cy="50800"/>
    <xdr:pic>
      <xdr:nvPicPr>
        <xdr:cNvPr id="266" name="Picture 265">
          <a:extLst>
            <a:ext uri="{FF2B5EF4-FFF2-40B4-BE49-F238E27FC236}">
              <a16:creationId xmlns:a16="http://schemas.microsoft.com/office/drawing/2014/main" xmlns="" id="{E2867836-0012-4B7D-ABA5-4E6C3F096F9F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41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8633460"/>
          <a:ext cx="50800" cy="50800"/>
        </a:xfrm>
        <a:prstGeom prst="rect">
          <a:avLst/>
        </a:prstGeom>
      </xdr:spPr>
    </xdr:pic>
    <xdr:clientData/>
  </xdr:oneCellAnchor>
  <xdr:oneCellAnchor>
    <xdr:from>
      <xdr:col>2</xdr:col>
      <xdr:colOff>104775</xdr:colOff>
      <xdr:row>72</xdr:row>
      <xdr:rowOff>0</xdr:rowOff>
    </xdr:from>
    <xdr:ext cx="50800" cy="50800"/>
    <xdr:pic>
      <xdr:nvPicPr>
        <xdr:cNvPr id="267" name="Picture 266">
          <a:extLst>
            <a:ext uri="{FF2B5EF4-FFF2-40B4-BE49-F238E27FC236}">
              <a16:creationId xmlns:a16="http://schemas.microsoft.com/office/drawing/2014/main" xmlns="" id="{1BFBFA8F-FF42-432E-AB86-9FAF9E772245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42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202055" y="86334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72</xdr:row>
      <xdr:rowOff>0</xdr:rowOff>
    </xdr:from>
    <xdr:ext cx="50800" cy="50800"/>
    <xdr:pic>
      <xdr:nvPicPr>
        <xdr:cNvPr id="268" name="Picture 267">
          <a:extLst>
            <a:ext uri="{FF2B5EF4-FFF2-40B4-BE49-F238E27FC236}">
              <a16:creationId xmlns:a16="http://schemas.microsoft.com/office/drawing/2014/main" xmlns="" id="{DF2BF4C4-DA0F-4A0A-A0EA-0B6F7CC128D1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43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86334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72</xdr:row>
      <xdr:rowOff>0</xdr:rowOff>
    </xdr:from>
    <xdr:ext cx="50800" cy="50800"/>
    <xdr:pic>
      <xdr:nvPicPr>
        <xdr:cNvPr id="269" name="Picture 268">
          <a:extLst>
            <a:ext uri="{FF2B5EF4-FFF2-40B4-BE49-F238E27FC236}">
              <a16:creationId xmlns:a16="http://schemas.microsoft.com/office/drawing/2014/main" xmlns="" id="{7FDA87A6-2D85-4CD3-B99E-6B3F3440384B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42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86334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72</xdr:row>
      <xdr:rowOff>0</xdr:rowOff>
    </xdr:from>
    <xdr:ext cx="50800" cy="50800"/>
    <xdr:pic>
      <xdr:nvPicPr>
        <xdr:cNvPr id="270" name="Picture 269">
          <a:extLst>
            <a:ext uri="{FF2B5EF4-FFF2-40B4-BE49-F238E27FC236}">
              <a16:creationId xmlns:a16="http://schemas.microsoft.com/office/drawing/2014/main" xmlns="" id="{D3FE85D3-B796-4F0C-8322-27A5E690F403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43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86334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72</xdr:row>
      <xdr:rowOff>0</xdr:rowOff>
    </xdr:from>
    <xdr:ext cx="50800" cy="50800"/>
    <xdr:pic>
      <xdr:nvPicPr>
        <xdr:cNvPr id="271" name="Picture 270">
          <a:extLst>
            <a:ext uri="{FF2B5EF4-FFF2-40B4-BE49-F238E27FC236}">
              <a16:creationId xmlns:a16="http://schemas.microsoft.com/office/drawing/2014/main" xmlns="" id="{F4A8AD8E-BA53-411F-9C44-D6CD3DEF2F99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42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86334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72</xdr:row>
      <xdr:rowOff>0</xdr:rowOff>
    </xdr:from>
    <xdr:ext cx="50800" cy="50800"/>
    <xdr:pic>
      <xdr:nvPicPr>
        <xdr:cNvPr id="272" name="Picture 271">
          <a:extLst>
            <a:ext uri="{FF2B5EF4-FFF2-40B4-BE49-F238E27FC236}">
              <a16:creationId xmlns:a16="http://schemas.microsoft.com/office/drawing/2014/main" xmlns="" id="{F452FD5D-9CC0-4C40-9670-FA169333983B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43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86334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72</xdr:row>
      <xdr:rowOff>0</xdr:rowOff>
    </xdr:from>
    <xdr:ext cx="50800" cy="50800"/>
    <xdr:pic>
      <xdr:nvPicPr>
        <xdr:cNvPr id="273" name="Picture 272">
          <a:extLst>
            <a:ext uri="{FF2B5EF4-FFF2-40B4-BE49-F238E27FC236}">
              <a16:creationId xmlns:a16="http://schemas.microsoft.com/office/drawing/2014/main" xmlns="" id="{5ABAC740-4E6D-422B-829E-5C69142935EB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44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86334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72</xdr:row>
      <xdr:rowOff>0</xdr:rowOff>
    </xdr:from>
    <xdr:ext cx="50800" cy="50800"/>
    <xdr:pic>
      <xdr:nvPicPr>
        <xdr:cNvPr id="274" name="Picture 273">
          <a:extLst>
            <a:ext uri="{FF2B5EF4-FFF2-40B4-BE49-F238E27FC236}">
              <a16:creationId xmlns:a16="http://schemas.microsoft.com/office/drawing/2014/main" xmlns="" id="{34E575F7-BA19-4622-9311-207178301907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42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86334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72</xdr:row>
      <xdr:rowOff>0</xdr:rowOff>
    </xdr:from>
    <xdr:ext cx="50800" cy="50800"/>
    <xdr:pic>
      <xdr:nvPicPr>
        <xdr:cNvPr id="275" name="Picture 274">
          <a:extLst>
            <a:ext uri="{FF2B5EF4-FFF2-40B4-BE49-F238E27FC236}">
              <a16:creationId xmlns:a16="http://schemas.microsoft.com/office/drawing/2014/main" xmlns="" id="{2D80F1B9-5F21-4169-88F6-A73E1FFE1D0D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43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86334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72</xdr:row>
      <xdr:rowOff>0</xdr:rowOff>
    </xdr:from>
    <xdr:ext cx="50800" cy="50800"/>
    <xdr:pic>
      <xdr:nvPicPr>
        <xdr:cNvPr id="276" name="Picture 275">
          <a:extLst>
            <a:ext uri="{FF2B5EF4-FFF2-40B4-BE49-F238E27FC236}">
              <a16:creationId xmlns:a16="http://schemas.microsoft.com/office/drawing/2014/main" xmlns="" id="{24C22608-DF50-4532-A470-371631EEB73E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44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86334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277" name="Picture 276">
          <a:extLst>
            <a:ext uri="{FF2B5EF4-FFF2-40B4-BE49-F238E27FC236}">
              <a16:creationId xmlns:a16="http://schemas.microsoft.com/office/drawing/2014/main" xmlns="" id="{07BEAC88-E4F6-41AD-ABB0-F71BB1A3B04A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6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90144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278" name="Picture 277">
          <a:extLst>
            <a:ext uri="{FF2B5EF4-FFF2-40B4-BE49-F238E27FC236}">
              <a16:creationId xmlns:a16="http://schemas.microsoft.com/office/drawing/2014/main" xmlns="" id="{D94C1400-F115-4140-8776-3A8D981F4ADA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7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9014460"/>
          <a:ext cx="50800" cy="50800"/>
        </a:xfrm>
        <a:prstGeom prst="rect">
          <a:avLst/>
        </a:prstGeom>
      </xdr:spPr>
    </xdr:pic>
    <xdr:clientData/>
  </xdr:oneCellAnchor>
  <xdr:oneCellAnchor>
    <xdr:from>
      <xdr:col>2</xdr:col>
      <xdr:colOff>104775</xdr:colOff>
      <xdr:row>73</xdr:row>
      <xdr:rowOff>0</xdr:rowOff>
    </xdr:from>
    <xdr:ext cx="50800" cy="50800"/>
    <xdr:pic>
      <xdr:nvPicPr>
        <xdr:cNvPr id="279" name="Picture 278">
          <a:extLst>
            <a:ext uri="{FF2B5EF4-FFF2-40B4-BE49-F238E27FC236}">
              <a16:creationId xmlns:a16="http://schemas.microsoft.com/office/drawing/2014/main" xmlns="" id="{731565F7-F930-4702-AB19-6782B5257A67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8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202055" y="90144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280" name="Picture 279">
          <a:extLst>
            <a:ext uri="{FF2B5EF4-FFF2-40B4-BE49-F238E27FC236}">
              <a16:creationId xmlns:a16="http://schemas.microsoft.com/office/drawing/2014/main" xmlns="" id="{B3738B30-0101-42BD-97E7-BD9F59FC0824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9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90144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281" name="Picture 280">
          <a:extLst>
            <a:ext uri="{FF2B5EF4-FFF2-40B4-BE49-F238E27FC236}">
              <a16:creationId xmlns:a16="http://schemas.microsoft.com/office/drawing/2014/main" xmlns="" id="{3471189E-1FEE-4084-B0BB-AB9D8CC0BF86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8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90144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282" name="Picture 281">
          <a:extLst>
            <a:ext uri="{FF2B5EF4-FFF2-40B4-BE49-F238E27FC236}">
              <a16:creationId xmlns:a16="http://schemas.microsoft.com/office/drawing/2014/main" xmlns="" id="{151CC242-3DE1-40E3-9F85-91D50D46012B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9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90144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283" name="Picture 282">
          <a:extLst>
            <a:ext uri="{FF2B5EF4-FFF2-40B4-BE49-F238E27FC236}">
              <a16:creationId xmlns:a16="http://schemas.microsoft.com/office/drawing/2014/main" xmlns="" id="{F50F618F-2A7D-42F5-8DC0-1DA49130B279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8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90144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284" name="Picture 283">
          <a:extLst>
            <a:ext uri="{FF2B5EF4-FFF2-40B4-BE49-F238E27FC236}">
              <a16:creationId xmlns:a16="http://schemas.microsoft.com/office/drawing/2014/main" xmlns="" id="{272AD766-39C7-410B-BF85-096C18F99D10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9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90144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285" name="Picture 284">
          <a:extLst>
            <a:ext uri="{FF2B5EF4-FFF2-40B4-BE49-F238E27FC236}">
              <a16:creationId xmlns:a16="http://schemas.microsoft.com/office/drawing/2014/main" xmlns="" id="{C856D554-38A7-4D60-9FF7-067F7FBBB8ED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30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90144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286" name="Picture 285">
          <a:extLst>
            <a:ext uri="{FF2B5EF4-FFF2-40B4-BE49-F238E27FC236}">
              <a16:creationId xmlns:a16="http://schemas.microsoft.com/office/drawing/2014/main" xmlns="" id="{614CAFE9-DD66-4E01-8AF4-1B3EC4B88E9A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8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90144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287" name="Picture 286">
          <a:extLst>
            <a:ext uri="{FF2B5EF4-FFF2-40B4-BE49-F238E27FC236}">
              <a16:creationId xmlns:a16="http://schemas.microsoft.com/office/drawing/2014/main" xmlns="" id="{97D6ED5E-1E05-49BB-B497-85716140E653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9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90144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288" name="Picture 287">
          <a:extLst>
            <a:ext uri="{FF2B5EF4-FFF2-40B4-BE49-F238E27FC236}">
              <a16:creationId xmlns:a16="http://schemas.microsoft.com/office/drawing/2014/main" xmlns="" id="{55547168-91DA-4A29-AB6A-008CCAF2D32C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30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90144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289" name="Picture 288">
          <a:extLst>
            <a:ext uri="{FF2B5EF4-FFF2-40B4-BE49-F238E27FC236}">
              <a16:creationId xmlns:a16="http://schemas.microsoft.com/office/drawing/2014/main" xmlns="" id="{BBC69D30-3189-457F-8EC3-6F1C52020B6B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31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90144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290" name="Picture 289">
          <a:extLst>
            <a:ext uri="{FF2B5EF4-FFF2-40B4-BE49-F238E27FC236}">
              <a16:creationId xmlns:a16="http://schemas.microsoft.com/office/drawing/2014/main" xmlns="" id="{AF2556B3-B354-431F-9B07-8B7C9AEF2D3D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32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90144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291" name="Picture 290">
          <a:extLst>
            <a:ext uri="{FF2B5EF4-FFF2-40B4-BE49-F238E27FC236}">
              <a16:creationId xmlns:a16="http://schemas.microsoft.com/office/drawing/2014/main" xmlns="" id="{D6292092-495D-405F-971F-7208CBF8E414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33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90144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292" name="Picture 291">
          <a:extLst>
            <a:ext uri="{FF2B5EF4-FFF2-40B4-BE49-F238E27FC236}">
              <a16:creationId xmlns:a16="http://schemas.microsoft.com/office/drawing/2014/main" xmlns="" id="{7E288705-AB1F-4B0F-9E6C-08C83C78A858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34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90144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293" name="Picture 292">
          <a:extLst>
            <a:ext uri="{FF2B5EF4-FFF2-40B4-BE49-F238E27FC236}">
              <a16:creationId xmlns:a16="http://schemas.microsoft.com/office/drawing/2014/main" xmlns="" id="{2E28BADF-58C5-47F0-8362-403E30156ADD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3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90144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294" name="Picture 293">
          <a:extLst>
            <a:ext uri="{FF2B5EF4-FFF2-40B4-BE49-F238E27FC236}">
              <a16:creationId xmlns:a16="http://schemas.microsoft.com/office/drawing/2014/main" xmlns="" id="{1EABA4F1-B30E-4AF5-9943-CB115508F74E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34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90144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295" name="Picture 294">
          <a:extLst>
            <a:ext uri="{FF2B5EF4-FFF2-40B4-BE49-F238E27FC236}">
              <a16:creationId xmlns:a16="http://schemas.microsoft.com/office/drawing/2014/main" xmlns="" id="{BC60A231-6E4B-4A1E-A975-96CA5A17F14C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3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9014460"/>
          <a:ext cx="50800" cy="50800"/>
        </a:xfrm>
        <a:prstGeom prst="rect">
          <a:avLst/>
        </a:prstGeom>
      </xdr:spPr>
    </xdr:pic>
    <xdr:clientData/>
  </xdr:oneCellAnchor>
  <xdr:oneCellAnchor>
    <xdr:from>
      <xdr:col>2</xdr:col>
      <xdr:colOff>104775</xdr:colOff>
      <xdr:row>73</xdr:row>
      <xdr:rowOff>0</xdr:rowOff>
    </xdr:from>
    <xdr:ext cx="50800" cy="50800"/>
    <xdr:pic>
      <xdr:nvPicPr>
        <xdr:cNvPr id="296" name="Picture 295">
          <a:extLst>
            <a:ext uri="{FF2B5EF4-FFF2-40B4-BE49-F238E27FC236}">
              <a16:creationId xmlns:a16="http://schemas.microsoft.com/office/drawing/2014/main" xmlns="" id="{5E623CE5-42D6-4DF7-A41B-CE78A8D650ED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34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202055" y="90144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297" name="Picture 296">
          <a:extLst>
            <a:ext uri="{FF2B5EF4-FFF2-40B4-BE49-F238E27FC236}">
              <a16:creationId xmlns:a16="http://schemas.microsoft.com/office/drawing/2014/main" xmlns="" id="{30B6711D-8045-4465-8BA8-791F8F79070F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3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90144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298" name="Picture 297">
          <a:extLst>
            <a:ext uri="{FF2B5EF4-FFF2-40B4-BE49-F238E27FC236}">
              <a16:creationId xmlns:a16="http://schemas.microsoft.com/office/drawing/2014/main" xmlns="" id="{8683D7E0-0787-4130-B4F8-45211E5645B3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36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90144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299" name="Picture 298">
          <a:extLst>
            <a:ext uri="{FF2B5EF4-FFF2-40B4-BE49-F238E27FC236}">
              <a16:creationId xmlns:a16="http://schemas.microsoft.com/office/drawing/2014/main" xmlns="" id="{1F7DEF21-D49F-4A1B-A7A5-E832BCF780BE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37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90144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300" name="Picture 299">
          <a:extLst>
            <a:ext uri="{FF2B5EF4-FFF2-40B4-BE49-F238E27FC236}">
              <a16:creationId xmlns:a16="http://schemas.microsoft.com/office/drawing/2014/main" xmlns="" id="{A7FFD6CB-6389-49D7-8EAA-A0EB309E87F6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36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90144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301" name="Picture 300">
          <a:extLst>
            <a:ext uri="{FF2B5EF4-FFF2-40B4-BE49-F238E27FC236}">
              <a16:creationId xmlns:a16="http://schemas.microsoft.com/office/drawing/2014/main" xmlns="" id="{77210CB8-A5DC-4549-9E41-C986174BFEED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37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9014460"/>
          <a:ext cx="50800" cy="50800"/>
        </a:xfrm>
        <a:prstGeom prst="rect">
          <a:avLst/>
        </a:prstGeom>
      </xdr:spPr>
    </xdr:pic>
    <xdr:clientData/>
  </xdr:oneCellAnchor>
  <xdr:oneCellAnchor>
    <xdr:from>
      <xdr:col>2</xdr:col>
      <xdr:colOff>104775</xdr:colOff>
      <xdr:row>73</xdr:row>
      <xdr:rowOff>0</xdr:rowOff>
    </xdr:from>
    <xdr:ext cx="50800" cy="50800"/>
    <xdr:pic>
      <xdr:nvPicPr>
        <xdr:cNvPr id="302" name="Picture 301">
          <a:extLst>
            <a:ext uri="{FF2B5EF4-FFF2-40B4-BE49-F238E27FC236}">
              <a16:creationId xmlns:a16="http://schemas.microsoft.com/office/drawing/2014/main" xmlns="" id="{9F11DEF5-B452-4730-8564-0F44B74C8462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36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202055" y="90144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303" name="Picture 302">
          <a:extLst>
            <a:ext uri="{FF2B5EF4-FFF2-40B4-BE49-F238E27FC236}">
              <a16:creationId xmlns:a16="http://schemas.microsoft.com/office/drawing/2014/main" xmlns="" id="{542D7A0A-0A86-4D64-B086-00B17318CC84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37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90144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304" name="Picture 303">
          <a:extLst>
            <a:ext uri="{FF2B5EF4-FFF2-40B4-BE49-F238E27FC236}">
              <a16:creationId xmlns:a16="http://schemas.microsoft.com/office/drawing/2014/main" xmlns="" id="{7C3EC12E-F86A-4B33-9D6F-93270D0B4D66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38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90144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305" name="Picture 304">
          <a:extLst>
            <a:ext uri="{FF2B5EF4-FFF2-40B4-BE49-F238E27FC236}">
              <a16:creationId xmlns:a16="http://schemas.microsoft.com/office/drawing/2014/main" xmlns="" id="{26998B5A-3AC3-4F61-8692-0F6A3B4EDED7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36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90144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306" name="Picture 305">
          <a:extLst>
            <a:ext uri="{FF2B5EF4-FFF2-40B4-BE49-F238E27FC236}">
              <a16:creationId xmlns:a16="http://schemas.microsoft.com/office/drawing/2014/main" xmlns="" id="{6FE4B230-1827-4A5D-A480-2546156B242C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37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90144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307" name="Picture 306">
          <a:extLst>
            <a:ext uri="{FF2B5EF4-FFF2-40B4-BE49-F238E27FC236}">
              <a16:creationId xmlns:a16="http://schemas.microsoft.com/office/drawing/2014/main" xmlns="" id="{188BE591-8A08-469C-BDA7-ED8B05BDB045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38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90144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308" name="Picture 307">
          <a:extLst>
            <a:ext uri="{FF2B5EF4-FFF2-40B4-BE49-F238E27FC236}">
              <a16:creationId xmlns:a16="http://schemas.microsoft.com/office/drawing/2014/main" xmlns="" id="{5028B64D-5523-41C8-B518-FCEE9831A409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36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90144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309" name="Picture 308">
          <a:extLst>
            <a:ext uri="{FF2B5EF4-FFF2-40B4-BE49-F238E27FC236}">
              <a16:creationId xmlns:a16="http://schemas.microsoft.com/office/drawing/2014/main" xmlns="" id="{39DEE763-7736-40DB-B8E6-E92234F2C441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37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90144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310" name="Picture 309">
          <a:extLst>
            <a:ext uri="{FF2B5EF4-FFF2-40B4-BE49-F238E27FC236}">
              <a16:creationId xmlns:a16="http://schemas.microsoft.com/office/drawing/2014/main" xmlns="" id="{147AAB86-C622-40D6-909B-680F3649B192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36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90144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311" name="Picture 310">
          <a:extLst>
            <a:ext uri="{FF2B5EF4-FFF2-40B4-BE49-F238E27FC236}">
              <a16:creationId xmlns:a16="http://schemas.microsoft.com/office/drawing/2014/main" xmlns="" id="{B42F2A0E-63BB-4906-AACE-B2BFF16A3F6F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37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90144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312" name="Picture 311">
          <a:extLst>
            <a:ext uri="{FF2B5EF4-FFF2-40B4-BE49-F238E27FC236}">
              <a16:creationId xmlns:a16="http://schemas.microsoft.com/office/drawing/2014/main" xmlns="" id="{23A20599-1F6B-439B-85AD-420B0C190151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38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9014460"/>
          <a:ext cx="50800" cy="50800"/>
        </a:xfrm>
        <a:prstGeom prst="rect">
          <a:avLst/>
        </a:prstGeom>
      </xdr:spPr>
    </xdr:pic>
    <xdr:clientData/>
  </xdr:oneCellAnchor>
  <xdr:oneCellAnchor>
    <xdr:from>
      <xdr:col>2</xdr:col>
      <xdr:colOff>104775</xdr:colOff>
      <xdr:row>73</xdr:row>
      <xdr:rowOff>0</xdr:rowOff>
    </xdr:from>
    <xdr:ext cx="50800" cy="50800"/>
    <xdr:pic>
      <xdr:nvPicPr>
        <xdr:cNvPr id="313" name="Picture 312">
          <a:extLst>
            <a:ext uri="{FF2B5EF4-FFF2-40B4-BE49-F238E27FC236}">
              <a16:creationId xmlns:a16="http://schemas.microsoft.com/office/drawing/2014/main" xmlns="" id="{B90B8693-12CD-456A-9BD8-D18F8EBDAB75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36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202055" y="90144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314" name="Picture 313">
          <a:extLst>
            <a:ext uri="{FF2B5EF4-FFF2-40B4-BE49-F238E27FC236}">
              <a16:creationId xmlns:a16="http://schemas.microsoft.com/office/drawing/2014/main" xmlns="" id="{92AD73A0-E57A-47C2-A64A-C8FF3979ECFE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37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90144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315" name="Picture 314">
          <a:extLst>
            <a:ext uri="{FF2B5EF4-FFF2-40B4-BE49-F238E27FC236}">
              <a16:creationId xmlns:a16="http://schemas.microsoft.com/office/drawing/2014/main" xmlns="" id="{75889D71-2D0F-48E6-BC7E-C2B7C798F0E4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36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90144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316" name="Picture 315">
          <a:extLst>
            <a:ext uri="{FF2B5EF4-FFF2-40B4-BE49-F238E27FC236}">
              <a16:creationId xmlns:a16="http://schemas.microsoft.com/office/drawing/2014/main" xmlns="" id="{B9C6165E-023E-44AD-B042-985637DEA6EF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37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90144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317" name="Picture 316">
          <a:extLst>
            <a:ext uri="{FF2B5EF4-FFF2-40B4-BE49-F238E27FC236}">
              <a16:creationId xmlns:a16="http://schemas.microsoft.com/office/drawing/2014/main" xmlns="" id="{9AB4F92F-9BA1-4B64-8761-D27B18B0D037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36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90144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318" name="Picture 317">
          <a:extLst>
            <a:ext uri="{FF2B5EF4-FFF2-40B4-BE49-F238E27FC236}">
              <a16:creationId xmlns:a16="http://schemas.microsoft.com/office/drawing/2014/main" xmlns="" id="{7EDE635A-8ADC-4424-8305-228B0E670D24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37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90144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319" name="Picture 318">
          <a:extLst>
            <a:ext uri="{FF2B5EF4-FFF2-40B4-BE49-F238E27FC236}">
              <a16:creationId xmlns:a16="http://schemas.microsoft.com/office/drawing/2014/main" xmlns="" id="{6C8F703C-5E20-46C0-A383-5C2810631401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38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9014460"/>
          <a:ext cx="50800" cy="50800"/>
        </a:xfrm>
        <a:prstGeom prst="rect">
          <a:avLst/>
        </a:prstGeom>
      </xdr:spPr>
    </xdr:pic>
    <xdr:clientData/>
  </xdr:oneCellAnchor>
  <xdr:oneCellAnchor>
    <xdr:from>
      <xdr:col>2</xdr:col>
      <xdr:colOff>104775</xdr:colOff>
      <xdr:row>73</xdr:row>
      <xdr:rowOff>0</xdr:rowOff>
    </xdr:from>
    <xdr:ext cx="50800" cy="50800"/>
    <xdr:pic>
      <xdr:nvPicPr>
        <xdr:cNvPr id="320" name="Picture 319">
          <a:extLst>
            <a:ext uri="{FF2B5EF4-FFF2-40B4-BE49-F238E27FC236}">
              <a16:creationId xmlns:a16="http://schemas.microsoft.com/office/drawing/2014/main" xmlns="" id="{46E81BD5-DF87-4525-8DA6-14D27ECB2AFC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36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202055" y="90144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321" name="Picture 320">
          <a:extLst>
            <a:ext uri="{FF2B5EF4-FFF2-40B4-BE49-F238E27FC236}">
              <a16:creationId xmlns:a16="http://schemas.microsoft.com/office/drawing/2014/main" xmlns="" id="{FB48D183-0385-48AD-8BA1-029B84D0A166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37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90144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322" name="Picture 321">
          <a:extLst>
            <a:ext uri="{FF2B5EF4-FFF2-40B4-BE49-F238E27FC236}">
              <a16:creationId xmlns:a16="http://schemas.microsoft.com/office/drawing/2014/main" xmlns="" id="{841F82A0-B2B6-4257-937B-ABAAFB36C641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36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90144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323" name="Picture 322">
          <a:extLst>
            <a:ext uri="{FF2B5EF4-FFF2-40B4-BE49-F238E27FC236}">
              <a16:creationId xmlns:a16="http://schemas.microsoft.com/office/drawing/2014/main" xmlns="" id="{5A037E90-5A31-4BC6-ABEB-23C9576832DF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37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90144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324" name="Picture 323">
          <a:extLst>
            <a:ext uri="{FF2B5EF4-FFF2-40B4-BE49-F238E27FC236}">
              <a16:creationId xmlns:a16="http://schemas.microsoft.com/office/drawing/2014/main" xmlns="" id="{B9595EAA-18D8-4EFA-B867-D86484B30FCE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36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90144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325" name="Picture 324">
          <a:extLst>
            <a:ext uri="{FF2B5EF4-FFF2-40B4-BE49-F238E27FC236}">
              <a16:creationId xmlns:a16="http://schemas.microsoft.com/office/drawing/2014/main" xmlns="" id="{A01352C7-97DE-4E17-96DB-730236A6992B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37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90144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326" name="Picture 325">
          <a:extLst>
            <a:ext uri="{FF2B5EF4-FFF2-40B4-BE49-F238E27FC236}">
              <a16:creationId xmlns:a16="http://schemas.microsoft.com/office/drawing/2014/main" xmlns="" id="{817CD5F3-3A4D-4DEC-8B6E-2224D8BCCC09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38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90144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327" name="Picture 326">
          <a:extLst>
            <a:ext uri="{FF2B5EF4-FFF2-40B4-BE49-F238E27FC236}">
              <a16:creationId xmlns:a16="http://schemas.microsoft.com/office/drawing/2014/main" xmlns="" id="{1767B0CF-9807-421F-817E-68563BC11576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39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90144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328" name="Picture 327">
          <a:extLst>
            <a:ext uri="{FF2B5EF4-FFF2-40B4-BE49-F238E27FC236}">
              <a16:creationId xmlns:a16="http://schemas.microsoft.com/office/drawing/2014/main" xmlns="" id="{DEF594C8-3BD6-4EB0-AA03-3D736AE1AD20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40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90144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329" name="Picture 328">
          <a:extLst>
            <a:ext uri="{FF2B5EF4-FFF2-40B4-BE49-F238E27FC236}">
              <a16:creationId xmlns:a16="http://schemas.microsoft.com/office/drawing/2014/main" xmlns="" id="{71F437C8-5535-4A3D-8035-82483C307DEE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41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9014460"/>
          <a:ext cx="50800" cy="50800"/>
        </a:xfrm>
        <a:prstGeom prst="rect">
          <a:avLst/>
        </a:prstGeom>
      </xdr:spPr>
    </xdr:pic>
    <xdr:clientData/>
  </xdr:oneCellAnchor>
  <xdr:oneCellAnchor>
    <xdr:from>
      <xdr:col>2</xdr:col>
      <xdr:colOff>104775</xdr:colOff>
      <xdr:row>73</xdr:row>
      <xdr:rowOff>0</xdr:rowOff>
    </xdr:from>
    <xdr:ext cx="50800" cy="50800"/>
    <xdr:pic>
      <xdr:nvPicPr>
        <xdr:cNvPr id="330" name="Picture 329">
          <a:extLst>
            <a:ext uri="{FF2B5EF4-FFF2-40B4-BE49-F238E27FC236}">
              <a16:creationId xmlns:a16="http://schemas.microsoft.com/office/drawing/2014/main" xmlns="" id="{472542FF-3E14-4645-9370-A09310B3A792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42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202055" y="90144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331" name="Picture 330">
          <a:extLst>
            <a:ext uri="{FF2B5EF4-FFF2-40B4-BE49-F238E27FC236}">
              <a16:creationId xmlns:a16="http://schemas.microsoft.com/office/drawing/2014/main" xmlns="" id="{12665A7A-1721-4630-98D8-6CF1EE4D1D7B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43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90144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332" name="Picture 331">
          <a:extLst>
            <a:ext uri="{FF2B5EF4-FFF2-40B4-BE49-F238E27FC236}">
              <a16:creationId xmlns:a16="http://schemas.microsoft.com/office/drawing/2014/main" xmlns="" id="{274C4828-ECEC-4590-B9A2-68D1AAB02DD2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42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90144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333" name="Picture 332">
          <a:extLst>
            <a:ext uri="{FF2B5EF4-FFF2-40B4-BE49-F238E27FC236}">
              <a16:creationId xmlns:a16="http://schemas.microsoft.com/office/drawing/2014/main" xmlns="" id="{96370B3C-20F9-4381-BA0A-769525D4EBF5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43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90144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334" name="Picture 333">
          <a:extLst>
            <a:ext uri="{FF2B5EF4-FFF2-40B4-BE49-F238E27FC236}">
              <a16:creationId xmlns:a16="http://schemas.microsoft.com/office/drawing/2014/main" xmlns="" id="{DC525AB4-33C7-46C2-8BB1-5F8F980937E6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42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90144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335" name="Picture 334">
          <a:extLst>
            <a:ext uri="{FF2B5EF4-FFF2-40B4-BE49-F238E27FC236}">
              <a16:creationId xmlns:a16="http://schemas.microsoft.com/office/drawing/2014/main" xmlns="" id="{46FF0190-89A3-4D61-BC13-A5863366FA84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43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90144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336" name="Picture 335">
          <a:extLst>
            <a:ext uri="{FF2B5EF4-FFF2-40B4-BE49-F238E27FC236}">
              <a16:creationId xmlns:a16="http://schemas.microsoft.com/office/drawing/2014/main" xmlns="" id="{D7B8F468-4F6A-42CA-8889-91BEBF683817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44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90144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337" name="Picture 336">
          <a:extLst>
            <a:ext uri="{FF2B5EF4-FFF2-40B4-BE49-F238E27FC236}">
              <a16:creationId xmlns:a16="http://schemas.microsoft.com/office/drawing/2014/main" xmlns="" id="{AC06C825-3FF3-4D5E-B6A0-A49BCDCEC185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42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90144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338" name="Picture 337">
          <a:extLst>
            <a:ext uri="{FF2B5EF4-FFF2-40B4-BE49-F238E27FC236}">
              <a16:creationId xmlns:a16="http://schemas.microsoft.com/office/drawing/2014/main" xmlns="" id="{6F9423C2-C08F-4A09-BEBA-1EBD9FC944C4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43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90144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339" name="Picture 338">
          <a:extLst>
            <a:ext uri="{FF2B5EF4-FFF2-40B4-BE49-F238E27FC236}">
              <a16:creationId xmlns:a16="http://schemas.microsoft.com/office/drawing/2014/main" xmlns="" id="{4586C56C-87C0-4368-8C08-A52A9472CE3A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44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9014460"/>
          <a:ext cx="50800" cy="50800"/>
        </a:xfrm>
        <a:prstGeom prst="rect">
          <a:avLst/>
        </a:prstGeom>
      </xdr:spPr>
    </xdr:pic>
    <xdr:clientData/>
  </xdr:oneCellAnchor>
  <xdr:oneCellAnchor>
    <xdr:from>
      <xdr:col>2</xdr:col>
      <xdr:colOff>104775</xdr:colOff>
      <xdr:row>74</xdr:row>
      <xdr:rowOff>0</xdr:rowOff>
    </xdr:from>
    <xdr:ext cx="50800" cy="50800"/>
    <xdr:pic>
      <xdr:nvPicPr>
        <xdr:cNvPr id="340" name="Picture 339">
          <a:extLst>
            <a:ext uri="{FF2B5EF4-FFF2-40B4-BE49-F238E27FC236}">
              <a16:creationId xmlns:a16="http://schemas.microsoft.com/office/drawing/2014/main" xmlns="" id="{41DC98DD-F9FC-42B6-903D-CE91147E3572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6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202055" y="94183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74</xdr:row>
      <xdr:rowOff>0</xdr:rowOff>
    </xdr:from>
    <xdr:ext cx="50800" cy="50800"/>
    <xdr:pic>
      <xdr:nvPicPr>
        <xdr:cNvPr id="341" name="Picture 340">
          <a:extLst>
            <a:ext uri="{FF2B5EF4-FFF2-40B4-BE49-F238E27FC236}">
              <a16:creationId xmlns:a16="http://schemas.microsoft.com/office/drawing/2014/main" xmlns="" id="{AE8040EE-36E8-4D69-B872-3DE5CBE744B0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7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94183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74</xdr:row>
      <xdr:rowOff>0</xdr:rowOff>
    </xdr:from>
    <xdr:ext cx="50800" cy="50800"/>
    <xdr:pic>
      <xdr:nvPicPr>
        <xdr:cNvPr id="342" name="Picture 341">
          <a:extLst>
            <a:ext uri="{FF2B5EF4-FFF2-40B4-BE49-F238E27FC236}">
              <a16:creationId xmlns:a16="http://schemas.microsoft.com/office/drawing/2014/main" xmlns="" id="{F4A6ECA0-A5F0-4805-8930-74B3DEB2B7E6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8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94183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74</xdr:row>
      <xdr:rowOff>0</xdr:rowOff>
    </xdr:from>
    <xdr:ext cx="50800" cy="50800"/>
    <xdr:pic>
      <xdr:nvPicPr>
        <xdr:cNvPr id="343" name="Picture 342">
          <a:extLst>
            <a:ext uri="{FF2B5EF4-FFF2-40B4-BE49-F238E27FC236}">
              <a16:creationId xmlns:a16="http://schemas.microsoft.com/office/drawing/2014/main" xmlns="" id="{1D3F49F1-956A-4BBE-A7FF-CB39B629D041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9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94183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74</xdr:row>
      <xdr:rowOff>0</xdr:rowOff>
    </xdr:from>
    <xdr:ext cx="50800" cy="50800"/>
    <xdr:pic>
      <xdr:nvPicPr>
        <xdr:cNvPr id="344" name="Picture 343">
          <a:extLst>
            <a:ext uri="{FF2B5EF4-FFF2-40B4-BE49-F238E27FC236}">
              <a16:creationId xmlns:a16="http://schemas.microsoft.com/office/drawing/2014/main" xmlns="" id="{47046FBE-6FB6-40B9-BB13-66882CE3AE83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30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94183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75</xdr:row>
      <xdr:rowOff>0</xdr:rowOff>
    </xdr:from>
    <xdr:ext cx="50800" cy="50800"/>
    <xdr:pic>
      <xdr:nvPicPr>
        <xdr:cNvPr id="345" name="Picture 344">
          <a:extLst>
            <a:ext uri="{FF2B5EF4-FFF2-40B4-BE49-F238E27FC236}">
              <a16:creationId xmlns:a16="http://schemas.microsoft.com/office/drawing/2014/main" xmlns="" id="{0707723F-62F9-4E83-BFBB-C15D9921E5D3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8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94183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75</xdr:row>
      <xdr:rowOff>0</xdr:rowOff>
    </xdr:from>
    <xdr:ext cx="50800" cy="50800"/>
    <xdr:pic>
      <xdr:nvPicPr>
        <xdr:cNvPr id="346" name="Picture 345">
          <a:extLst>
            <a:ext uri="{FF2B5EF4-FFF2-40B4-BE49-F238E27FC236}">
              <a16:creationId xmlns:a16="http://schemas.microsoft.com/office/drawing/2014/main" xmlns="" id="{E00895D7-F082-4915-893A-52E9DD751C56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9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94183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75</xdr:row>
      <xdr:rowOff>0</xdr:rowOff>
    </xdr:from>
    <xdr:ext cx="50800" cy="50800"/>
    <xdr:pic>
      <xdr:nvPicPr>
        <xdr:cNvPr id="347" name="Picture 346">
          <a:extLst>
            <a:ext uri="{FF2B5EF4-FFF2-40B4-BE49-F238E27FC236}">
              <a16:creationId xmlns:a16="http://schemas.microsoft.com/office/drawing/2014/main" xmlns="" id="{2E30FA48-AE20-40A2-AE71-10D47C737BBA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30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9418320"/>
          <a:ext cx="50800" cy="50800"/>
        </a:xfrm>
        <a:prstGeom prst="rect">
          <a:avLst/>
        </a:prstGeom>
      </xdr:spPr>
    </xdr:pic>
    <xdr:clientData/>
  </xdr:oneCellAnchor>
  <xdr:oneCellAnchor>
    <xdr:from>
      <xdr:col>2</xdr:col>
      <xdr:colOff>104775</xdr:colOff>
      <xdr:row>75</xdr:row>
      <xdr:rowOff>0</xdr:rowOff>
    </xdr:from>
    <xdr:ext cx="50800" cy="50800"/>
    <xdr:pic>
      <xdr:nvPicPr>
        <xdr:cNvPr id="348" name="Picture 347">
          <a:extLst>
            <a:ext uri="{FF2B5EF4-FFF2-40B4-BE49-F238E27FC236}">
              <a16:creationId xmlns:a16="http://schemas.microsoft.com/office/drawing/2014/main" xmlns="" id="{C83C36CA-9FD9-4A3D-A778-9E68A4D66A9B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6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202055" y="94183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75</xdr:row>
      <xdr:rowOff>0</xdr:rowOff>
    </xdr:from>
    <xdr:ext cx="50800" cy="50800"/>
    <xdr:pic>
      <xdr:nvPicPr>
        <xdr:cNvPr id="349" name="Picture 348">
          <a:extLst>
            <a:ext uri="{FF2B5EF4-FFF2-40B4-BE49-F238E27FC236}">
              <a16:creationId xmlns:a16="http://schemas.microsoft.com/office/drawing/2014/main" xmlns="" id="{C89B4AA3-9668-4962-B04C-130065E623D7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7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94183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75</xdr:row>
      <xdr:rowOff>0</xdr:rowOff>
    </xdr:from>
    <xdr:ext cx="50800" cy="50800"/>
    <xdr:pic>
      <xdr:nvPicPr>
        <xdr:cNvPr id="350" name="Picture 349">
          <a:extLst>
            <a:ext uri="{FF2B5EF4-FFF2-40B4-BE49-F238E27FC236}">
              <a16:creationId xmlns:a16="http://schemas.microsoft.com/office/drawing/2014/main" xmlns="" id="{9EE39066-BF57-4653-87B4-E5E7A97B5F9F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8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94183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75</xdr:row>
      <xdr:rowOff>0</xdr:rowOff>
    </xdr:from>
    <xdr:ext cx="50800" cy="50800"/>
    <xdr:pic>
      <xdr:nvPicPr>
        <xdr:cNvPr id="351" name="Picture 350">
          <a:extLst>
            <a:ext uri="{FF2B5EF4-FFF2-40B4-BE49-F238E27FC236}">
              <a16:creationId xmlns:a16="http://schemas.microsoft.com/office/drawing/2014/main" xmlns="" id="{DB1EAA4E-3A2F-47E4-A330-35CEFDB429FA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9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94183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75</xdr:row>
      <xdr:rowOff>0</xdr:rowOff>
    </xdr:from>
    <xdr:ext cx="50800" cy="50800"/>
    <xdr:pic>
      <xdr:nvPicPr>
        <xdr:cNvPr id="352" name="Picture 351">
          <a:extLst>
            <a:ext uri="{FF2B5EF4-FFF2-40B4-BE49-F238E27FC236}">
              <a16:creationId xmlns:a16="http://schemas.microsoft.com/office/drawing/2014/main" xmlns="" id="{7B884AA3-ACE7-46BD-ACB6-6CD8DBD63784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30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94183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353" name="Picture 352">
          <a:extLst>
            <a:ext uri="{FF2B5EF4-FFF2-40B4-BE49-F238E27FC236}">
              <a16:creationId xmlns:a16="http://schemas.microsoft.com/office/drawing/2014/main" xmlns="" id="{C2E6404D-BCF0-4BC8-A109-D137CB2D76CD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4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94183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354" name="Picture 353">
          <a:extLst>
            <a:ext uri="{FF2B5EF4-FFF2-40B4-BE49-F238E27FC236}">
              <a16:creationId xmlns:a16="http://schemas.microsoft.com/office/drawing/2014/main" xmlns="" id="{2034C038-8C61-478E-BF14-E03CA4A6CC04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46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94183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74</xdr:row>
      <xdr:rowOff>0</xdr:rowOff>
    </xdr:from>
    <xdr:ext cx="50800" cy="50800"/>
    <xdr:pic>
      <xdr:nvPicPr>
        <xdr:cNvPr id="355" name="Picture 354">
          <a:extLst>
            <a:ext uri="{FF2B5EF4-FFF2-40B4-BE49-F238E27FC236}">
              <a16:creationId xmlns:a16="http://schemas.microsoft.com/office/drawing/2014/main" xmlns="" id="{DD8AD3D5-2BE9-4715-A899-43AE4DE955CB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4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94183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74</xdr:row>
      <xdr:rowOff>0</xdr:rowOff>
    </xdr:from>
    <xdr:ext cx="50800" cy="50800"/>
    <xdr:pic>
      <xdr:nvPicPr>
        <xdr:cNvPr id="356" name="Picture 355">
          <a:extLst>
            <a:ext uri="{FF2B5EF4-FFF2-40B4-BE49-F238E27FC236}">
              <a16:creationId xmlns:a16="http://schemas.microsoft.com/office/drawing/2014/main" xmlns="" id="{822CB184-D1F5-4769-9957-8893B9A23C5C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46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9418320"/>
          <a:ext cx="50800" cy="50800"/>
        </a:xfrm>
        <a:prstGeom prst="rect">
          <a:avLst/>
        </a:prstGeom>
      </xdr:spPr>
    </xdr:pic>
    <xdr:clientData/>
  </xdr:oneCellAnchor>
  <xdr:oneCellAnchor>
    <xdr:from>
      <xdr:col>2</xdr:col>
      <xdr:colOff>104775</xdr:colOff>
      <xdr:row>75</xdr:row>
      <xdr:rowOff>0</xdr:rowOff>
    </xdr:from>
    <xdr:ext cx="50800" cy="50800"/>
    <xdr:pic>
      <xdr:nvPicPr>
        <xdr:cNvPr id="357" name="Picture 356">
          <a:extLst>
            <a:ext uri="{FF2B5EF4-FFF2-40B4-BE49-F238E27FC236}">
              <a16:creationId xmlns:a16="http://schemas.microsoft.com/office/drawing/2014/main" xmlns="" id="{C94179EE-A705-4CCC-90E3-EEC2E851CC03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4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202055" y="94183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75</xdr:row>
      <xdr:rowOff>0</xdr:rowOff>
    </xdr:from>
    <xdr:ext cx="50800" cy="50800"/>
    <xdr:pic>
      <xdr:nvPicPr>
        <xdr:cNvPr id="358" name="Picture 357">
          <a:extLst>
            <a:ext uri="{FF2B5EF4-FFF2-40B4-BE49-F238E27FC236}">
              <a16:creationId xmlns:a16="http://schemas.microsoft.com/office/drawing/2014/main" xmlns="" id="{222D4D60-E572-4CBF-A821-BA8EA21C5811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46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9418320"/>
          <a:ext cx="50800" cy="50800"/>
        </a:xfrm>
        <a:prstGeom prst="rect">
          <a:avLst/>
        </a:prstGeom>
      </xdr:spPr>
    </xdr:pic>
    <xdr:clientData/>
  </xdr:oneCellAnchor>
  <xdr:oneCellAnchor>
    <xdr:from>
      <xdr:col>2</xdr:col>
      <xdr:colOff>104775</xdr:colOff>
      <xdr:row>73</xdr:row>
      <xdr:rowOff>0</xdr:rowOff>
    </xdr:from>
    <xdr:ext cx="50800" cy="50800"/>
    <xdr:pic>
      <xdr:nvPicPr>
        <xdr:cNvPr id="359" name="Picture 358">
          <a:extLst>
            <a:ext uri="{FF2B5EF4-FFF2-40B4-BE49-F238E27FC236}">
              <a16:creationId xmlns:a16="http://schemas.microsoft.com/office/drawing/2014/main" xmlns="" id="{3DE474A7-6F15-4AF4-B8A5-4CE391500C16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47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202055" y="94183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360" name="Picture 359">
          <a:extLst>
            <a:ext uri="{FF2B5EF4-FFF2-40B4-BE49-F238E27FC236}">
              <a16:creationId xmlns:a16="http://schemas.microsoft.com/office/drawing/2014/main" xmlns="" id="{81110662-2D53-4A3A-9CE6-54308AA9A140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48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94183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361" name="Picture 360">
          <a:extLst>
            <a:ext uri="{FF2B5EF4-FFF2-40B4-BE49-F238E27FC236}">
              <a16:creationId xmlns:a16="http://schemas.microsoft.com/office/drawing/2014/main" xmlns="" id="{F8D7ABDE-09FF-4BB3-BC4E-9F93E6CD5394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47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94183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362" name="Picture 361">
          <a:extLst>
            <a:ext uri="{FF2B5EF4-FFF2-40B4-BE49-F238E27FC236}">
              <a16:creationId xmlns:a16="http://schemas.microsoft.com/office/drawing/2014/main" xmlns="" id="{C196F4A0-C5A7-4662-8A32-6A54E435C5C1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48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94183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363" name="Picture 362">
          <a:extLst>
            <a:ext uri="{FF2B5EF4-FFF2-40B4-BE49-F238E27FC236}">
              <a16:creationId xmlns:a16="http://schemas.microsoft.com/office/drawing/2014/main" xmlns="" id="{0C88C6DE-2C74-44D8-91D8-4D4A803ED955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47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94183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364" name="Picture 363">
          <a:extLst>
            <a:ext uri="{FF2B5EF4-FFF2-40B4-BE49-F238E27FC236}">
              <a16:creationId xmlns:a16="http://schemas.microsoft.com/office/drawing/2014/main" xmlns="" id="{AA9D15E7-7FBC-4B27-9712-CBB4797AB037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48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94183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365" name="Picture 364">
          <a:extLst>
            <a:ext uri="{FF2B5EF4-FFF2-40B4-BE49-F238E27FC236}">
              <a16:creationId xmlns:a16="http://schemas.microsoft.com/office/drawing/2014/main" xmlns="" id="{42DBA166-E55B-482E-A20A-7D3C8D2920BB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49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9418320"/>
          <a:ext cx="50800" cy="50800"/>
        </a:xfrm>
        <a:prstGeom prst="rect">
          <a:avLst/>
        </a:prstGeom>
      </xdr:spPr>
    </xdr:pic>
    <xdr:clientData/>
  </xdr:oneCellAnchor>
  <xdr:oneCellAnchor>
    <xdr:from>
      <xdr:col>2</xdr:col>
      <xdr:colOff>104775</xdr:colOff>
      <xdr:row>74</xdr:row>
      <xdr:rowOff>0</xdr:rowOff>
    </xdr:from>
    <xdr:ext cx="50800" cy="50800"/>
    <xdr:pic>
      <xdr:nvPicPr>
        <xdr:cNvPr id="366" name="Picture 365">
          <a:extLst>
            <a:ext uri="{FF2B5EF4-FFF2-40B4-BE49-F238E27FC236}">
              <a16:creationId xmlns:a16="http://schemas.microsoft.com/office/drawing/2014/main" xmlns="" id="{FDBE0E5D-DE3C-43A5-BCB4-000D66C4A3CD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47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202055" y="94183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74</xdr:row>
      <xdr:rowOff>0</xdr:rowOff>
    </xdr:from>
    <xdr:ext cx="50800" cy="50800"/>
    <xdr:pic>
      <xdr:nvPicPr>
        <xdr:cNvPr id="367" name="Picture 366">
          <a:extLst>
            <a:ext uri="{FF2B5EF4-FFF2-40B4-BE49-F238E27FC236}">
              <a16:creationId xmlns:a16="http://schemas.microsoft.com/office/drawing/2014/main" xmlns="" id="{1E2C9A15-9B20-4891-AA6E-AE9F8DC7A1A7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48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94183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74</xdr:row>
      <xdr:rowOff>0</xdr:rowOff>
    </xdr:from>
    <xdr:ext cx="50800" cy="50800"/>
    <xdr:pic>
      <xdr:nvPicPr>
        <xdr:cNvPr id="368" name="Picture 367">
          <a:extLst>
            <a:ext uri="{FF2B5EF4-FFF2-40B4-BE49-F238E27FC236}">
              <a16:creationId xmlns:a16="http://schemas.microsoft.com/office/drawing/2014/main" xmlns="" id="{7F0FA0E2-D67E-4AB0-8D6C-2B9B589348C3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47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94183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74</xdr:row>
      <xdr:rowOff>0</xdr:rowOff>
    </xdr:from>
    <xdr:ext cx="50800" cy="50800"/>
    <xdr:pic>
      <xdr:nvPicPr>
        <xdr:cNvPr id="369" name="Picture 368">
          <a:extLst>
            <a:ext uri="{FF2B5EF4-FFF2-40B4-BE49-F238E27FC236}">
              <a16:creationId xmlns:a16="http://schemas.microsoft.com/office/drawing/2014/main" xmlns="" id="{3E35FE82-5DD3-4FDB-81C4-68E33858E4F5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48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94183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74</xdr:row>
      <xdr:rowOff>0</xdr:rowOff>
    </xdr:from>
    <xdr:ext cx="50800" cy="50800"/>
    <xdr:pic>
      <xdr:nvPicPr>
        <xdr:cNvPr id="370" name="Picture 369">
          <a:extLst>
            <a:ext uri="{FF2B5EF4-FFF2-40B4-BE49-F238E27FC236}">
              <a16:creationId xmlns:a16="http://schemas.microsoft.com/office/drawing/2014/main" xmlns="" id="{CF2DC4A7-9E54-4584-85CB-487F637028A7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47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94183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74</xdr:row>
      <xdr:rowOff>0</xdr:rowOff>
    </xdr:from>
    <xdr:ext cx="50800" cy="50800"/>
    <xdr:pic>
      <xdr:nvPicPr>
        <xdr:cNvPr id="371" name="Picture 370">
          <a:extLst>
            <a:ext uri="{FF2B5EF4-FFF2-40B4-BE49-F238E27FC236}">
              <a16:creationId xmlns:a16="http://schemas.microsoft.com/office/drawing/2014/main" xmlns="" id="{B46F35ED-9FC6-47E7-9D48-27E6AAEE67B0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48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94183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74</xdr:row>
      <xdr:rowOff>0</xdr:rowOff>
    </xdr:from>
    <xdr:ext cx="50800" cy="50800"/>
    <xdr:pic>
      <xdr:nvPicPr>
        <xdr:cNvPr id="372" name="Picture 371">
          <a:extLst>
            <a:ext uri="{FF2B5EF4-FFF2-40B4-BE49-F238E27FC236}">
              <a16:creationId xmlns:a16="http://schemas.microsoft.com/office/drawing/2014/main" xmlns="" id="{32413884-C861-4D64-BBA7-9741D6B31D11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49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94183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373" name="Picture 372">
          <a:extLst>
            <a:ext uri="{FF2B5EF4-FFF2-40B4-BE49-F238E27FC236}">
              <a16:creationId xmlns:a16="http://schemas.microsoft.com/office/drawing/2014/main" xmlns="" id="{15E74F0A-C7CA-4C84-99A5-974ABC3EF151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47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94183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374" name="Picture 373">
          <a:extLst>
            <a:ext uri="{FF2B5EF4-FFF2-40B4-BE49-F238E27FC236}">
              <a16:creationId xmlns:a16="http://schemas.microsoft.com/office/drawing/2014/main" xmlns="" id="{06D1B0D8-5044-4330-B72D-576FB629771E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48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94183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375" name="Picture 374">
          <a:extLst>
            <a:ext uri="{FF2B5EF4-FFF2-40B4-BE49-F238E27FC236}">
              <a16:creationId xmlns:a16="http://schemas.microsoft.com/office/drawing/2014/main" xmlns="" id="{A8D42DA8-3BC1-43CD-B4A2-2691FA92658F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49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94183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74</xdr:row>
      <xdr:rowOff>0</xdr:rowOff>
    </xdr:from>
    <xdr:ext cx="50800" cy="50800"/>
    <xdr:pic>
      <xdr:nvPicPr>
        <xdr:cNvPr id="376" name="Picture 375">
          <a:extLst>
            <a:ext uri="{FF2B5EF4-FFF2-40B4-BE49-F238E27FC236}">
              <a16:creationId xmlns:a16="http://schemas.microsoft.com/office/drawing/2014/main" xmlns="" id="{12304F1B-28D4-410F-BC40-B6A2A816641B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47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94183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74</xdr:row>
      <xdr:rowOff>0</xdr:rowOff>
    </xdr:from>
    <xdr:ext cx="50800" cy="50800"/>
    <xdr:pic>
      <xdr:nvPicPr>
        <xdr:cNvPr id="377" name="Picture 376">
          <a:extLst>
            <a:ext uri="{FF2B5EF4-FFF2-40B4-BE49-F238E27FC236}">
              <a16:creationId xmlns:a16="http://schemas.microsoft.com/office/drawing/2014/main" xmlns="" id="{7550EB5B-D551-4F71-A16B-16152C79E442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48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94183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74</xdr:row>
      <xdr:rowOff>0</xdr:rowOff>
    </xdr:from>
    <xdr:ext cx="50800" cy="50800"/>
    <xdr:pic>
      <xdr:nvPicPr>
        <xdr:cNvPr id="378" name="Picture 377">
          <a:extLst>
            <a:ext uri="{FF2B5EF4-FFF2-40B4-BE49-F238E27FC236}">
              <a16:creationId xmlns:a16="http://schemas.microsoft.com/office/drawing/2014/main" xmlns="" id="{2708533C-B6FA-49EB-8A56-23B726BB170B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49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94183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75</xdr:row>
      <xdr:rowOff>0</xdr:rowOff>
    </xdr:from>
    <xdr:ext cx="50800" cy="50800"/>
    <xdr:pic>
      <xdr:nvPicPr>
        <xdr:cNvPr id="379" name="Picture 378">
          <a:extLst>
            <a:ext uri="{FF2B5EF4-FFF2-40B4-BE49-F238E27FC236}">
              <a16:creationId xmlns:a16="http://schemas.microsoft.com/office/drawing/2014/main" xmlns="" id="{9C929DA5-4865-47D1-A176-CEE710850436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47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94183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75</xdr:row>
      <xdr:rowOff>0</xdr:rowOff>
    </xdr:from>
    <xdr:ext cx="50800" cy="50800"/>
    <xdr:pic>
      <xdr:nvPicPr>
        <xdr:cNvPr id="380" name="Picture 379">
          <a:extLst>
            <a:ext uri="{FF2B5EF4-FFF2-40B4-BE49-F238E27FC236}">
              <a16:creationId xmlns:a16="http://schemas.microsoft.com/office/drawing/2014/main" xmlns="" id="{73E9F1DF-231F-42C9-96A0-BDE2A65BA2FD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48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94183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75</xdr:row>
      <xdr:rowOff>0</xdr:rowOff>
    </xdr:from>
    <xdr:ext cx="50800" cy="50800"/>
    <xdr:pic>
      <xdr:nvPicPr>
        <xdr:cNvPr id="381" name="Picture 380">
          <a:extLst>
            <a:ext uri="{FF2B5EF4-FFF2-40B4-BE49-F238E27FC236}">
              <a16:creationId xmlns:a16="http://schemas.microsoft.com/office/drawing/2014/main" xmlns="" id="{DE0B781D-FD1B-44F7-B8D6-664A88886177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49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94183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76</xdr:row>
      <xdr:rowOff>0</xdr:rowOff>
    </xdr:from>
    <xdr:ext cx="50800" cy="50800"/>
    <xdr:pic>
      <xdr:nvPicPr>
        <xdr:cNvPr id="382" name="Picture 381">
          <a:extLst>
            <a:ext uri="{FF2B5EF4-FFF2-40B4-BE49-F238E27FC236}">
              <a16:creationId xmlns:a16="http://schemas.microsoft.com/office/drawing/2014/main" xmlns="" id="{4B6F12E1-5E98-4A00-8D16-3EA204596DCC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47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94183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76</xdr:row>
      <xdr:rowOff>0</xdr:rowOff>
    </xdr:from>
    <xdr:ext cx="50800" cy="50800"/>
    <xdr:pic>
      <xdr:nvPicPr>
        <xdr:cNvPr id="383" name="Picture 382">
          <a:extLst>
            <a:ext uri="{FF2B5EF4-FFF2-40B4-BE49-F238E27FC236}">
              <a16:creationId xmlns:a16="http://schemas.microsoft.com/office/drawing/2014/main" xmlns="" id="{A5E79C21-7D8D-4D38-8694-140CC9F53B13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48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94183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76</xdr:row>
      <xdr:rowOff>0</xdr:rowOff>
    </xdr:from>
    <xdr:ext cx="50800" cy="50800"/>
    <xdr:pic>
      <xdr:nvPicPr>
        <xdr:cNvPr id="384" name="Picture 383">
          <a:extLst>
            <a:ext uri="{FF2B5EF4-FFF2-40B4-BE49-F238E27FC236}">
              <a16:creationId xmlns:a16="http://schemas.microsoft.com/office/drawing/2014/main" xmlns="" id="{136DF4E5-6DCD-45FF-9EE6-29F36D0BF21E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49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94183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77</xdr:row>
      <xdr:rowOff>0</xdr:rowOff>
    </xdr:from>
    <xdr:ext cx="50800" cy="50800"/>
    <xdr:pic>
      <xdr:nvPicPr>
        <xdr:cNvPr id="385" name="Picture 384">
          <a:extLst>
            <a:ext uri="{FF2B5EF4-FFF2-40B4-BE49-F238E27FC236}">
              <a16:creationId xmlns:a16="http://schemas.microsoft.com/office/drawing/2014/main" xmlns="" id="{371E3528-7BE3-4C42-8CEA-2C1656016C7E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47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94183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77</xdr:row>
      <xdr:rowOff>0</xdr:rowOff>
    </xdr:from>
    <xdr:ext cx="50800" cy="50800"/>
    <xdr:pic>
      <xdr:nvPicPr>
        <xdr:cNvPr id="386" name="Picture 385">
          <a:extLst>
            <a:ext uri="{FF2B5EF4-FFF2-40B4-BE49-F238E27FC236}">
              <a16:creationId xmlns:a16="http://schemas.microsoft.com/office/drawing/2014/main" xmlns="" id="{4C634A27-1FD1-43AC-AC12-AF3E3D0E40D0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48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94183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77</xdr:row>
      <xdr:rowOff>0</xdr:rowOff>
    </xdr:from>
    <xdr:ext cx="50800" cy="50800"/>
    <xdr:pic>
      <xdr:nvPicPr>
        <xdr:cNvPr id="387" name="Picture 386">
          <a:extLst>
            <a:ext uri="{FF2B5EF4-FFF2-40B4-BE49-F238E27FC236}">
              <a16:creationId xmlns:a16="http://schemas.microsoft.com/office/drawing/2014/main" xmlns="" id="{983FE1F8-E9B4-43A9-9468-E643785FE72C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49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94183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388" name="Picture 387">
          <a:extLst>
            <a:ext uri="{FF2B5EF4-FFF2-40B4-BE49-F238E27FC236}">
              <a16:creationId xmlns:a16="http://schemas.microsoft.com/office/drawing/2014/main" xmlns="" id="{E963398C-178B-4733-A17B-4D73280A4699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50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94183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389" name="Picture 388">
          <a:extLst>
            <a:ext uri="{FF2B5EF4-FFF2-40B4-BE49-F238E27FC236}">
              <a16:creationId xmlns:a16="http://schemas.microsoft.com/office/drawing/2014/main" xmlns="" id="{FD270F62-0FA9-422D-9190-A98C8ADA8946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51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94183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390" name="Picture 389">
          <a:extLst>
            <a:ext uri="{FF2B5EF4-FFF2-40B4-BE49-F238E27FC236}">
              <a16:creationId xmlns:a16="http://schemas.microsoft.com/office/drawing/2014/main" xmlns="" id="{87B828F5-549C-4AC5-9E87-9362AEA448E8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52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94183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391" name="Picture 390">
          <a:extLst>
            <a:ext uri="{FF2B5EF4-FFF2-40B4-BE49-F238E27FC236}">
              <a16:creationId xmlns:a16="http://schemas.microsoft.com/office/drawing/2014/main" xmlns="" id="{7DD05FA4-9108-4C6F-9A5E-D4937CDD8683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53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94183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392" name="Picture 391">
          <a:extLst>
            <a:ext uri="{FF2B5EF4-FFF2-40B4-BE49-F238E27FC236}">
              <a16:creationId xmlns:a16="http://schemas.microsoft.com/office/drawing/2014/main" xmlns="" id="{BC4BB70A-79F5-49CE-AC72-6EF3926B4DAE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54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94183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393" name="Picture 392">
          <a:extLst>
            <a:ext uri="{FF2B5EF4-FFF2-40B4-BE49-F238E27FC236}">
              <a16:creationId xmlns:a16="http://schemas.microsoft.com/office/drawing/2014/main" xmlns="" id="{B004ED8E-3499-4DD7-95A3-57280C362D97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53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94183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394" name="Picture 393">
          <a:extLst>
            <a:ext uri="{FF2B5EF4-FFF2-40B4-BE49-F238E27FC236}">
              <a16:creationId xmlns:a16="http://schemas.microsoft.com/office/drawing/2014/main" xmlns="" id="{4D98A4EA-EE5D-42C5-8324-F771DEBA24B3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54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9418320"/>
          <a:ext cx="50800" cy="50800"/>
        </a:xfrm>
        <a:prstGeom prst="rect">
          <a:avLst/>
        </a:prstGeom>
      </xdr:spPr>
    </xdr:pic>
    <xdr:clientData/>
  </xdr:oneCellAnchor>
  <xdr:oneCellAnchor>
    <xdr:from>
      <xdr:col>2</xdr:col>
      <xdr:colOff>104775</xdr:colOff>
      <xdr:row>73</xdr:row>
      <xdr:rowOff>0</xdr:rowOff>
    </xdr:from>
    <xdr:ext cx="50800" cy="50800"/>
    <xdr:pic>
      <xdr:nvPicPr>
        <xdr:cNvPr id="395" name="Picture 394">
          <a:extLst>
            <a:ext uri="{FF2B5EF4-FFF2-40B4-BE49-F238E27FC236}">
              <a16:creationId xmlns:a16="http://schemas.microsoft.com/office/drawing/2014/main" xmlns="" id="{AAA32693-342D-4936-A719-0B5D2B1460CE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53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202055" y="94183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396" name="Picture 395">
          <a:extLst>
            <a:ext uri="{FF2B5EF4-FFF2-40B4-BE49-F238E27FC236}">
              <a16:creationId xmlns:a16="http://schemas.microsoft.com/office/drawing/2014/main" xmlns="" id="{2F409EFB-408C-48A4-93BB-B09B3CD18272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54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94183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397" name="Picture 396">
          <a:extLst>
            <a:ext uri="{FF2B5EF4-FFF2-40B4-BE49-F238E27FC236}">
              <a16:creationId xmlns:a16="http://schemas.microsoft.com/office/drawing/2014/main" xmlns="" id="{228C7CB1-5216-4011-9DE0-A0207C980BA6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5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94183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398" name="Picture 397">
          <a:extLst>
            <a:ext uri="{FF2B5EF4-FFF2-40B4-BE49-F238E27FC236}">
              <a16:creationId xmlns:a16="http://schemas.microsoft.com/office/drawing/2014/main" xmlns="" id="{455D86AF-79F2-41C4-81C0-FC6AC077CBF2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56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94183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399" name="Picture 398">
          <a:extLst>
            <a:ext uri="{FF2B5EF4-FFF2-40B4-BE49-F238E27FC236}">
              <a16:creationId xmlns:a16="http://schemas.microsoft.com/office/drawing/2014/main" xmlns="" id="{D39E1C7F-A3B1-4D08-BFED-4F3A9D2855B7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5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94183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400" name="Picture 399">
          <a:extLst>
            <a:ext uri="{FF2B5EF4-FFF2-40B4-BE49-F238E27FC236}">
              <a16:creationId xmlns:a16="http://schemas.microsoft.com/office/drawing/2014/main" xmlns="" id="{52ED65BD-902E-4DC2-AD6F-5983F586E1CA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56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9418320"/>
          <a:ext cx="50800" cy="50800"/>
        </a:xfrm>
        <a:prstGeom prst="rect">
          <a:avLst/>
        </a:prstGeom>
      </xdr:spPr>
    </xdr:pic>
    <xdr:clientData/>
  </xdr:oneCellAnchor>
  <xdr:oneCellAnchor>
    <xdr:from>
      <xdr:col>2</xdr:col>
      <xdr:colOff>104775</xdr:colOff>
      <xdr:row>73</xdr:row>
      <xdr:rowOff>0</xdr:rowOff>
    </xdr:from>
    <xdr:ext cx="50800" cy="50800"/>
    <xdr:pic>
      <xdr:nvPicPr>
        <xdr:cNvPr id="401" name="Picture 400">
          <a:extLst>
            <a:ext uri="{FF2B5EF4-FFF2-40B4-BE49-F238E27FC236}">
              <a16:creationId xmlns:a16="http://schemas.microsoft.com/office/drawing/2014/main" xmlns="" id="{72091D9C-EF24-4A5B-97E7-1A39F08E8ED0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5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202055" y="94183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402" name="Picture 401">
          <a:extLst>
            <a:ext uri="{FF2B5EF4-FFF2-40B4-BE49-F238E27FC236}">
              <a16:creationId xmlns:a16="http://schemas.microsoft.com/office/drawing/2014/main" xmlns="" id="{720C6D61-D3D0-48CB-A75B-02E3C35BA43B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56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94183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403" name="Picture 402">
          <a:extLst>
            <a:ext uri="{FF2B5EF4-FFF2-40B4-BE49-F238E27FC236}">
              <a16:creationId xmlns:a16="http://schemas.microsoft.com/office/drawing/2014/main" xmlns="" id="{1E729474-2B05-48E9-A10E-FC5CB5FF01BF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57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94183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404" name="Picture 403">
          <a:extLst>
            <a:ext uri="{FF2B5EF4-FFF2-40B4-BE49-F238E27FC236}">
              <a16:creationId xmlns:a16="http://schemas.microsoft.com/office/drawing/2014/main" xmlns="" id="{5763FF74-0CF7-4A56-B249-F1E1E238556C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5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94183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405" name="Picture 404">
          <a:extLst>
            <a:ext uri="{FF2B5EF4-FFF2-40B4-BE49-F238E27FC236}">
              <a16:creationId xmlns:a16="http://schemas.microsoft.com/office/drawing/2014/main" xmlns="" id="{AEED0AE3-4CE3-443C-8683-6CB9AEB99067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56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94183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406" name="Picture 405">
          <a:extLst>
            <a:ext uri="{FF2B5EF4-FFF2-40B4-BE49-F238E27FC236}">
              <a16:creationId xmlns:a16="http://schemas.microsoft.com/office/drawing/2014/main" xmlns="" id="{BAC3E34F-B2C6-477A-A325-F0B696FC152A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57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94183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407" name="Picture 406">
          <a:extLst>
            <a:ext uri="{FF2B5EF4-FFF2-40B4-BE49-F238E27FC236}">
              <a16:creationId xmlns:a16="http://schemas.microsoft.com/office/drawing/2014/main" xmlns="" id="{B1BB9639-A0DC-46BA-8E24-5F81FDB3369E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5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94183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408" name="Picture 407">
          <a:extLst>
            <a:ext uri="{FF2B5EF4-FFF2-40B4-BE49-F238E27FC236}">
              <a16:creationId xmlns:a16="http://schemas.microsoft.com/office/drawing/2014/main" xmlns="" id="{0E495C58-6C3A-49A5-A7F2-6FA3056B2F81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56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94183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409" name="Picture 408">
          <a:extLst>
            <a:ext uri="{FF2B5EF4-FFF2-40B4-BE49-F238E27FC236}">
              <a16:creationId xmlns:a16="http://schemas.microsoft.com/office/drawing/2014/main" xmlns="" id="{277C35D2-1C3A-4191-9E62-6B7F4FA6B531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5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94183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410" name="Picture 409">
          <a:extLst>
            <a:ext uri="{FF2B5EF4-FFF2-40B4-BE49-F238E27FC236}">
              <a16:creationId xmlns:a16="http://schemas.microsoft.com/office/drawing/2014/main" xmlns="" id="{AE380B76-C8C1-4C9F-A57E-0CEB331754AF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56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94183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411" name="Picture 410">
          <a:extLst>
            <a:ext uri="{FF2B5EF4-FFF2-40B4-BE49-F238E27FC236}">
              <a16:creationId xmlns:a16="http://schemas.microsoft.com/office/drawing/2014/main" xmlns="" id="{AA1C35E9-89BF-44F2-8782-97D9108C9162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57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9418320"/>
          <a:ext cx="50800" cy="50800"/>
        </a:xfrm>
        <a:prstGeom prst="rect">
          <a:avLst/>
        </a:prstGeom>
      </xdr:spPr>
    </xdr:pic>
    <xdr:clientData/>
  </xdr:oneCellAnchor>
  <xdr:oneCellAnchor>
    <xdr:from>
      <xdr:col>2</xdr:col>
      <xdr:colOff>104775</xdr:colOff>
      <xdr:row>73</xdr:row>
      <xdr:rowOff>0</xdr:rowOff>
    </xdr:from>
    <xdr:ext cx="50800" cy="50800"/>
    <xdr:pic>
      <xdr:nvPicPr>
        <xdr:cNvPr id="412" name="Picture 411">
          <a:extLst>
            <a:ext uri="{FF2B5EF4-FFF2-40B4-BE49-F238E27FC236}">
              <a16:creationId xmlns:a16="http://schemas.microsoft.com/office/drawing/2014/main" xmlns="" id="{00268051-3ABA-423D-BA33-EDA239A0850C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5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202055" y="94183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413" name="Picture 412">
          <a:extLst>
            <a:ext uri="{FF2B5EF4-FFF2-40B4-BE49-F238E27FC236}">
              <a16:creationId xmlns:a16="http://schemas.microsoft.com/office/drawing/2014/main" xmlns="" id="{5697E6A8-F181-4D95-8B75-9B58ED64E5F4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56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94183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414" name="Picture 413">
          <a:extLst>
            <a:ext uri="{FF2B5EF4-FFF2-40B4-BE49-F238E27FC236}">
              <a16:creationId xmlns:a16="http://schemas.microsoft.com/office/drawing/2014/main" xmlns="" id="{D5B82583-99B0-4CF9-8D09-01B058E54E61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5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94183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415" name="Picture 414">
          <a:extLst>
            <a:ext uri="{FF2B5EF4-FFF2-40B4-BE49-F238E27FC236}">
              <a16:creationId xmlns:a16="http://schemas.microsoft.com/office/drawing/2014/main" xmlns="" id="{B67D5064-0EEF-498E-B64E-792BA169FFC7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56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94183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416" name="Picture 415">
          <a:extLst>
            <a:ext uri="{FF2B5EF4-FFF2-40B4-BE49-F238E27FC236}">
              <a16:creationId xmlns:a16="http://schemas.microsoft.com/office/drawing/2014/main" xmlns="" id="{8A46D2D1-D3E6-4542-B8AF-6A41E489E829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5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94183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417" name="Picture 416">
          <a:extLst>
            <a:ext uri="{FF2B5EF4-FFF2-40B4-BE49-F238E27FC236}">
              <a16:creationId xmlns:a16="http://schemas.microsoft.com/office/drawing/2014/main" xmlns="" id="{33FEC367-D642-4E73-BEBF-65B6BC1CDD02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56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94183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418" name="Picture 417">
          <a:extLst>
            <a:ext uri="{FF2B5EF4-FFF2-40B4-BE49-F238E27FC236}">
              <a16:creationId xmlns:a16="http://schemas.microsoft.com/office/drawing/2014/main" xmlns="" id="{512D5FA0-849E-45BC-97A6-C2D42471AA54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57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9418320"/>
          <a:ext cx="50800" cy="50800"/>
        </a:xfrm>
        <a:prstGeom prst="rect">
          <a:avLst/>
        </a:prstGeom>
      </xdr:spPr>
    </xdr:pic>
    <xdr:clientData/>
  </xdr:oneCellAnchor>
  <xdr:oneCellAnchor>
    <xdr:from>
      <xdr:col>2</xdr:col>
      <xdr:colOff>104775</xdr:colOff>
      <xdr:row>73</xdr:row>
      <xdr:rowOff>0</xdr:rowOff>
    </xdr:from>
    <xdr:ext cx="50800" cy="50800"/>
    <xdr:pic>
      <xdr:nvPicPr>
        <xdr:cNvPr id="419" name="Picture 418">
          <a:extLst>
            <a:ext uri="{FF2B5EF4-FFF2-40B4-BE49-F238E27FC236}">
              <a16:creationId xmlns:a16="http://schemas.microsoft.com/office/drawing/2014/main" xmlns="" id="{1438491A-1718-4ABD-B30D-8FA580EEC6CC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5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202055" y="94183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420" name="Picture 419">
          <a:extLst>
            <a:ext uri="{FF2B5EF4-FFF2-40B4-BE49-F238E27FC236}">
              <a16:creationId xmlns:a16="http://schemas.microsoft.com/office/drawing/2014/main" xmlns="" id="{C2304579-5BAA-4755-8827-30D1B67EE4F9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56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94183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421" name="Picture 420">
          <a:extLst>
            <a:ext uri="{FF2B5EF4-FFF2-40B4-BE49-F238E27FC236}">
              <a16:creationId xmlns:a16="http://schemas.microsoft.com/office/drawing/2014/main" xmlns="" id="{5C8DF1EF-D088-42F9-9D5D-AEDEA3A619C7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5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94183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422" name="Picture 421">
          <a:extLst>
            <a:ext uri="{FF2B5EF4-FFF2-40B4-BE49-F238E27FC236}">
              <a16:creationId xmlns:a16="http://schemas.microsoft.com/office/drawing/2014/main" xmlns="" id="{193B1AC7-2593-45AF-8316-67CAA3D6170B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56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94183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423" name="Picture 422">
          <a:extLst>
            <a:ext uri="{FF2B5EF4-FFF2-40B4-BE49-F238E27FC236}">
              <a16:creationId xmlns:a16="http://schemas.microsoft.com/office/drawing/2014/main" xmlns="" id="{BB2FE34F-6577-4687-AF6B-5DA9E0E15580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5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94183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424" name="Picture 423">
          <a:extLst>
            <a:ext uri="{FF2B5EF4-FFF2-40B4-BE49-F238E27FC236}">
              <a16:creationId xmlns:a16="http://schemas.microsoft.com/office/drawing/2014/main" xmlns="" id="{78F9C067-BB15-4119-83FD-1FA4BACAE32F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56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94183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425" name="Picture 424">
          <a:extLst>
            <a:ext uri="{FF2B5EF4-FFF2-40B4-BE49-F238E27FC236}">
              <a16:creationId xmlns:a16="http://schemas.microsoft.com/office/drawing/2014/main" xmlns="" id="{5894CF61-C537-4222-8843-CD9E717B1AA4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57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94183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426" name="Picture 425">
          <a:extLst>
            <a:ext uri="{FF2B5EF4-FFF2-40B4-BE49-F238E27FC236}">
              <a16:creationId xmlns:a16="http://schemas.microsoft.com/office/drawing/2014/main" xmlns="" id="{540D3304-6DAB-4552-8411-45A9793A43BE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58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94183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427" name="Picture 426">
          <a:extLst>
            <a:ext uri="{FF2B5EF4-FFF2-40B4-BE49-F238E27FC236}">
              <a16:creationId xmlns:a16="http://schemas.microsoft.com/office/drawing/2014/main" xmlns="" id="{704CA3E3-F691-406C-AAEE-5D38EFDA9671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59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94183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428" name="Picture 427">
          <a:extLst>
            <a:ext uri="{FF2B5EF4-FFF2-40B4-BE49-F238E27FC236}">
              <a16:creationId xmlns:a16="http://schemas.microsoft.com/office/drawing/2014/main" xmlns="" id="{53F4FE7D-B43A-4865-942B-C0F1C79DF754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60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9418320"/>
          <a:ext cx="50800" cy="50800"/>
        </a:xfrm>
        <a:prstGeom prst="rect">
          <a:avLst/>
        </a:prstGeom>
      </xdr:spPr>
    </xdr:pic>
    <xdr:clientData/>
  </xdr:oneCellAnchor>
  <xdr:oneCellAnchor>
    <xdr:from>
      <xdr:col>2</xdr:col>
      <xdr:colOff>104775</xdr:colOff>
      <xdr:row>73</xdr:row>
      <xdr:rowOff>0</xdr:rowOff>
    </xdr:from>
    <xdr:ext cx="50800" cy="50800"/>
    <xdr:pic>
      <xdr:nvPicPr>
        <xdr:cNvPr id="429" name="Picture 428">
          <a:extLst>
            <a:ext uri="{FF2B5EF4-FFF2-40B4-BE49-F238E27FC236}">
              <a16:creationId xmlns:a16="http://schemas.microsoft.com/office/drawing/2014/main" xmlns="" id="{717986D0-745A-43C9-9C1D-A6D70DB2CFAB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61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202055" y="94183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430" name="Picture 429">
          <a:extLst>
            <a:ext uri="{FF2B5EF4-FFF2-40B4-BE49-F238E27FC236}">
              <a16:creationId xmlns:a16="http://schemas.microsoft.com/office/drawing/2014/main" xmlns="" id="{EECF20F7-4D3D-4509-A325-B41D424C7129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62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94183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431" name="Picture 430">
          <a:extLst>
            <a:ext uri="{FF2B5EF4-FFF2-40B4-BE49-F238E27FC236}">
              <a16:creationId xmlns:a16="http://schemas.microsoft.com/office/drawing/2014/main" xmlns="" id="{A4E4099D-011B-4F1F-9EE2-466DC172FEAE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61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94183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432" name="Picture 431">
          <a:extLst>
            <a:ext uri="{FF2B5EF4-FFF2-40B4-BE49-F238E27FC236}">
              <a16:creationId xmlns:a16="http://schemas.microsoft.com/office/drawing/2014/main" xmlns="" id="{FCCDF17C-0752-44DE-AD49-59197DE3C958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62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94183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433" name="Picture 432">
          <a:extLst>
            <a:ext uri="{FF2B5EF4-FFF2-40B4-BE49-F238E27FC236}">
              <a16:creationId xmlns:a16="http://schemas.microsoft.com/office/drawing/2014/main" xmlns="" id="{B96E87CC-3868-4BAB-9D7D-927F0DAC8B37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61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94183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434" name="Picture 433">
          <a:extLst>
            <a:ext uri="{FF2B5EF4-FFF2-40B4-BE49-F238E27FC236}">
              <a16:creationId xmlns:a16="http://schemas.microsoft.com/office/drawing/2014/main" xmlns="" id="{273C26E1-4017-4DE3-AC9C-52FA9AD8A0F4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62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94183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435" name="Picture 434">
          <a:extLst>
            <a:ext uri="{FF2B5EF4-FFF2-40B4-BE49-F238E27FC236}">
              <a16:creationId xmlns:a16="http://schemas.microsoft.com/office/drawing/2014/main" xmlns="" id="{D9F51AB0-154E-457B-9DFD-E8DF7DCE3418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63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94183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436" name="Picture 435">
          <a:extLst>
            <a:ext uri="{FF2B5EF4-FFF2-40B4-BE49-F238E27FC236}">
              <a16:creationId xmlns:a16="http://schemas.microsoft.com/office/drawing/2014/main" xmlns="" id="{C4DF4137-EB5E-4CC3-A076-86F5DAEA778C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61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94183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437" name="Picture 436">
          <a:extLst>
            <a:ext uri="{FF2B5EF4-FFF2-40B4-BE49-F238E27FC236}">
              <a16:creationId xmlns:a16="http://schemas.microsoft.com/office/drawing/2014/main" xmlns="" id="{3E109B59-10BE-4147-A08C-F09A5323B4EA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62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94183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438" name="Picture 437">
          <a:extLst>
            <a:ext uri="{FF2B5EF4-FFF2-40B4-BE49-F238E27FC236}">
              <a16:creationId xmlns:a16="http://schemas.microsoft.com/office/drawing/2014/main" xmlns="" id="{3AD15233-7EA8-4226-9356-9772E8A68684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63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94183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439" name="Picture 438">
          <a:extLst>
            <a:ext uri="{FF2B5EF4-FFF2-40B4-BE49-F238E27FC236}">
              <a16:creationId xmlns:a16="http://schemas.microsoft.com/office/drawing/2014/main" xmlns="" id="{4E7D9C89-EB07-47BD-9CEE-24429F18DC33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64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94183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440" name="Picture 439">
          <a:extLst>
            <a:ext uri="{FF2B5EF4-FFF2-40B4-BE49-F238E27FC236}">
              <a16:creationId xmlns:a16="http://schemas.microsoft.com/office/drawing/2014/main" xmlns="" id="{86817E18-807C-40E1-A40F-49A9837B3536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6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94183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76</xdr:row>
      <xdr:rowOff>0</xdr:rowOff>
    </xdr:from>
    <xdr:ext cx="50800" cy="50800"/>
    <xdr:pic>
      <xdr:nvPicPr>
        <xdr:cNvPr id="441" name="Picture 440">
          <a:extLst>
            <a:ext uri="{FF2B5EF4-FFF2-40B4-BE49-F238E27FC236}">
              <a16:creationId xmlns:a16="http://schemas.microsoft.com/office/drawing/2014/main" xmlns="" id="{2F1E9A05-7948-4FA8-BBF3-F5EEBBBB98EA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64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94183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76</xdr:row>
      <xdr:rowOff>0</xdr:rowOff>
    </xdr:from>
    <xdr:ext cx="50800" cy="50800"/>
    <xdr:pic>
      <xdr:nvPicPr>
        <xdr:cNvPr id="442" name="Picture 441">
          <a:extLst>
            <a:ext uri="{FF2B5EF4-FFF2-40B4-BE49-F238E27FC236}">
              <a16:creationId xmlns:a16="http://schemas.microsoft.com/office/drawing/2014/main" xmlns="" id="{17DCC3BC-0457-4711-9BA0-B393FD1FDADF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6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9418320"/>
          <a:ext cx="50800" cy="50800"/>
        </a:xfrm>
        <a:prstGeom prst="rect">
          <a:avLst/>
        </a:prstGeom>
      </xdr:spPr>
    </xdr:pic>
    <xdr:clientData/>
  </xdr:oneCellAnchor>
  <xdr:oneCellAnchor>
    <xdr:from>
      <xdr:col>2</xdr:col>
      <xdr:colOff>104775</xdr:colOff>
      <xdr:row>77</xdr:row>
      <xdr:rowOff>0</xdr:rowOff>
    </xdr:from>
    <xdr:ext cx="50800" cy="50800"/>
    <xdr:pic>
      <xdr:nvPicPr>
        <xdr:cNvPr id="443" name="Picture 442">
          <a:extLst>
            <a:ext uri="{FF2B5EF4-FFF2-40B4-BE49-F238E27FC236}">
              <a16:creationId xmlns:a16="http://schemas.microsoft.com/office/drawing/2014/main" xmlns="" id="{23FA4126-E1D1-4950-8C50-10BFA20FE312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64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202055" y="94183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77</xdr:row>
      <xdr:rowOff>0</xdr:rowOff>
    </xdr:from>
    <xdr:ext cx="50800" cy="50800"/>
    <xdr:pic>
      <xdr:nvPicPr>
        <xdr:cNvPr id="444" name="Picture 443">
          <a:extLst>
            <a:ext uri="{FF2B5EF4-FFF2-40B4-BE49-F238E27FC236}">
              <a16:creationId xmlns:a16="http://schemas.microsoft.com/office/drawing/2014/main" xmlns="" id="{DFC324F1-52E9-4AB6-B9CF-76C38AB78BDB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6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9418320"/>
          <a:ext cx="50800" cy="50800"/>
        </a:xfrm>
        <a:prstGeom prst="rect">
          <a:avLst/>
        </a:prstGeom>
      </xdr:spPr>
    </xdr:pic>
    <xdr:clientData/>
  </xdr:oneCellAnchor>
  <xdr:oneCellAnchor>
    <xdr:from>
      <xdr:col>2</xdr:col>
      <xdr:colOff>104775</xdr:colOff>
      <xdr:row>73</xdr:row>
      <xdr:rowOff>0</xdr:rowOff>
    </xdr:from>
    <xdr:ext cx="50800" cy="50800"/>
    <xdr:pic>
      <xdr:nvPicPr>
        <xdr:cNvPr id="445" name="Picture 444">
          <a:extLst>
            <a:ext uri="{FF2B5EF4-FFF2-40B4-BE49-F238E27FC236}">
              <a16:creationId xmlns:a16="http://schemas.microsoft.com/office/drawing/2014/main" xmlns="" id="{77C1B6C5-0862-4022-AC9B-AAB7AEB14262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66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202055" y="94183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446" name="Picture 445">
          <a:extLst>
            <a:ext uri="{FF2B5EF4-FFF2-40B4-BE49-F238E27FC236}">
              <a16:creationId xmlns:a16="http://schemas.microsoft.com/office/drawing/2014/main" xmlns="" id="{13E6F89C-DD42-407F-8485-C1A3E69670D1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67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94183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447" name="Picture 446">
          <a:extLst>
            <a:ext uri="{FF2B5EF4-FFF2-40B4-BE49-F238E27FC236}">
              <a16:creationId xmlns:a16="http://schemas.microsoft.com/office/drawing/2014/main" xmlns="" id="{2613769E-E2CD-48C7-AC35-5D99282D4C9E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66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94183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448" name="Picture 447">
          <a:extLst>
            <a:ext uri="{FF2B5EF4-FFF2-40B4-BE49-F238E27FC236}">
              <a16:creationId xmlns:a16="http://schemas.microsoft.com/office/drawing/2014/main" xmlns="" id="{2FFCFA56-1A46-4265-8402-BEA3A3CC88B7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67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94183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449" name="Picture 448">
          <a:extLst>
            <a:ext uri="{FF2B5EF4-FFF2-40B4-BE49-F238E27FC236}">
              <a16:creationId xmlns:a16="http://schemas.microsoft.com/office/drawing/2014/main" xmlns="" id="{B5CB6946-F876-4187-8C6A-121F57C13B78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66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94183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450" name="Picture 449">
          <a:extLst>
            <a:ext uri="{FF2B5EF4-FFF2-40B4-BE49-F238E27FC236}">
              <a16:creationId xmlns:a16="http://schemas.microsoft.com/office/drawing/2014/main" xmlns="" id="{8DF2BAF8-1069-4F9C-8440-E17F3511E55D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67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94183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451" name="Picture 450">
          <a:extLst>
            <a:ext uri="{FF2B5EF4-FFF2-40B4-BE49-F238E27FC236}">
              <a16:creationId xmlns:a16="http://schemas.microsoft.com/office/drawing/2014/main" xmlns="" id="{AEA2C6BF-DC0E-4C8D-B7C1-2E8C849154A8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68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9418320"/>
          <a:ext cx="50800" cy="50800"/>
        </a:xfrm>
        <a:prstGeom prst="rect">
          <a:avLst/>
        </a:prstGeom>
      </xdr:spPr>
    </xdr:pic>
    <xdr:clientData/>
  </xdr:oneCellAnchor>
  <xdr:oneCellAnchor>
    <xdr:from>
      <xdr:col>2</xdr:col>
      <xdr:colOff>104775</xdr:colOff>
      <xdr:row>76</xdr:row>
      <xdr:rowOff>0</xdr:rowOff>
    </xdr:from>
    <xdr:ext cx="50800" cy="50800"/>
    <xdr:pic>
      <xdr:nvPicPr>
        <xdr:cNvPr id="452" name="Picture 451">
          <a:extLst>
            <a:ext uri="{FF2B5EF4-FFF2-40B4-BE49-F238E27FC236}">
              <a16:creationId xmlns:a16="http://schemas.microsoft.com/office/drawing/2014/main" xmlns="" id="{847170C6-0273-4ACC-AF50-77BC254972F0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66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202055" y="94183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76</xdr:row>
      <xdr:rowOff>0</xdr:rowOff>
    </xdr:from>
    <xdr:ext cx="50800" cy="50800"/>
    <xdr:pic>
      <xdr:nvPicPr>
        <xdr:cNvPr id="453" name="Picture 452">
          <a:extLst>
            <a:ext uri="{FF2B5EF4-FFF2-40B4-BE49-F238E27FC236}">
              <a16:creationId xmlns:a16="http://schemas.microsoft.com/office/drawing/2014/main" xmlns="" id="{C860A06A-054E-4DCA-8891-2C855904671A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67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94183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76</xdr:row>
      <xdr:rowOff>0</xdr:rowOff>
    </xdr:from>
    <xdr:ext cx="50800" cy="50800"/>
    <xdr:pic>
      <xdr:nvPicPr>
        <xdr:cNvPr id="454" name="Picture 453">
          <a:extLst>
            <a:ext uri="{FF2B5EF4-FFF2-40B4-BE49-F238E27FC236}">
              <a16:creationId xmlns:a16="http://schemas.microsoft.com/office/drawing/2014/main" xmlns="" id="{3A52072A-9414-4137-AE57-F7E946FCF53C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66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94183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76</xdr:row>
      <xdr:rowOff>0</xdr:rowOff>
    </xdr:from>
    <xdr:ext cx="50800" cy="50800"/>
    <xdr:pic>
      <xdr:nvPicPr>
        <xdr:cNvPr id="455" name="Picture 454">
          <a:extLst>
            <a:ext uri="{FF2B5EF4-FFF2-40B4-BE49-F238E27FC236}">
              <a16:creationId xmlns:a16="http://schemas.microsoft.com/office/drawing/2014/main" xmlns="" id="{CC3F26F5-8D09-41A1-A50A-F19F0C17CF4F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67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94183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76</xdr:row>
      <xdr:rowOff>0</xdr:rowOff>
    </xdr:from>
    <xdr:ext cx="50800" cy="50800"/>
    <xdr:pic>
      <xdr:nvPicPr>
        <xdr:cNvPr id="456" name="Picture 455">
          <a:extLst>
            <a:ext uri="{FF2B5EF4-FFF2-40B4-BE49-F238E27FC236}">
              <a16:creationId xmlns:a16="http://schemas.microsoft.com/office/drawing/2014/main" xmlns="" id="{F4E0EB1D-EE69-4D02-9B2D-9B0A1F5A031B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66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94183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76</xdr:row>
      <xdr:rowOff>0</xdr:rowOff>
    </xdr:from>
    <xdr:ext cx="50800" cy="50800"/>
    <xdr:pic>
      <xdr:nvPicPr>
        <xdr:cNvPr id="457" name="Picture 456">
          <a:extLst>
            <a:ext uri="{FF2B5EF4-FFF2-40B4-BE49-F238E27FC236}">
              <a16:creationId xmlns:a16="http://schemas.microsoft.com/office/drawing/2014/main" xmlns="" id="{9137C9F6-CC38-4C4D-9228-1851D248FC6C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67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94183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76</xdr:row>
      <xdr:rowOff>0</xdr:rowOff>
    </xdr:from>
    <xdr:ext cx="50800" cy="50800"/>
    <xdr:pic>
      <xdr:nvPicPr>
        <xdr:cNvPr id="458" name="Picture 457">
          <a:extLst>
            <a:ext uri="{FF2B5EF4-FFF2-40B4-BE49-F238E27FC236}">
              <a16:creationId xmlns:a16="http://schemas.microsoft.com/office/drawing/2014/main" xmlns="" id="{E02977FB-5C38-4E4B-87D4-627DE0BD4691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68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94183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459" name="Picture 458">
          <a:extLst>
            <a:ext uri="{FF2B5EF4-FFF2-40B4-BE49-F238E27FC236}">
              <a16:creationId xmlns:a16="http://schemas.microsoft.com/office/drawing/2014/main" xmlns="" id="{937DEDA3-8A4E-425F-8040-864924E3202E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66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94183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460" name="Picture 459">
          <a:extLst>
            <a:ext uri="{FF2B5EF4-FFF2-40B4-BE49-F238E27FC236}">
              <a16:creationId xmlns:a16="http://schemas.microsoft.com/office/drawing/2014/main" xmlns="" id="{EDD09FEB-7939-4A25-B38E-B2CC722092A2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67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94183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461" name="Picture 460">
          <a:extLst>
            <a:ext uri="{FF2B5EF4-FFF2-40B4-BE49-F238E27FC236}">
              <a16:creationId xmlns:a16="http://schemas.microsoft.com/office/drawing/2014/main" xmlns="" id="{03558CC2-D936-4591-A7C1-1D2F75DF2A14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68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94183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76</xdr:row>
      <xdr:rowOff>0</xdr:rowOff>
    </xdr:from>
    <xdr:ext cx="50800" cy="50800"/>
    <xdr:pic>
      <xdr:nvPicPr>
        <xdr:cNvPr id="462" name="Picture 461">
          <a:extLst>
            <a:ext uri="{FF2B5EF4-FFF2-40B4-BE49-F238E27FC236}">
              <a16:creationId xmlns:a16="http://schemas.microsoft.com/office/drawing/2014/main" xmlns="" id="{9AD3BF77-59CB-4307-B83F-58E264D48DD6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66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94183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76</xdr:row>
      <xdr:rowOff>0</xdr:rowOff>
    </xdr:from>
    <xdr:ext cx="50800" cy="50800"/>
    <xdr:pic>
      <xdr:nvPicPr>
        <xdr:cNvPr id="463" name="Picture 462">
          <a:extLst>
            <a:ext uri="{FF2B5EF4-FFF2-40B4-BE49-F238E27FC236}">
              <a16:creationId xmlns:a16="http://schemas.microsoft.com/office/drawing/2014/main" xmlns="" id="{31E87EF2-8F85-49A3-A1DA-CF0217ADABA3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67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94183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76</xdr:row>
      <xdr:rowOff>0</xdr:rowOff>
    </xdr:from>
    <xdr:ext cx="50800" cy="50800"/>
    <xdr:pic>
      <xdr:nvPicPr>
        <xdr:cNvPr id="464" name="Picture 463">
          <a:extLst>
            <a:ext uri="{FF2B5EF4-FFF2-40B4-BE49-F238E27FC236}">
              <a16:creationId xmlns:a16="http://schemas.microsoft.com/office/drawing/2014/main" xmlns="" id="{FD67D719-4D87-4536-AA34-4E069BA41F23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68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94183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77</xdr:row>
      <xdr:rowOff>0</xdr:rowOff>
    </xdr:from>
    <xdr:ext cx="50800" cy="50800"/>
    <xdr:pic>
      <xdr:nvPicPr>
        <xdr:cNvPr id="465" name="Picture 464">
          <a:extLst>
            <a:ext uri="{FF2B5EF4-FFF2-40B4-BE49-F238E27FC236}">
              <a16:creationId xmlns:a16="http://schemas.microsoft.com/office/drawing/2014/main" xmlns="" id="{F60A43B7-13D0-4163-BB68-78CEB2F0A124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66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94183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77</xdr:row>
      <xdr:rowOff>0</xdr:rowOff>
    </xdr:from>
    <xdr:ext cx="50800" cy="50800"/>
    <xdr:pic>
      <xdr:nvPicPr>
        <xdr:cNvPr id="466" name="Picture 465">
          <a:extLst>
            <a:ext uri="{FF2B5EF4-FFF2-40B4-BE49-F238E27FC236}">
              <a16:creationId xmlns:a16="http://schemas.microsoft.com/office/drawing/2014/main" xmlns="" id="{C7AD8F86-D279-4959-8DCC-BFFB0ABAAF89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67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94183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77</xdr:row>
      <xdr:rowOff>0</xdr:rowOff>
    </xdr:from>
    <xdr:ext cx="50800" cy="50800"/>
    <xdr:pic>
      <xdr:nvPicPr>
        <xdr:cNvPr id="467" name="Picture 466">
          <a:extLst>
            <a:ext uri="{FF2B5EF4-FFF2-40B4-BE49-F238E27FC236}">
              <a16:creationId xmlns:a16="http://schemas.microsoft.com/office/drawing/2014/main" xmlns="" id="{29E4948B-6A90-4580-AFBB-5978ED4185D8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68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94183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78</xdr:row>
      <xdr:rowOff>0</xdr:rowOff>
    </xdr:from>
    <xdr:ext cx="50800" cy="50800"/>
    <xdr:pic>
      <xdr:nvPicPr>
        <xdr:cNvPr id="468" name="Picture 467">
          <a:extLst>
            <a:ext uri="{FF2B5EF4-FFF2-40B4-BE49-F238E27FC236}">
              <a16:creationId xmlns:a16="http://schemas.microsoft.com/office/drawing/2014/main" xmlns="" id="{237F3BBF-05BE-4E64-8372-A8A56E926E2B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66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94183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78</xdr:row>
      <xdr:rowOff>0</xdr:rowOff>
    </xdr:from>
    <xdr:ext cx="50800" cy="50800"/>
    <xdr:pic>
      <xdr:nvPicPr>
        <xdr:cNvPr id="469" name="Picture 468">
          <a:extLst>
            <a:ext uri="{FF2B5EF4-FFF2-40B4-BE49-F238E27FC236}">
              <a16:creationId xmlns:a16="http://schemas.microsoft.com/office/drawing/2014/main" xmlns="" id="{71A67572-DCA8-4F9C-8734-5CEC05163302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67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94183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78</xdr:row>
      <xdr:rowOff>0</xdr:rowOff>
    </xdr:from>
    <xdr:ext cx="50800" cy="50800"/>
    <xdr:pic>
      <xdr:nvPicPr>
        <xdr:cNvPr id="470" name="Picture 469">
          <a:extLst>
            <a:ext uri="{FF2B5EF4-FFF2-40B4-BE49-F238E27FC236}">
              <a16:creationId xmlns:a16="http://schemas.microsoft.com/office/drawing/2014/main" xmlns="" id="{C3939A5C-CC37-4B44-865D-221E6F85722E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68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94183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79</xdr:row>
      <xdr:rowOff>0</xdr:rowOff>
    </xdr:from>
    <xdr:ext cx="50800" cy="50800"/>
    <xdr:pic>
      <xdr:nvPicPr>
        <xdr:cNvPr id="471" name="Picture 470">
          <a:extLst>
            <a:ext uri="{FF2B5EF4-FFF2-40B4-BE49-F238E27FC236}">
              <a16:creationId xmlns:a16="http://schemas.microsoft.com/office/drawing/2014/main" xmlns="" id="{0D67B2D0-A2EC-4CF6-BA97-EC34D7156CC4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66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94183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79</xdr:row>
      <xdr:rowOff>0</xdr:rowOff>
    </xdr:from>
    <xdr:ext cx="50800" cy="50800"/>
    <xdr:pic>
      <xdr:nvPicPr>
        <xdr:cNvPr id="472" name="Picture 471">
          <a:extLst>
            <a:ext uri="{FF2B5EF4-FFF2-40B4-BE49-F238E27FC236}">
              <a16:creationId xmlns:a16="http://schemas.microsoft.com/office/drawing/2014/main" xmlns="" id="{87CB7571-0965-42C7-8959-5136C02C2464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67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94183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79</xdr:row>
      <xdr:rowOff>0</xdr:rowOff>
    </xdr:from>
    <xdr:ext cx="50800" cy="50800"/>
    <xdr:pic>
      <xdr:nvPicPr>
        <xdr:cNvPr id="473" name="Picture 472">
          <a:extLst>
            <a:ext uri="{FF2B5EF4-FFF2-40B4-BE49-F238E27FC236}">
              <a16:creationId xmlns:a16="http://schemas.microsoft.com/office/drawing/2014/main" xmlns="" id="{A4A99BAB-8E14-497C-8DA0-DC26D6C343F9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68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94183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474" name="Picture 473">
          <a:extLst>
            <a:ext uri="{FF2B5EF4-FFF2-40B4-BE49-F238E27FC236}">
              <a16:creationId xmlns:a16="http://schemas.microsoft.com/office/drawing/2014/main" xmlns="" id="{471F182B-5F72-45D4-A0B4-56BC308BE11A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69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94183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475" name="Picture 474">
          <a:extLst>
            <a:ext uri="{FF2B5EF4-FFF2-40B4-BE49-F238E27FC236}">
              <a16:creationId xmlns:a16="http://schemas.microsoft.com/office/drawing/2014/main" xmlns="" id="{896C915E-0644-4F38-99BE-414B17ED092F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70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94183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476" name="Picture 475">
          <a:extLst>
            <a:ext uri="{FF2B5EF4-FFF2-40B4-BE49-F238E27FC236}">
              <a16:creationId xmlns:a16="http://schemas.microsoft.com/office/drawing/2014/main" xmlns="" id="{ACEFE5A7-80FA-498E-9B63-1726332D83D0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71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94183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477" name="Picture 476">
          <a:extLst>
            <a:ext uri="{FF2B5EF4-FFF2-40B4-BE49-F238E27FC236}">
              <a16:creationId xmlns:a16="http://schemas.microsoft.com/office/drawing/2014/main" xmlns="" id="{699639CC-9E0E-4CB8-821E-98EFC55F9DFE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72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94183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478" name="Picture 477">
          <a:extLst>
            <a:ext uri="{FF2B5EF4-FFF2-40B4-BE49-F238E27FC236}">
              <a16:creationId xmlns:a16="http://schemas.microsoft.com/office/drawing/2014/main" xmlns="" id="{F7B6206B-03FB-4BC3-86D0-782BFBC0A0E6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73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94183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479" name="Picture 478">
          <a:extLst>
            <a:ext uri="{FF2B5EF4-FFF2-40B4-BE49-F238E27FC236}">
              <a16:creationId xmlns:a16="http://schemas.microsoft.com/office/drawing/2014/main" xmlns="" id="{66AD6ECB-CE41-483E-A5F2-891CA032C4E3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72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94183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480" name="Picture 479">
          <a:extLst>
            <a:ext uri="{FF2B5EF4-FFF2-40B4-BE49-F238E27FC236}">
              <a16:creationId xmlns:a16="http://schemas.microsoft.com/office/drawing/2014/main" xmlns="" id="{CDA04B12-0C84-441E-8ECE-FE3113A05D45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73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9418320"/>
          <a:ext cx="50800" cy="50800"/>
        </a:xfrm>
        <a:prstGeom prst="rect">
          <a:avLst/>
        </a:prstGeom>
      </xdr:spPr>
    </xdr:pic>
    <xdr:clientData/>
  </xdr:oneCellAnchor>
  <xdr:oneCellAnchor>
    <xdr:from>
      <xdr:col>2</xdr:col>
      <xdr:colOff>104775</xdr:colOff>
      <xdr:row>73</xdr:row>
      <xdr:rowOff>0</xdr:rowOff>
    </xdr:from>
    <xdr:ext cx="50800" cy="50800"/>
    <xdr:pic>
      <xdr:nvPicPr>
        <xdr:cNvPr id="481" name="Picture 480">
          <a:extLst>
            <a:ext uri="{FF2B5EF4-FFF2-40B4-BE49-F238E27FC236}">
              <a16:creationId xmlns:a16="http://schemas.microsoft.com/office/drawing/2014/main" xmlns="" id="{BB96EAE3-1C1F-4139-8741-53D307922F43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72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202055" y="94183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482" name="Picture 481">
          <a:extLst>
            <a:ext uri="{FF2B5EF4-FFF2-40B4-BE49-F238E27FC236}">
              <a16:creationId xmlns:a16="http://schemas.microsoft.com/office/drawing/2014/main" xmlns="" id="{34FF0C8F-E390-4785-8676-74FA548DFD73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73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94183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483" name="Picture 482">
          <a:extLst>
            <a:ext uri="{FF2B5EF4-FFF2-40B4-BE49-F238E27FC236}">
              <a16:creationId xmlns:a16="http://schemas.microsoft.com/office/drawing/2014/main" xmlns="" id="{09C663DC-A9B2-440B-B542-678EB6209126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74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94183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484" name="Picture 483">
          <a:extLst>
            <a:ext uri="{FF2B5EF4-FFF2-40B4-BE49-F238E27FC236}">
              <a16:creationId xmlns:a16="http://schemas.microsoft.com/office/drawing/2014/main" xmlns="" id="{0DE299E9-B843-4A7E-8917-647E18697D25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7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94183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485" name="Picture 484">
          <a:extLst>
            <a:ext uri="{FF2B5EF4-FFF2-40B4-BE49-F238E27FC236}">
              <a16:creationId xmlns:a16="http://schemas.microsoft.com/office/drawing/2014/main" xmlns="" id="{BCF2C1F8-E21B-44F5-952F-24EF631D92CD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74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94183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486" name="Picture 485">
          <a:extLst>
            <a:ext uri="{FF2B5EF4-FFF2-40B4-BE49-F238E27FC236}">
              <a16:creationId xmlns:a16="http://schemas.microsoft.com/office/drawing/2014/main" xmlns="" id="{345146CA-3C48-48A3-940E-F9BBCEF6AF34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7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9418320"/>
          <a:ext cx="50800" cy="50800"/>
        </a:xfrm>
        <a:prstGeom prst="rect">
          <a:avLst/>
        </a:prstGeom>
      </xdr:spPr>
    </xdr:pic>
    <xdr:clientData/>
  </xdr:oneCellAnchor>
  <xdr:oneCellAnchor>
    <xdr:from>
      <xdr:col>2</xdr:col>
      <xdr:colOff>104775</xdr:colOff>
      <xdr:row>73</xdr:row>
      <xdr:rowOff>0</xdr:rowOff>
    </xdr:from>
    <xdr:ext cx="50800" cy="50800"/>
    <xdr:pic>
      <xdr:nvPicPr>
        <xdr:cNvPr id="487" name="Picture 486">
          <a:extLst>
            <a:ext uri="{FF2B5EF4-FFF2-40B4-BE49-F238E27FC236}">
              <a16:creationId xmlns:a16="http://schemas.microsoft.com/office/drawing/2014/main" xmlns="" id="{5E4D2117-3280-47CF-95D0-3319BA71A596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74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202055" y="94183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488" name="Picture 487">
          <a:extLst>
            <a:ext uri="{FF2B5EF4-FFF2-40B4-BE49-F238E27FC236}">
              <a16:creationId xmlns:a16="http://schemas.microsoft.com/office/drawing/2014/main" xmlns="" id="{3D676115-D32D-4B43-94D1-889C6E5E919A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7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94183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489" name="Picture 488">
          <a:extLst>
            <a:ext uri="{FF2B5EF4-FFF2-40B4-BE49-F238E27FC236}">
              <a16:creationId xmlns:a16="http://schemas.microsoft.com/office/drawing/2014/main" xmlns="" id="{75EAB24A-EC46-420F-A309-E68710524582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76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94183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490" name="Picture 489">
          <a:extLst>
            <a:ext uri="{FF2B5EF4-FFF2-40B4-BE49-F238E27FC236}">
              <a16:creationId xmlns:a16="http://schemas.microsoft.com/office/drawing/2014/main" xmlns="" id="{337BB3D1-6F36-4A05-A4ED-CDF74DECB972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74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94183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491" name="Picture 490">
          <a:extLst>
            <a:ext uri="{FF2B5EF4-FFF2-40B4-BE49-F238E27FC236}">
              <a16:creationId xmlns:a16="http://schemas.microsoft.com/office/drawing/2014/main" xmlns="" id="{31067642-F984-4E81-B079-05A4D1A947CB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7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94183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492" name="Picture 491">
          <a:extLst>
            <a:ext uri="{FF2B5EF4-FFF2-40B4-BE49-F238E27FC236}">
              <a16:creationId xmlns:a16="http://schemas.microsoft.com/office/drawing/2014/main" xmlns="" id="{CB2ADF8B-E7E0-4A0E-B5F0-768D224E26F4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76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94183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493" name="Picture 492">
          <a:extLst>
            <a:ext uri="{FF2B5EF4-FFF2-40B4-BE49-F238E27FC236}">
              <a16:creationId xmlns:a16="http://schemas.microsoft.com/office/drawing/2014/main" xmlns="" id="{E9D7C53E-5B42-4563-989D-9F85DCBEF39A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74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94183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494" name="Picture 493">
          <a:extLst>
            <a:ext uri="{FF2B5EF4-FFF2-40B4-BE49-F238E27FC236}">
              <a16:creationId xmlns:a16="http://schemas.microsoft.com/office/drawing/2014/main" xmlns="" id="{E5BE1D68-28E2-410E-A23F-1EB19D4CFD30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7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94183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495" name="Picture 494">
          <a:extLst>
            <a:ext uri="{FF2B5EF4-FFF2-40B4-BE49-F238E27FC236}">
              <a16:creationId xmlns:a16="http://schemas.microsoft.com/office/drawing/2014/main" xmlns="" id="{7B010231-83C0-48D6-A727-AB9F5F009859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74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94183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496" name="Picture 495">
          <a:extLst>
            <a:ext uri="{FF2B5EF4-FFF2-40B4-BE49-F238E27FC236}">
              <a16:creationId xmlns:a16="http://schemas.microsoft.com/office/drawing/2014/main" xmlns="" id="{D8B80CE8-AA98-4350-8B5D-D036622C1A4E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7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94183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497" name="Picture 496">
          <a:extLst>
            <a:ext uri="{FF2B5EF4-FFF2-40B4-BE49-F238E27FC236}">
              <a16:creationId xmlns:a16="http://schemas.microsoft.com/office/drawing/2014/main" xmlns="" id="{626B880F-6C55-4AC4-ADF8-4B389C5BD94D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76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9418320"/>
          <a:ext cx="50800" cy="50800"/>
        </a:xfrm>
        <a:prstGeom prst="rect">
          <a:avLst/>
        </a:prstGeom>
      </xdr:spPr>
    </xdr:pic>
    <xdr:clientData/>
  </xdr:oneCellAnchor>
  <xdr:oneCellAnchor>
    <xdr:from>
      <xdr:col>2</xdr:col>
      <xdr:colOff>104775</xdr:colOff>
      <xdr:row>73</xdr:row>
      <xdr:rowOff>0</xdr:rowOff>
    </xdr:from>
    <xdr:ext cx="50800" cy="50800"/>
    <xdr:pic>
      <xdr:nvPicPr>
        <xdr:cNvPr id="498" name="Picture 497">
          <a:extLst>
            <a:ext uri="{FF2B5EF4-FFF2-40B4-BE49-F238E27FC236}">
              <a16:creationId xmlns:a16="http://schemas.microsoft.com/office/drawing/2014/main" xmlns="" id="{551972DB-9221-4F94-800F-205741493295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74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202055" y="94183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499" name="Picture 498">
          <a:extLst>
            <a:ext uri="{FF2B5EF4-FFF2-40B4-BE49-F238E27FC236}">
              <a16:creationId xmlns:a16="http://schemas.microsoft.com/office/drawing/2014/main" xmlns="" id="{AC6E50D3-C1E6-46AE-B107-991A496D8C1A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7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94183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500" name="Picture 499">
          <a:extLst>
            <a:ext uri="{FF2B5EF4-FFF2-40B4-BE49-F238E27FC236}">
              <a16:creationId xmlns:a16="http://schemas.microsoft.com/office/drawing/2014/main" xmlns="" id="{652FCD21-66A3-4046-ABBB-255B2CAE9128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74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94183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501" name="Picture 500">
          <a:extLst>
            <a:ext uri="{FF2B5EF4-FFF2-40B4-BE49-F238E27FC236}">
              <a16:creationId xmlns:a16="http://schemas.microsoft.com/office/drawing/2014/main" xmlns="" id="{5704EF7C-813A-49D6-A339-81890A5EA0AF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7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94183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502" name="Picture 501">
          <a:extLst>
            <a:ext uri="{FF2B5EF4-FFF2-40B4-BE49-F238E27FC236}">
              <a16:creationId xmlns:a16="http://schemas.microsoft.com/office/drawing/2014/main" xmlns="" id="{797987B8-02C3-4DA8-B5DB-554842AF9ED9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74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94183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503" name="Picture 502">
          <a:extLst>
            <a:ext uri="{FF2B5EF4-FFF2-40B4-BE49-F238E27FC236}">
              <a16:creationId xmlns:a16="http://schemas.microsoft.com/office/drawing/2014/main" xmlns="" id="{241F5FFE-A0B8-47EB-8C8A-EF36C703DAB8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7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94183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504" name="Picture 503">
          <a:extLst>
            <a:ext uri="{FF2B5EF4-FFF2-40B4-BE49-F238E27FC236}">
              <a16:creationId xmlns:a16="http://schemas.microsoft.com/office/drawing/2014/main" xmlns="" id="{A130822E-D583-4F51-9D0D-F20AA6B6AA9E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76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9418320"/>
          <a:ext cx="50800" cy="50800"/>
        </a:xfrm>
        <a:prstGeom prst="rect">
          <a:avLst/>
        </a:prstGeom>
      </xdr:spPr>
    </xdr:pic>
    <xdr:clientData/>
  </xdr:oneCellAnchor>
  <xdr:oneCellAnchor>
    <xdr:from>
      <xdr:col>2</xdr:col>
      <xdr:colOff>104775</xdr:colOff>
      <xdr:row>73</xdr:row>
      <xdr:rowOff>0</xdr:rowOff>
    </xdr:from>
    <xdr:ext cx="50800" cy="50800"/>
    <xdr:pic>
      <xdr:nvPicPr>
        <xdr:cNvPr id="505" name="Picture 504">
          <a:extLst>
            <a:ext uri="{FF2B5EF4-FFF2-40B4-BE49-F238E27FC236}">
              <a16:creationId xmlns:a16="http://schemas.microsoft.com/office/drawing/2014/main" xmlns="" id="{CFA3E18C-71AA-4191-B2A5-DC8F27DDF7A2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74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202055" y="94183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506" name="Picture 505">
          <a:extLst>
            <a:ext uri="{FF2B5EF4-FFF2-40B4-BE49-F238E27FC236}">
              <a16:creationId xmlns:a16="http://schemas.microsoft.com/office/drawing/2014/main" xmlns="" id="{3D59BF18-D385-4E47-8416-DBE0BE333FE3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7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94183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507" name="Picture 506">
          <a:extLst>
            <a:ext uri="{FF2B5EF4-FFF2-40B4-BE49-F238E27FC236}">
              <a16:creationId xmlns:a16="http://schemas.microsoft.com/office/drawing/2014/main" xmlns="" id="{69087F10-1236-4834-9FFD-A768E82C447D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74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94183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508" name="Picture 507">
          <a:extLst>
            <a:ext uri="{FF2B5EF4-FFF2-40B4-BE49-F238E27FC236}">
              <a16:creationId xmlns:a16="http://schemas.microsoft.com/office/drawing/2014/main" xmlns="" id="{DDFDA846-5C24-47E9-B2CC-61CAF962E4B8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7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94183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509" name="Picture 508">
          <a:extLst>
            <a:ext uri="{FF2B5EF4-FFF2-40B4-BE49-F238E27FC236}">
              <a16:creationId xmlns:a16="http://schemas.microsoft.com/office/drawing/2014/main" xmlns="" id="{B43BBA02-7124-4556-9887-932E5A27316E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74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94183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510" name="Picture 509">
          <a:extLst>
            <a:ext uri="{FF2B5EF4-FFF2-40B4-BE49-F238E27FC236}">
              <a16:creationId xmlns:a16="http://schemas.microsoft.com/office/drawing/2014/main" xmlns="" id="{B8D794B8-F91C-4942-822D-F6C08463B40C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7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94183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511" name="Picture 510">
          <a:extLst>
            <a:ext uri="{FF2B5EF4-FFF2-40B4-BE49-F238E27FC236}">
              <a16:creationId xmlns:a16="http://schemas.microsoft.com/office/drawing/2014/main" xmlns="" id="{5439124A-5648-4A86-8370-64412B2B353F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76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94183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512" name="Picture 511">
          <a:extLst>
            <a:ext uri="{FF2B5EF4-FFF2-40B4-BE49-F238E27FC236}">
              <a16:creationId xmlns:a16="http://schemas.microsoft.com/office/drawing/2014/main" xmlns="" id="{E04F512F-6B89-4610-A914-32EE9ED108C9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77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94183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513" name="Picture 512">
          <a:extLst>
            <a:ext uri="{FF2B5EF4-FFF2-40B4-BE49-F238E27FC236}">
              <a16:creationId xmlns:a16="http://schemas.microsoft.com/office/drawing/2014/main" xmlns="" id="{3111C978-49F2-49C6-902E-F78666AAE7AD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78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94183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514" name="Picture 513">
          <a:extLst>
            <a:ext uri="{FF2B5EF4-FFF2-40B4-BE49-F238E27FC236}">
              <a16:creationId xmlns:a16="http://schemas.microsoft.com/office/drawing/2014/main" xmlns="" id="{83BBBC4F-A7D2-494D-8938-6EE28C923EC7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79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9418320"/>
          <a:ext cx="50800" cy="50800"/>
        </a:xfrm>
        <a:prstGeom prst="rect">
          <a:avLst/>
        </a:prstGeom>
      </xdr:spPr>
    </xdr:pic>
    <xdr:clientData/>
  </xdr:oneCellAnchor>
  <xdr:oneCellAnchor>
    <xdr:from>
      <xdr:col>2</xdr:col>
      <xdr:colOff>104775</xdr:colOff>
      <xdr:row>73</xdr:row>
      <xdr:rowOff>0</xdr:rowOff>
    </xdr:from>
    <xdr:ext cx="50800" cy="50800"/>
    <xdr:pic>
      <xdr:nvPicPr>
        <xdr:cNvPr id="515" name="Picture 514">
          <a:extLst>
            <a:ext uri="{FF2B5EF4-FFF2-40B4-BE49-F238E27FC236}">
              <a16:creationId xmlns:a16="http://schemas.microsoft.com/office/drawing/2014/main" xmlns="" id="{323E806E-3543-4DC0-A587-0EA7263D5108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80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202055" y="94183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516" name="Picture 515">
          <a:extLst>
            <a:ext uri="{FF2B5EF4-FFF2-40B4-BE49-F238E27FC236}">
              <a16:creationId xmlns:a16="http://schemas.microsoft.com/office/drawing/2014/main" xmlns="" id="{790FB08C-2DE2-478D-A803-A8A2D890337C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81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94183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517" name="Picture 516">
          <a:extLst>
            <a:ext uri="{FF2B5EF4-FFF2-40B4-BE49-F238E27FC236}">
              <a16:creationId xmlns:a16="http://schemas.microsoft.com/office/drawing/2014/main" xmlns="" id="{245DB26E-8018-42DC-A8F3-D8B551BCE407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80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94183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518" name="Picture 517">
          <a:extLst>
            <a:ext uri="{FF2B5EF4-FFF2-40B4-BE49-F238E27FC236}">
              <a16:creationId xmlns:a16="http://schemas.microsoft.com/office/drawing/2014/main" xmlns="" id="{CD7556C9-11E6-4F8E-8274-C7E813DB9876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81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94183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519" name="Picture 518">
          <a:extLst>
            <a:ext uri="{FF2B5EF4-FFF2-40B4-BE49-F238E27FC236}">
              <a16:creationId xmlns:a16="http://schemas.microsoft.com/office/drawing/2014/main" xmlns="" id="{6F26B2BE-AC1B-47E6-BD24-A7AAAE23A5A5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80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94183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520" name="Picture 519">
          <a:extLst>
            <a:ext uri="{FF2B5EF4-FFF2-40B4-BE49-F238E27FC236}">
              <a16:creationId xmlns:a16="http://schemas.microsoft.com/office/drawing/2014/main" xmlns="" id="{1BE856AE-8898-4088-96DB-0A2D7F944A3D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81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94183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521" name="Picture 520">
          <a:extLst>
            <a:ext uri="{FF2B5EF4-FFF2-40B4-BE49-F238E27FC236}">
              <a16:creationId xmlns:a16="http://schemas.microsoft.com/office/drawing/2014/main" xmlns="" id="{CE239B59-C5CE-4FDB-9F4D-7F635281EAB2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82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94183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522" name="Picture 521">
          <a:extLst>
            <a:ext uri="{FF2B5EF4-FFF2-40B4-BE49-F238E27FC236}">
              <a16:creationId xmlns:a16="http://schemas.microsoft.com/office/drawing/2014/main" xmlns="" id="{C1CC70FA-1DAC-4C77-8770-66A58FDC72AE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80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94183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523" name="Picture 522">
          <a:extLst>
            <a:ext uri="{FF2B5EF4-FFF2-40B4-BE49-F238E27FC236}">
              <a16:creationId xmlns:a16="http://schemas.microsoft.com/office/drawing/2014/main" xmlns="" id="{C1C0A08A-2028-448B-AD19-4ED5D5E08252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81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94183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524" name="Picture 523">
          <a:extLst>
            <a:ext uri="{FF2B5EF4-FFF2-40B4-BE49-F238E27FC236}">
              <a16:creationId xmlns:a16="http://schemas.microsoft.com/office/drawing/2014/main" xmlns="" id="{4CD8C810-EBC2-4B65-9C9D-A3CAE65605F6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82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94183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76</xdr:row>
      <xdr:rowOff>0</xdr:rowOff>
    </xdr:from>
    <xdr:ext cx="50800" cy="50800"/>
    <xdr:pic>
      <xdr:nvPicPr>
        <xdr:cNvPr id="525" name="Picture 524">
          <a:extLst>
            <a:ext uri="{FF2B5EF4-FFF2-40B4-BE49-F238E27FC236}">
              <a16:creationId xmlns:a16="http://schemas.microsoft.com/office/drawing/2014/main" xmlns="" id="{8EFE6AB3-C2A2-460A-B0B3-482D96E39316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6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94183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76</xdr:row>
      <xdr:rowOff>0</xdr:rowOff>
    </xdr:from>
    <xdr:ext cx="50800" cy="50800"/>
    <xdr:pic>
      <xdr:nvPicPr>
        <xdr:cNvPr id="526" name="Picture 525">
          <a:extLst>
            <a:ext uri="{FF2B5EF4-FFF2-40B4-BE49-F238E27FC236}">
              <a16:creationId xmlns:a16="http://schemas.microsoft.com/office/drawing/2014/main" xmlns="" id="{0B00834E-C53E-4383-8046-D6B3D9D065B2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66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94183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76</xdr:row>
      <xdr:rowOff>0</xdr:rowOff>
    </xdr:from>
    <xdr:ext cx="50800" cy="50800"/>
    <xdr:pic>
      <xdr:nvPicPr>
        <xdr:cNvPr id="527" name="Picture 526">
          <a:extLst>
            <a:ext uri="{FF2B5EF4-FFF2-40B4-BE49-F238E27FC236}">
              <a16:creationId xmlns:a16="http://schemas.microsoft.com/office/drawing/2014/main" xmlns="" id="{33DA10B1-677F-4664-A040-3E9129951042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67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94183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76</xdr:row>
      <xdr:rowOff>0</xdr:rowOff>
    </xdr:from>
    <xdr:ext cx="50800" cy="50800"/>
    <xdr:pic>
      <xdr:nvPicPr>
        <xdr:cNvPr id="528" name="Picture 527">
          <a:extLst>
            <a:ext uri="{FF2B5EF4-FFF2-40B4-BE49-F238E27FC236}">
              <a16:creationId xmlns:a16="http://schemas.microsoft.com/office/drawing/2014/main" xmlns="" id="{E48E94C0-82B5-4858-84F7-736C86B7756E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68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9418320"/>
          <a:ext cx="50800" cy="50800"/>
        </a:xfrm>
        <a:prstGeom prst="rect">
          <a:avLst/>
        </a:prstGeom>
      </xdr:spPr>
    </xdr:pic>
    <xdr:clientData/>
  </xdr:oneCellAnchor>
  <xdr:oneCellAnchor>
    <xdr:from>
      <xdr:col>2</xdr:col>
      <xdr:colOff>104775</xdr:colOff>
      <xdr:row>76</xdr:row>
      <xdr:rowOff>0</xdr:rowOff>
    </xdr:from>
    <xdr:ext cx="50800" cy="50800"/>
    <xdr:pic>
      <xdr:nvPicPr>
        <xdr:cNvPr id="529" name="Picture 528">
          <a:extLst>
            <a:ext uri="{FF2B5EF4-FFF2-40B4-BE49-F238E27FC236}">
              <a16:creationId xmlns:a16="http://schemas.microsoft.com/office/drawing/2014/main" xmlns="" id="{8273B51E-F496-4E24-8F85-968E51551D71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64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202055" y="94183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74</xdr:row>
      <xdr:rowOff>0</xdr:rowOff>
    </xdr:from>
    <xdr:ext cx="50800" cy="50800"/>
    <xdr:pic>
      <xdr:nvPicPr>
        <xdr:cNvPr id="530" name="Picture 529">
          <a:extLst>
            <a:ext uri="{FF2B5EF4-FFF2-40B4-BE49-F238E27FC236}">
              <a16:creationId xmlns:a16="http://schemas.microsoft.com/office/drawing/2014/main" xmlns="" id="{FA8EB291-3561-4C5E-92A1-92EEF1E71BAA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64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94183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74</xdr:row>
      <xdr:rowOff>0</xdr:rowOff>
    </xdr:from>
    <xdr:ext cx="50800" cy="50800"/>
    <xdr:pic>
      <xdr:nvPicPr>
        <xdr:cNvPr id="531" name="Picture 530">
          <a:extLst>
            <a:ext uri="{FF2B5EF4-FFF2-40B4-BE49-F238E27FC236}">
              <a16:creationId xmlns:a16="http://schemas.microsoft.com/office/drawing/2014/main" xmlns="" id="{E920708C-9F6E-4FCE-AF1E-5A9011D62516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6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9418320"/>
          <a:ext cx="50800" cy="50800"/>
        </a:xfrm>
        <a:prstGeom prst="rect">
          <a:avLst/>
        </a:prstGeom>
      </xdr:spPr>
    </xdr:pic>
    <xdr:clientData/>
  </xdr:oneCellAnchor>
  <xdr:oneCellAnchor>
    <xdr:from>
      <xdr:col>2</xdr:col>
      <xdr:colOff>104775</xdr:colOff>
      <xdr:row>74</xdr:row>
      <xdr:rowOff>0</xdr:rowOff>
    </xdr:from>
    <xdr:ext cx="50800" cy="50800"/>
    <xdr:pic>
      <xdr:nvPicPr>
        <xdr:cNvPr id="532" name="Picture 531">
          <a:extLst>
            <a:ext uri="{FF2B5EF4-FFF2-40B4-BE49-F238E27FC236}">
              <a16:creationId xmlns:a16="http://schemas.microsoft.com/office/drawing/2014/main" xmlns="" id="{707CFF92-7656-4CF5-9951-59BBE97BC2E4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66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202055" y="94183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74</xdr:row>
      <xdr:rowOff>0</xdr:rowOff>
    </xdr:from>
    <xdr:ext cx="50800" cy="50800"/>
    <xdr:pic>
      <xdr:nvPicPr>
        <xdr:cNvPr id="533" name="Picture 532">
          <a:extLst>
            <a:ext uri="{FF2B5EF4-FFF2-40B4-BE49-F238E27FC236}">
              <a16:creationId xmlns:a16="http://schemas.microsoft.com/office/drawing/2014/main" xmlns="" id="{9BD97D69-44F5-4475-9D31-F2CCA63FBE13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67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94183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74</xdr:row>
      <xdr:rowOff>0</xdr:rowOff>
    </xdr:from>
    <xdr:ext cx="50800" cy="50800"/>
    <xdr:pic>
      <xdr:nvPicPr>
        <xdr:cNvPr id="534" name="Picture 533">
          <a:extLst>
            <a:ext uri="{FF2B5EF4-FFF2-40B4-BE49-F238E27FC236}">
              <a16:creationId xmlns:a16="http://schemas.microsoft.com/office/drawing/2014/main" xmlns="" id="{CA477085-445B-4407-AA9C-74FFB20F6FF5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66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94183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74</xdr:row>
      <xdr:rowOff>0</xdr:rowOff>
    </xdr:from>
    <xdr:ext cx="50800" cy="50800"/>
    <xdr:pic>
      <xdr:nvPicPr>
        <xdr:cNvPr id="535" name="Picture 534">
          <a:extLst>
            <a:ext uri="{FF2B5EF4-FFF2-40B4-BE49-F238E27FC236}">
              <a16:creationId xmlns:a16="http://schemas.microsoft.com/office/drawing/2014/main" xmlns="" id="{9BB6C213-A880-4313-8AD2-14AEF96FBBFD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67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94183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74</xdr:row>
      <xdr:rowOff>0</xdr:rowOff>
    </xdr:from>
    <xdr:ext cx="50800" cy="50800"/>
    <xdr:pic>
      <xdr:nvPicPr>
        <xdr:cNvPr id="536" name="Picture 535">
          <a:extLst>
            <a:ext uri="{FF2B5EF4-FFF2-40B4-BE49-F238E27FC236}">
              <a16:creationId xmlns:a16="http://schemas.microsoft.com/office/drawing/2014/main" xmlns="" id="{E9C6EDDE-D871-42A3-AF15-6F5C7A22CDD8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66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94183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74</xdr:row>
      <xdr:rowOff>0</xdr:rowOff>
    </xdr:from>
    <xdr:ext cx="50800" cy="50800"/>
    <xdr:pic>
      <xdr:nvPicPr>
        <xdr:cNvPr id="537" name="Picture 536">
          <a:extLst>
            <a:ext uri="{FF2B5EF4-FFF2-40B4-BE49-F238E27FC236}">
              <a16:creationId xmlns:a16="http://schemas.microsoft.com/office/drawing/2014/main" xmlns="" id="{B450E431-817E-409F-A079-B84C52681E1B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67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94183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74</xdr:row>
      <xdr:rowOff>0</xdr:rowOff>
    </xdr:from>
    <xdr:ext cx="50800" cy="50800"/>
    <xdr:pic>
      <xdr:nvPicPr>
        <xdr:cNvPr id="538" name="Picture 537">
          <a:extLst>
            <a:ext uri="{FF2B5EF4-FFF2-40B4-BE49-F238E27FC236}">
              <a16:creationId xmlns:a16="http://schemas.microsoft.com/office/drawing/2014/main" xmlns="" id="{F14A83A4-1343-40C3-9E41-8414DB716E24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68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94183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74</xdr:row>
      <xdr:rowOff>0</xdr:rowOff>
    </xdr:from>
    <xdr:ext cx="50800" cy="50800"/>
    <xdr:pic>
      <xdr:nvPicPr>
        <xdr:cNvPr id="539" name="Picture 538">
          <a:extLst>
            <a:ext uri="{FF2B5EF4-FFF2-40B4-BE49-F238E27FC236}">
              <a16:creationId xmlns:a16="http://schemas.microsoft.com/office/drawing/2014/main" xmlns="" id="{4A60584D-E1EC-4FA7-8434-EDCE58807E68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66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94183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74</xdr:row>
      <xdr:rowOff>0</xdr:rowOff>
    </xdr:from>
    <xdr:ext cx="50800" cy="50800"/>
    <xdr:pic>
      <xdr:nvPicPr>
        <xdr:cNvPr id="540" name="Picture 539">
          <a:extLst>
            <a:ext uri="{FF2B5EF4-FFF2-40B4-BE49-F238E27FC236}">
              <a16:creationId xmlns:a16="http://schemas.microsoft.com/office/drawing/2014/main" xmlns="" id="{D0B11F2C-0842-4E5F-946A-D14276AE2BA5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67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94183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74</xdr:row>
      <xdr:rowOff>0</xdr:rowOff>
    </xdr:from>
    <xdr:ext cx="50800" cy="50800"/>
    <xdr:pic>
      <xdr:nvPicPr>
        <xdr:cNvPr id="541" name="Picture 540">
          <a:extLst>
            <a:ext uri="{FF2B5EF4-FFF2-40B4-BE49-F238E27FC236}">
              <a16:creationId xmlns:a16="http://schemas.microsoft.com/office/drawing/2014/main" xmlns="" id="{1C96334A-5F23-4530-9AA1-E61CBC1738E2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68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94183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74</xdr:row>
      <xdr:rowOff>0</xdr:rowOff>
    </xdr:from>
    <xdr:ext cx="50800" cy="50800"/>
    <xdr:pic>
      <xdr:nvPicPr>
        <xdr:cNvPr id="542" name="Picture 541">
          <a:extLst>
            <a:ext uri="{FF2B5EF4-FFF2-40B4-BE49-F238E27FC236}">
              <a16:creationId xmlns:a16="http://schemas.microsoft.com/office/drawing/2014/main" xmlns="" id="{9013D38B-B447-4488-9B32-5239B3DB5AF6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69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94183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74</xdr:row>
      <xdr:rowOff>0</xdr:rowOff>
    </xdr:from>
    <xdr:ext cx="50800" cy="50800"/>
    <xdr:pic>
      <xdr:nvPicPr>
        <xdr:cNvPr id="543" name="Picture 542">
          <a:extLst>
            <a:ext uri="{FF2B5EF4-FFF2-40B4-BE49-F238E27FC236}">
              <a16:creationId xmlns:a16="http://schemas.microsoft.com/office/drawing/2014/main" xmlns="" id="{7EE87CA4-82AF-4234-A224-00E23627B795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70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94183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74</xdr:row>
      <xdr:rowOff>0</xdr:rowOff>
    </xdr:from>
    <xdr:ext cx="50800" cy="50800"/>
    <xdr:pic>
      <xdr:nvPicPr>
        <xdr:cNvPr id="544" name="Picture 543">
          <a:extLst>
            <a:ext uri="{FF2B5EF4-FFF2-40B4-BE49-F238E27FC236}">
              <a16:creationId xmlns:a16="http://schemas.microsoft.com/office/drawing/2014/main" xmlns="" id="{9E35179F-073D-449C-A745-4E66FD4B2C6B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71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94183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74</xdr:row>
      <xdr:rowOff>0</xdr:rowOff>
    </xdr:from>
    <xdr:ext cx="50800" cy="50800"/>
    <xdr:pic>
      <xdr:nvPicPr>
        <xdr:cNvPr id="545" name="Picture 544">
          <a:extLst>
            <a:ext uri="{FF2B5EF4-FFF2-40B4-BE49-F238E27FC236}">
              <a16:creationId xmlns:a16="http://schemas.microsoft.com/office/drawing/2014/main" xmlns="" id="{835D64E0-8865-488D-A5C3-517371DEA836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72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94183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74</xdr:row>
      <xdr:rowOff>0</xdr:rowOff>
    </xdr:from>
    <xdr:ext cx="50800" cy="50800"/>
    <xdr:pic>
      <xdr:nvPicPr>
        <xdr:cNvPr id="546" name="Picture 545">
          <a:extLst>
            <a:ext uri="{FF2B5EF4-FFF2-40B4-BE49-F238E27FC236}">
              <a16:creationId xmlns:a16="http://schemas.microsoft.com/office/drawing/2014/main" xmlns="" id="{974E5594-D0E0-48D0-844A-B963E8EB7043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73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94183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74</xdr:row>
      <xdr:rowOff>0</xdr:rowOff>
    </xdr:from>
    <xdr:ext cx="50800" cy="50800"/>
    <xdr:pic>
      <xdr:nvPicPr>
        <xdr:cNvPr id="547" name="Picture 546">
          <a:extLst>
            <a:ext uri="{FF2B5EF4-FFF2-40B4-BE49-F238E27FC236}">
              <a16:creationId xmlns:a16="http://schemas.microsoft.com/office/drawing/2014/main" xmlns="" id="{6A5EFABD-0E31-4E9F-87D9-B6496D30C0D2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72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94183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74</xdr:row>
      <xdr:rowOff>0</xdr:rowOff>
    </xdr:from>
    <xdr:ext cx="50800" cy="50800"/>
    <xdr:pic>
      <xdr:nvPicPr>
        <xdr:cNvPr id="548" name="Picture 547">
          <a:extLst>
            <a:ext uri="{FF2B5EF4-FFF2-40B4-BE49-F238E27FC236}">
              <a16:creationId xmlns:a16="http://schemas.microsoft.com/office/drawing/2014/main" xmlns="" id="{AE412A05-47E3-4CCA-A6BE-82673CE8FEB3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73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9418320"/>
          <a:ext cx="50800" cy="50800"/>
        </a:xfrm>
        <a:prstGeom prst="rect">
          <a:avLst/>
        </a:prstGeom>
      </xdr:spPr>
    </xdr:pic>
    <xdr:clientData/>
  </xdr:oneCellAnchor>
  <xdr:oneCellAnchor>
    <xdr:from>
      <xdr:col>2</xdr:col>
      <xdr:colOff>104775</xdr:colOff>
      <xdr:row>74</xdr:row>
      <xdr:rowOff>0</xdr:rowOff>
    </xdr:from>
    <xdr:ext cx="50800" cy="50800"/>
    <xdr:pic>
      <xdr:nvPicPr>
        <xdr:cNvPr id="549" name="Picture 548">
          <a:extLst>
            <a:ext uri="{FF2B5EF4-FFF2-40B4-BE49-F238E27FC236}">
              <a16:creationId xmlns:a16="http://schemas.microsoft.com/office/drawing/2014/main" xmlns="" id="{ED764270-606C-433C-9DF3-85FE8897BBB7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72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202055" y="94183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74</xdr:row>
      <xdr:rowOff>0</xdr:rowOff>
    </xdr:from>
    <xdr:ext cx="50800" cy="50800"/>
    <xdr:pic>
      <xdr:nvPicPr>
        <xdr:cNvPr id="550" name="Picture 549">
          <a:extLst>
            <a:ext uri="{FF2B5EF4-FFF2-40B4-BE49-F238E27FC236}">
              <a16:creationId xmlns:a16="http://schemas.microsoft.com/office/drawing/2014/main" xmlns="" id="{844C63D4-4D37-471A-917D-4AE6BA41DBB3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73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94183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74</xdr:row>
      <xdr:rowOff>0</xdr:rowOff>
    </xdr:from>
    <xdr:ext cx="50800" cy="50800"/>
    <xdr:pic>
      <xdr:nvPicPr>
        <xdr:cNvPr id="551" name="Picture 550">
          <a:extLst>
            <a:ext uri="{FF2B5EF4-FFF2-40B4-BE49-F238E27FC236}">
              <a16:creationId xmlns:a16="http://schemas.microsoft.com/office/drawing/2014/main" xmlns="" id="{A0CD10C9-D11D-4972-9EF6-02C32AAB120B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74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94183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74</xdr:row>
      <xdr:rowOff>0</xdr:rowOff>
    </xdr:from>
    <xdr:ext cx="50800" cy="50800"/>
    <xdr:pic>
      <xdr:nvPicPr>
        <xdr:cNvPr id="552" name="Picture 551">
          <a:extLst>
            <a:ext uri="{FF2B5EF4-FFF2-40B4-BE49-F238E27FC236}">
              <a16:creationId xmlns:a16="http://schemas.microsoft.com/office/drawing/2014/main" xmlns="" id="{153F9943-DE89-44C1-BF63-C77405BC2E31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7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94183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74</xdr:row>
      <xdr:rowOff>0</xdr:rowOff>
    </xdr:from>
    <xdr:ext cx="50800" cy="50800"/>
    <xdr:pic>
      <xdr:nvPicPr>
        <xdr:cNvPr id="553" name="Picture 552">
          <a:extLst>
            <a:ext uri="{FF2B5EF4-FFF2-40B4-BE49-F238E27FC236}">
              <a16:creationId xmlns:a16="http://schemas.microsoft.com/office/drawing/2014/main" xmlns="" id="{9E0F2AAD-C7B3-4B9C-90E8-ACB02F78A8AE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74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94183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74</xdr:row>
      <xdr:rowOff>0</xdr:rowOff>
    </xdr:from>
    <xdr:ext cx="50800" cy="50800"/>
    <xdr:pic>
      <xdr:nvPicPr>
        <xdr:cNvPr id="554" name="Picture 553">
          <a:extLst>
            <a:ext uri="{FF2B5EF4-FFF2-40B4-BE49-F238E27FC236}">
              <a16:creationId xmlns:a16="http://schemas.microsoft.com/office/drawing/2014/main" xmlns="" id="{AC6FD696-FD4C-4493-A7C6-91AD3395379E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7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9418320"/>
          <a:ext cx="50800" cy="50800"/>
        </a:xfrm>
        <a:prstGeom prst="rect">
          <a:avLst/>
        </a:prstGeom>
      </xdr:spPr>
    </xdr:pic>
    <xdr:clientData/>
  </xdr:oneCellAnchor>
  <xdr:oneCellAnchor>
    <xdr:from>
      <xdr:col>2</xdr:col>
      <xdr:colOff>104775</xdr:colOff>
      <xdr:row>74</xdr:row>
      <xdr:rowOff>0</xdr:rowOff>
    </xdr:from>
    <xdr:ext cx="50800" cy="50800"/>
    <xdr:pic>
      <xdr:nvPicPr>
        <xdr:cNvPr id="555" name="Picture 554">
          <a:extLst>
            <a:ext uri="{FF2B5EF4-FFF2-40B4-BE49-F238E27FC236}">
              <a16:creationId xmlns:a16="http://schemas.microsoft.com/office/drawing/2014/main" xmlns="" id="{D20D8FCF-B73E-4B1B-AF04-F46D6B2DBD9E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74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202055" y="94183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74</xdr:row>
      <xdr:rowOff>0</xdr:rowOff>
    </xdr:from>
    <xdr:ext cx="50800" cy="50800"/>
    <xdr:pic>
      <xdr:nvPicPr>
        <xdr:cNvPr id="556" name="Picture 555">
          <a:extLst>
            <a:ext uri="{FF2B5EF4-FFF2-40B4-BE49-F238E27FC236}">
              <a16:creationId xmlns:a16="http://schemas.microsoft.com/office/drawing/2014/main" xmlns="" id="{63C71C98-24E8-4267-BC17-682E0211F8B4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7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94183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74</xdr:row>
      <xdr:rowOff>0</xdr:rowOff>
    </xdr:from>
    <xdr:ext cx="50800" cy="50800"/>
    <xdr:pic>
      <xdr:nvPicPr>
        <xdr:cNvPr id="557" name="Picture 556">
          <a:extLst>
            <a:ext uri="{FF2B5EF4-FFF2-40B4-BE49-F238E27FC236}">
              <a16:creationId xmlns:a16="http://schemas.microsoft.com/office/drawing/2014/main" xmlns="" id="{294B2E78-5017-467B-9F90-F48A04F3360A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76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94183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74</xdr:row>
      <xdr:rowOff>0</xdr:rowOff>
    </xdr:from>
    <xdr:ext cx="50800" cy="50800"/>
    <xdr:pic>
      <xdr:nvPicPr>
        <xdr:cNvPr id="558" name="Picture 557">
          <a:extLst>
            <a:ext uri="{FF2B5EF4-FFF2-40B4-BE49-F238E27FC236}">
              <a16:creationId xmlns:a16="http://schemas.microsoft.com/office/drawing/2014/main" xmlns="" id="{644B5D7F-3D5E-4A2B-8A8D-283BB3119536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74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94183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74</xdr:row>
      <xdr:rowOff>0</xdr:rowOff>
    </xdr:from>
    <xdr:ext cx="50800" cy="50800"/>
    <xdr:pic>
      <xdr:nvPicPr>
        <xdr:cNvPr id="559" name="Picture 558">
          <a:extLst>
            <a:ext uri="{FF2B5EF4-FFF2-40B4-BE49-F238E27FC236}">
              <a16:creationId xmlns:a16="http://schemas.microsoft.com/office/drawing/2014/main" xmlns="" id="{4A3ECF91-7491-4011-94C1-D56AF518D294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7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94183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74</xdr:row>
      <xdr:rowOff>0</xdr:rowOff>
    </xdr:from>
    <xdr:ext cx="50800" cy="50800"/>
    <xdr:pic>
      <xdr:nvPicPr>
        <xdr:cNvPr id="560" name="Picture 559">
          <a:extLst>
            <a:ext uri="{FF2B5EF4-FFF2-40B4-BE49-F238E27FC236}">
              <a16:creationId xmlns:a16="http://schemas.microsoft.com/office/drawing/2014/main" xmlns="" id="{2B95F45C-DFFA-4E05-ACC3-A9C5AADCB8F0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76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94183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74</xdr:row>
      <xdr:rowOff>0</xdr:rowOff>
    </xdr:from>
    <xdr:ext cx="50800" cy="50800"/>
    <xdr:pic>
      <xdr:nvPicPr>
        <xdr:cNvPr id="561" name="Picture 560">
          <a:extLst>
            <a:ext uri="{FF2B5EF4-FFF2-40B4-BE49-F238E27FC236}">
              <a16:creationId xmlns:a16="http://schemas.microsoft.com/office/drawing/2014/main" xmlns="" id="{A816BD82-3CB0-4329-A038-0D46263F52BE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74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94183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74</xdr:row>
      <xdr:rowOff>0</xdr:rowOff>
    </xdr:from>
    <xdr:ext cx="50800" cy="50800"/>
    <xdr:pic>
      <xdr:nvPicPr>
        <xdr:cNvPr id="562" name="Picture 561">
          <a:extLst>
            <a:ext uri="{FF2B5EF4-FFF2-40B4-BE49-F238E27FC236}">
              <a16:creationId xmlns:a16="http://schemas.microsoft.com/office/drawing/2014/main" xmlns="" id="{F4F9B936-D1E1-4BA4-B9BD-FAA039B0485A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7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94183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74</xdr:row>
      <xdr:rowOff>0</xdr:rowOff>
    </xdr:from>
    <xdr:ext cx="50800" cy="50800"/>
    <xdr:pic>
      <xdr:nvPicPr>
        <xdr:cNvPr id="563" name="Picture 562">
          <a:extLst>
            <a:ext uri="{FF2B5EF4-FFF2-40B4-BE49-F238E27FC236}">
              <a16:creationId xmlns:a16="http://schemas.microsoft.com/office/drawing/2014/main" xmlns="" id="{540DD578-8BD1-4F67-A25F-4A679814C926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74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94183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74</xdr:row>
      <xdr:rowOff>0</xdr:rowOff>
    </xdr:from>
    <xdr:ext cx="50800" cy="50800"/>
    <xdr:pic>
      <xdr:nvPicPr>
        <xdr:cNvPr id="564" name="Picture 563">
          <a:extLst>
            <a:ext uri="{FF2B5EF4-FFF2-40B4-BE49-F238E27FC236}">
              <a16:creationId xmlns:a16="http://schemas.microsoft.com/office/drawing/2014/main" xmlns="" id="{0B90B16C-E82C-4E48-ACCB-4752D80BB2C8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7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94183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74</xdr:row>
      <xdr:rowOff>0</xdr:rowOff>
    </xdr:from>
    <xdr:ext cx="50800" cy="50800"/>
    <xdr:pic>
      <xdr:nvPicPr>
        <xdr:cNvPr id="565" name="Picture 564">
          <a:extLst>
            <a:ext uri="{FF2B5EF4-FFF2-40B4-BE49-F238E27FC236}">
              <a16:creationId xmlns:a16="http://schemas.microsoft.com/office/drawing/2014/main" xmlns="" id="{73388BB8-490B-4993-9875-665544B3DC0F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76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9418320"/>
          <a:ext cx="50800" cy="50800"/>
        </a:xfrm>
        <a:prstGeom prst="rect">
          <a:avLst/>
        </a:prstGeom>
      </xdr:spPr>
    </xdr:pic>
    <xdr:clientData/>
  </xdr:oneCellAnchor>
  <xdr:oneCellAnchor>
    <xdr:from>
      <xdr:col>2</xdr:col>
      <xdr:colOff>104775</xdr:colOff>
      <xdr:row>74</xdr:row>
      <xdr:rowOff>0</xdr:rowOff>
    </xdr:from>
    <xdr:ext cx="50800" cy="50800"/>
    <xdr:pic>
      <xdr:nvPicPr>
        <xdr:cNvPr id="566" name="Picture 565">
          <a:extLst>
            <a:ext uri="{FF2B5EF4-FFF2-40B4-BE49-F238E27FC236}">
              <a16:creationId xmlns:a16="http://schemas.microsoft.com/office/drawing/2014/main" xmlns="" id="{C12A7B1D-9FF1-4970-893E-C19DFDE2CB23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74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202055" y="94183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74</xdr:row>
      <xdr:rowOff>0</xdr:rowOff>
    </xdr:from>
    <xdr:ext cx="50800" cy="50800"/>
    <xdr:pic>
      <xdr:nvPicPr>
        <xdr:cNvPr id="567" name="Picture 566">
          <a:extLst>
            <a:ext uri="{FF2B5EF4-FFF2-40B4-BE49-F238E27FC236}">
              <a16:creationId xmlns:a16="http://schemas.microsoft.com/office/drawing/2014/main" xmlns="" id="{5B6AB2C1-8EAD-4D99-8ADE-0A1C2F25FCA1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7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94183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74</xdr:row>
      <xdr:rowOff>0</xdr:rowOff>
    </xdr:from>
    <xdr:ext cx="50800" cy="50800"/>
    <xdr:pic>
      <xdr:nvPicPr>
        <xdr:cNvPr id="568" name="Picture 567">
          <a:extLst>
            <a:ext uri="{FF2B5EF4-FFF2-40B4-BE49-F238E27FC236}">
              <a16:creationId xmlns:a16="http://schemas.microsoft.com/office/drawing/2014/main" xmlns="" id="{ED2D472A-DB48-4F61-879F-BAD991E2B736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74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94183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74</xdr:row>
      <xdr:rowOff>0</xdr:rowOff>
    </xdr:from>
    <xdr:ext cx="50800" cy="50800"/>
    <xdr:pic>
      <xdr:nvPicPr>
        <xdr:cNvPr id="569" name="Picture 568">
          <a:extLst>
            <a:ext uri="{FF2B5EF4-FFF2-40B4-BE49-F238E27FC236}">
              <a16:creationId xmlns:a16="http://schemas.microsoft.com/office/drawing/2014/main" xmlns="" id="{90953C38-E64B-4199-8DF6-BA412908B540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7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94183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74</xdr:row>
      <xdr:rowOff>0</xdr:rowOff>
    </xdr:from>
    <xdr:ext cx="50800" cy="50800"/>
    <xdr:pic>
      <xdr:nvPicPr>
        <xdr:cNvPr id="570" name="Picture 569">
          <a:extLst>
            <a:ext uri="{FF2B5EF4-FFF2-40B4-BE49-F238E27FC236}">
              <a16:creationId xmlns:a16="http://schemas.microsoft.com/office/drawing/2014/main" xmlns="" id="{A4CBFB25-B012-4477-969A-83929FFDF3D5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74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94183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74</xdr:row>
      <xdr:rowOff>0</xdr:rowOff>
    </xdr:from>
    <xdr:ext cx="50800" cy="50800"/>
    <xdr:pic>
      <xdr:nvPicPr>
        <xdr:cNvPr id="571" name="Picture 570">
          <a:extLst>
            <a:ext uri="{FF2B5EF4-FFF2-40B4-BE49-F238E27FC236}">
              <a16:creationId xmlns:a16="http://schemas.microsoft.com/office/drawing/2014/main" xmlns="" id="{010C512C-0FE2-4C6A-AE36-2A770B549520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7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94183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74</xdr:row>
      <xdr:rowOff>0</xdr:rowOff>
    </xdr:from>
    <xdr:ext cx="50800" cy="50800"/>
    <xdr:pic>
      <xdr:nvPicPr>
        <xdr:cNvPr id="572" name="Picture 571">
          <a:extLst>
            <a:ext uri="{FF2B5EF4-FFF2-40B4-BE49-F238E27FC236}">
              <a16:creationId xmlns:a16="http://schemas.microsoft.com/office/drawing/2014/main" xmlns="" id="{066306B1-BF63-4B2D-BEC3-06D1DE0F1D31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76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9418320"/>
          <a:ext cx="50800" cy="50800"/>
        </a:xfrm>
        <a:prstGeom prst="rect">
          <a:avLst/>
        </a:prstGeom>
      </xdr:spPr>
    </xdr:pic>
    <xdr:clientData/>
  </xdr:oneCellAnchor>
  <xdr:oneCellAnchor>
    <xdr:from>
      <xdr:col>2</xdr:col>
      <xdr:colOff>104775</xdr:colOff>
      <xdr:row>74</xdr:row>
      <xdr:rowOff>0</xdr:rowOff>
    </xdr:from>
    <xdr:ext cx="50800" cy="50800"/>
    <xdr:pic>
      <xdr:nvPicPr>
        <xdr:cNvPr id="573" name="Picture 572">
          <a:extLst>
            <a:ext uri="{FF2B5EF4-FFF2-40B4-BE49-F238E27FC236}">
              <a16:creationId xmlns:a16="http://schemas.microsoft.com/office/drawing/2014/main" xmlns="" id="{5B5DD212-1D92-45CC-9954-3BC067EFB81E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74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202055" y="94183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74</xdr:row>
      <xdr:rowOff>0</xdr:rowOff>
    </xdr:from>
    <xdr:ext cx="50800" cy="50800"/>
    <xdr:pic>
      <xdr:nvPicPr>
        <xdr:cNvPr id="574" name="Picture 573">
          <a:extLst>
            <a:ext uri="{FF2B5EF4-FFF2-40B4-BE49-F238E27FC236}">
              <a16:creationId xmlns:a16="http://schemas.microsoft.com/office/drawing/2014/main" xmlns="" id="{2F72D7B5-D6C7-4147-8BE3-F2C8A6F7EFAA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7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94183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74</xdr:row>
      <xdr:rowOff>0</xdr:rowOff>
    </xdr:from>
    <xdr:ext cx="50800" cy="50800"/>
    <xdr:pic>
      <xdr:nvPicPr>
        <xdr:cNvPr id="575" name="Picture 574">
          <a:extLst>
            <a:ext uri="{FF2B5EF4-FFF2-40B4-BE49-F238E27FC236}">
              <a16:creationId xmlns:a16="http://schemas.microsoft.com/office/drawing/2014/main" xmlns="" id="{4D0EF7A6-812E-4FE2-AEB2-0B13AA942FA2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74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94183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74</xdr:row>
      <xdr:rowOff>0</xdr:rowOff>
    </xdr:from>
    <xdr:ext cx="50800" cy="50800"/>
    <xdr:pic>
      <xdr:nvPicPr>
        <xdr:cNvPr id="576" name="Picture 575">
          <a:extLst>
            <a:ext uri="{FF2B5EF4-FFF2-40B4-BE49-F238E27FC236}">
              <a16:creationId xmlns:a16="http://schemas.microsoft.com/office/drawing/2014/main" xmlns="" id="{3BC882E6-0E63-4F67-BAD8-97DF3CF4937E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7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94183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74</xdr:row>
      <xdr:rowOff>0</xdr:rowOff>
    </xdr:from>
    <xdr:ext cx="50800" cy="50800"/>
    <xdr:pic>
      <xdr:nvPicPr>
        <xdr:cNvPr id="577" name="Picture 576">
          <a:extLst>
            <a:ext uri="{FF2B5EF4-FFF2-40B4-BE49-F238E27FC236}">
              <a16:creationId xmlns:a16="http://schemas.microsoft.com/office/drawing/2014/main" xmlns="" id="{67C70DEE-8E4B-43BF-82F0-7DC72F3E3376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74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94183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74</xdr:row>
      <xdr:rowOff>0</xdr:rowOff>
    </xdr:from>
    <xdr:ext cx="50800" cy="50800"/>
    <xdr:pic>
      <xdr:nvPicPr>
        <xdr:cNvPr id="578" name="Picture 577">
          <a:extLst>
            <a:ext uri="{FF2B5EF4-FFF2-40B4-BE49-F238E27FC236}">
              <a16:creationId xmlns:a16="http://schemas.microsoft.com/office/drawing/2014/main" xmlns="" id="{C34D32C6-BB65-4D40-A38D-AD12F0687925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7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94183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74</xdr:row>
      <xdr:rowOff>0</xdr:rowOff>
    </xdr:from>
    <xdr:ext cx="50800" cy="50800"/>
    <xdr:pic>
      <xdr:nvPicPr>
        <xdr:cNvPr id="579" name="Picture 578">
          <a:extLst>
            <a:ext uri="{FF2B5EF4-FFF2-40B4-BE49-F238E27FC236}">
              <a16:creationId xmlns:a16="http://schemas.microsoft.com/office/drawing/2014/main" xmlns="" id="{0CEB8860-F2D6-4D2A-8853-77A4FA0507AF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76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94183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74</xdr:row>
      <xdr:rowOff>0</xdr:rowOff>
    </xdr:from>
    <xdr:ext cx="50800" cy="50800"/>
    <xdr:pic>
      <xdr:nvPicPr>
        <xdr:cNvPr id="580" name="Picture 579">
          <a:extLst>
            <a:ext uri="{FF2B5EF4-FFF2-40B4-BE49-F238E27FC236}">
              <a16:creationId xmlns:a16="http://schemas.microsoft.com/office/drawing/2014/main" xmlns="" id="{38187852-7CFC-474C-8093-83E44C243726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77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94183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74</xdr:row>
      <xdr:rowOff>0</xdr:rowOff>
    </xdr:from>
    <xdr:ext cx="50800" cy="50800"/>
    <xdr:pic>
      <xdr:nvPicPr>
        <xdr:cNvPr id="581" name="Picture 580">
          <a:extLst>
            <a:ext uri="{FF2B5EF4-FFF2-40B4-BE49-F238E27FC236}">
              <a16:creationId xmlns:a16="http://schemas.microsoft.com/office/drawing/2014/main" xmlns="" id="{098D00F1-BE90-4F01-9D04-C6757EC4FFA8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78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94183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74</xdr:row>
      <xdr:rowOff>0</xdr:rowOff>
    </xdr:from>
    <xdr:ext cx="50800" cy="50800"/>
    <xdr:pic>
      <xdr:nvPicPr>
        <xdr:cNvPr id="582" name="Picture 581">
          <a:extLst>
            <a:ext uri="{FF2B5EF4-FFF2-40B4-BE49-F238E27FC236}">
              <a16:creationId xmlns:a16="http://schemas.microsoft.com/office/drawing/2014/main" xmlns="" id="{B36415A3-8082-458F-BB96-C785F61F1710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79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9418320"/>
          <a:ext cx="50800" cy="50800"/>
        </a:xfrm>
        <a:prstGeom prst="rect">
          <a:avLst/>
        </a:prstGeom>
      </xdr:spPr>
    </xdr:pic>
    <xdr:clientData/>
  </xdr:oneCellAnchor>
  <xdr:oneCellAnchor>
    <xdr:from>
      <xdr:col>2</xdr:col>
      <xdr:colOff>104775</xdr:colOff>
      <xdr:row>74</xdr:row>
      <xdr:rowOff>0</xdr:rowOff>
    </xdr:from>
    <xdr:ext cx="50800" cy="50800"/>
    <xdr:pic>
      <xdr:nvPicPr>
        <xdr:cNvPr id="583" name="Picture 582">
          <a:extLst>
            <a:ext uri="{FF2B5EF4-FFF2-40B4-BE49-F238E27FC236}">
              <a16:creationId xmlns:a16="http://schemas.microsoft.com/office/drawing/2014/main" xmlns="" id="{DE89B636-C5C3-4B64-9254-EA57C3C04670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80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202055" y="94183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74</xdr:row>
      <xdr:rowOff>0</xdr:rowOff>
    </xdr:from>
    <xdr:ext cx="50800" cy="50800"/>
    <xdr:pic>
      <xdr:nvPicPr>
        <xdr:cNvPr id="584" name="Picture 583">
          <a:extLst>
            <a:ext uri="{FF2B5EF4-FFF2-40B4-BE49-F238E27FC236}">
              <a16:creationId xmlns:a16="http://schemas.microsoft.com/office/drawing/2014/main" xmlns="" id="{FEF21E3E-CA85-49FF-A068-E881134902AF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81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94183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74</xdr:row>
      <xdr:rowOff>0</xdr:rowOff>
    </xdr:from>
    <xdr:ext cx="50800" cy="50800"/>
    <xdr:pic>
      <xdr:nvPicPr>
        <xdr:cNvPr id="585" name="Picture 584">
          <a:extLst>
            <a:ext uri="{FF2B5EF4-FFF2-40B4-BE49-F238E27FC236}">
              <a16:creationId xmlns:a16="http://schemas.microsoft.com/office/drawing/2014/main" xmlns="" id="{0CF4CDFA-1F49-4E19-977D-62A3B0DCCA7A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80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94183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74</xdr:row>
      <xdr:rowOff>0</xdr:rowOff>
    </xdr:from>
    <xdr:ext cx="50800" cy="50800"/>
    <xdr:pic>
      <xdr:nvPicPr>
        <xdr:cNvPr id="586" name="Picture 585">
          <a:extLst>
            <a:ext uri="{FF2B5EF4-FFF2-40B4-BE49-F238E27FC236}">
              <a16:creationId xmlns:a16="http://schemas.microsoft.com/office/drawing/2014/main" xmlns="" id="{DB60D01C-5973-475D-8EB3-CE53FA9F10AA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81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94183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74</xdr:row>
      <xdr:rowOff>0</xdr:rowOff>
    </xdr:from>
    <xdr:ext cx="50800" cy="50800"/>
    <xdr:pic>
      <xdr:nvPicPr>
        <xdr:cNvPr id="587" name="Picture 586">
          <a:extLst>
            <a:ext uri="{FF2B5EF4-FFF2-40B4-BE49-F238E27FC236}">
              <a16:creationId xmlns:a16="http://schemas.microsoft.com/office/drawing/2014/main" xmlns="" id="{00324BC8-0948-4D5B-A80C-8F53669E0018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80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94183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74</xdr:row>
      <xdr:rowOff>0</xdr:rowOff>
    </xdr:from>
    <xdr:ext cx="50800" cy="50800"/>
    <xdr:pic>
      <xdr:nvPicPr>
        <xdr:cNvPr id="588" name="Picture 587">
          <a:extLst>
            <a:ext uri="{FF2B5EF4-FFF2-40B4-BE49-F238E27FC236}">
              <a16:creationId xmlns:a16="http://schemas.microsoft.com/office/drawing/2014/main" xmlns="" id="{AAC50242-D23A-4DB7-8AD5-72200058A035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81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94183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74</xdr:row>
      <xdr:rowOff>0</xdr:rowOff>
    </xdr:from>
    <xdr:ext cx="50800" cy="50800"/>
    <xdr:pic>
      <xdr:nvPicPr>
        <xdr:cNvPr id="589" name="Picture 588">
          <a:extLst>
            <a:ext uri="{FF2B5EF4-FFF2-40B4-BE49-F238E27FC236}">
              <a16:creationId xmlns:a16="http://schemas.microsoft.com/office/drawing/2014/main" xmlns="" id="{CB3C20BE-F606-4CEF-B6E1-3358BEA1BF47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82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94183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74</xdr:row>
      <xdr:rowOff>0</xdr:rowOff>
    </xdr:from>
    <xdr:ext cx="50800" cy="50800"/>
    <xdr:pic>
      <xdr:nvPicPr>
        <xdr:cNvPr id="590" name="Picture 589">
          <a:extLst>
            <a:ext uri="{FF2B5EF4-FFF2-40B4-BE49-F238E27FC236}">
              <a16:creationId xmlns:a16="http://schemas.microsoft.com/office/drawing/2014/main" xmlns="" id="{D7713A71-2899-4131-B4DB-46626E6FD7C1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80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94183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74</xdr:row>
      <xdr:rowOff>0</xdr:rowOff>
    </xdr:from>
    <xdr:ext cx="50800" cy="50800"/>
    <xdr:pic>
      <xdr:nvPicPr>
        <xdr:cNvPr id="591" name="Picture 590">
          <a:extLst>
            <a:ext uri="{FF2B5EF4-FFF2-40B4-BE49-F238E27FC236}">
              <a16:creationId xmlns:a16="http://schemas.microsoft.com/office/drawing/2014/main" xmlns="" id="{15BC3A50-6967-4502-86CD-10F56CF59E8A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81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94183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74</xdr:row>
      <xdr:rowOff>0</xdr:rowOff>
    </xdr:from>
    <xdr:ext cx="50800" cy="50800"/>
    <xdr:pic>
      <xdr:nvPicPr>
        <xdr:cNvPr id="592" name="Picture 591">
          <a:extLst>
            <a:ext uri="{FF2B5EF4-FFF2-40B4-BE49-F238E27FC236}">
              <a16:creationId xmlns:a16="http://schemas.microsoft.com/office/drawing/2014/main" xmlns="" id="{211738A0-6826-4430-ADA8-31132546F059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82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94183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75</xdr:row>
      <xdr:rowOff>0</xdr:rowOff>
    </xdr:from>
    <xdr:ext cx="50800" cy="50800"/>
    <xdr:pic>
      <xdr:nvPicPr>
        <xdr:cNvPr id="593" name="Picture 592">
          <a:extLst>
            <a:ext uri="{FF2B5EF4-FFF2-40B4-BE49-F238E27FC236}">
              <a16:creationId xmlns:a16="http://schemas.microsoft.com/office/drawing/2014/main" xmlns="" id="{E6A01AF5-2465-4CBD-8FFB-4F61C7B2A94F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64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94183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75</xdr:row>
      <xdr:rowOff>0</xdr:rowOff>
    </xdr:from>
    <xdr:ext cx="50800" cy="50800"/>
    <xdr:pic>
      <xdr:nvPicPr>
        <xdr:cNvPr id="594" name="Picture 593">
          <a:extLst>
            <a:ext uri="{FF2B5EF4-FFF2-40B4-BE49-F238E27FC236}">
              <a16:creationId xmlns:a16="http://schemas.microsoft.com/office/drawing/2014/main" xmlns="" id="{7183139A-6E33-4CAB-A565-421C0F22E237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6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9418320"/>
          <a:ext cx="50800" cy="50800"/>
        </a:xfrm>
        <a:prstGeom prst="rect">
          <a:avLst/>
        </a:prstGeom>
      </xdr:spPr>
    </xdr:pic>
    <xdr:clientData/>
  </xdr:oneCellAnchor>
  <xdr:oneCellAnchor>
    <xdr:from>
      <xdr:col>2</xdr:col>
      <xdr:colOff>104775</xdr:colOff>
      <xdr:row>75</xdr:row>
      <xdr:rowOff>0</xdr:rowOff>
    </xdr:from>
    <xdr:ext cx="50800" cy="50800"/>
    <xdr:pic>
      <xdr:nvPicPr>
        <xdr:cNvPr id="595" name="Picture 594">
          <a:extLst>
            <a:ext uri="{FF2B5EF4-FFF2-40B4-BE49-F238E27FC236}">
              <a16:creationId xmlns:a16="http://schemas.microsoft.com/office/drawing/2014/main" xmlns="" id="{21A1DB73-0885-4175-8E81-60CE6394E07D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66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202055" y="94183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75</xdr:row>
      <xdr:rowOff>0</xdr:rowOff>
    </xdr:from>
    <xdr:ext cx="50800" cy="50800"/>
    <xdr:pic>
      <xdr:nvPicPr>
        <xdr:cNvPr id="596" name="Picture 595">
          <a:extLst>
            <a:ext uri="{FF2B5EF4-FFF2-40B4-BE49-F238E27FC236}">
              <a16:creationId xmlns:a16="http://schemas.microsoft.com/office/drawing/2014/main" xmlns="" id="{B688DB3A-FF78-4A06-88E0-DF59EDF278AB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67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94183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75</xdr:row>
      <xdr:rowOff>0</xdr:rowOff>
    </xdr:from>
    <xdr:ext cx="50800" cy="50800"/>
    <xdr:pic>
      <xdr:nvPicPr>
        <xdr:cNvPr id="597" name="Picture 596">
          <a:extLst>
            <a:ext uri="{FF2B5EF4-FFF2-40B4-BE49-F238E27FC236}">
              <a16:creationId xmlns:a16="http://schemas.microsoft.com/office/drawing/2014/main" xmlns="" id="{14733D25-CD3E-4928-A7DB-B3D10E7A481F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66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94183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75</xdr:row>
      <xdr:rowOff>0</xdr:rowOff>
    </xdr:from>
    <xdr:ext cx="50800" cy="50800"/>
    <xdr:pic>
      <xdr:nvPicPr>
        <xdr:cNvPr id="598" name="Picture 597">
          <a:extLst>
            <a:ext uri="{FF2B5EF4-FFF2-40B4-BE49-F238E27FC236}">
              <a16:creationId xmlns:a16="http://schemas.microsoft.com/office/drawing/2014/main" xmlns="" id="{6590DD59-3F5D-4596-A4B7-B3B2089D98FA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67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94183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75</xdr:row>
      <xdr:rowOff>0</xdr:rowOff>
    </xdr:from>
    <xdr:ext cx="50800" cy="50800"/>
    <xdr:pic>
      <xdr:nvPicPr>
        <xdr:cNvPr id="599" name="Picture 598">
          <a:extLst>
            <a:ext uri="{FF2B5EF4-FFF2-40B4-BE49-F238E27FC236}">
              <a16:creationId xmlns:a16="http://schemas.microsoft.com/office/drawing/2014/main" xmlns="" id="{C4065253-2E56-43CF-BBDB-ACF0C8BF0245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66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94183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75</xdr:row>
      <xdr:rowOff>0</xdr:rowOff>
    </xdr:from>
    <xdr:ext cx="50800" cy="50800"/>
    <xdr:pic>
      <xdr:nvPicPr>
        <xdr:cNvPr id="600" name="Picture 599">
          <a:extLst>
            <a:ext uri="{FF2B5EF4-FFF2-40B4-BE49-F238E27FC236}">
              <a16:creationId xmlns:a16="http://schemas.microsoft.com/office/drawing/2014/main" xmlns="" id="{A29D11F1-F231-4709-8CFB-B65B7B8B5596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67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94183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75</xdr:row>
      <xdr:rowOff>0</xdr:rowOff>
    </xdr:from>
    <xdr:ext cx="50800" cy="50800"/>
    <xdr:pic>
      <xdr:nvPicPr>
        <xdr:cNvPr id="601" name="Picture 600">
          <a:extLst>
            <a:ext uri="{FF2B5EF4-FFF2-40B4-BE49-F238E27FC236}">
              <a16:creationId xmlns:a16="http://schemas.microsoft.com/office/drawing/2014/main" xmlns="" id="{C46B8916-57A6-491B-84E0-816EA9E34A5B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68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94183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75</xdr:row>
      <xdr:rowOff>0</xdr:rowOff>
    </xdr:from>
    <xdr:ext cx="50800" cy="50800"/>
    <xdr:pic>
      <xdr:nvPicPr>
        <xdr:cNvPr id="602" name="Picture 601">
          <a:extLst>
            <a:ext uri="{FF2B5EF4-FFF2-40B4-BE49-F238E27FC236}">
              <a16:creationId xmlns:a16="http://schemas.microsoft.com/office/drawing/2014/main" xmlns="" id="{30EB04A4-C3CF-4631-BB3D-B29A0A5ED492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66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94183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75</xdr:row>
      <xdr:rowOff>0</xdr:rowOff>
    </xdr:from>
    <xdr:ext cx="50800" cy="50800"/>
    <xdr:pic>
      <xdr:nvPicPr>
        <xdr:cNvPr id="603" name="Picture 602">
          <a:extLst>
            <a:ext uri="{FF2B5EF4-FFF2-40B4-BE49-F238E27FC236}">
              <a16:creationId xmlns:a16="http://schemas.microsoft.com/office/drawing/2014/main" xmlns="" id="{8B67CD45-4372-443A-8B29-45FC945784F9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67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94183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75</xdr:row>
      <xdr:rowOff>0</xdr:rowOff>
    </xdr:from>
    <xdr:ext cx="50800" cy="50800"/>
    <xdr:pic>
      <xdr:nvPicPr>
        <xdr:cNvPr id="604" name="Picture 603">
          <a:extLst>
            <a:ext uri="{FF2B5EF4-FFF2-40B4-BE49-F238E27FC236}">
              <a16:creationId xmlns:a16="http://schemas.microsoft.com/office/drawing/2014/main" xmlns="" id="{9BB085B3-2F92-4F74-9218-ABC529204B57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68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94183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75</xdr:row>
      <xdr:rowOff>0</xdr:rowOff>
    </xdr:from>
    <xdr:ext cx="50800" cy="50800"/>
    <xdr:pic>
      <xdr:nvPicPr>
        <xdr:cNvPr id="605" name="Picture 604">
          <a:extLst>
            <a:ext uri="{FF2B5EF4-FFF2-40B4-BE49-F238E27FC236}">
              <a16:creationId xmlns:a16="http://schemas.microsoft.com/office/drawing/2014/main" xmlns="" id="{A82425FE-04FC-42FC-88D0-FA504C1F6274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69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94183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75</xdr:row>
      <xdr:rowOff>0</xdr:rowOff>
    </xdr:from>
    <xdr:ext cx="50800" cy="50800"/>
    <xdr:pic>
      <xdr:nvPicPr>
        <xdr:cNvPr id="606" name="Picture 605">
          <a:extLst>
            <a:ext uri="{FF2B5EF4-FFF2-40B4-BE49-F238E27FC236}">
              <a16:creationId xmlns:a16="http://schemas.microsoft.com/office/drawing/2014/main" xmlns="" id="{673FA2DB-2BA1-401C-99BC-5FBE8F425447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70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94183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75</xdr:row>
      <xdr:rowOff>0</xdr:rowOff>
    </xdr:from>
    <xdr:ext cx="50800" cy="50800"/>
    <xdr:pic>
      <xdr:nvPicPr>
        <xdr:cNvPr id="607" name="Picture 606">
          <a:extLst>
            <a:ext uri="{FF2B5EF4-FFF2-40B4-BE49-F238E27FC236}">
              <a16:creationId xmlns:a16="http://schemas.microsoft.com/office/drawing/2014/main" xmlns="" id="{005FFBEA-D646-48B0-B548-FBA60DD9F9C1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71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94183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75</xdr:row>
      <xdr:rowOff>0</xdr:rowOff>
    </xdr:from>
    <xdr:ext cx="50800" cy="50800"/>
    <xdr:pic>
      <xdr:nvPicPr>
        <xdr:cNvPr id="608" name="Picture 607">
          <a:extLst>
            <a:ext uri="{FF2B5EF4-FFF2-40B4-BE49-F238E27FC236}">
              <a16:creationId xmlns:a16="http://schemas.microsoft.com/office/drawing/2014/main" xmlns="" id="{3A242AC2-6631-40B3-BA6D-7C22A25F749C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72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94183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75</xdr:row>
      <xdr:rowOff>0</xdr:rowOff>
    </xdr:from>
    <xdr:ext cx="50800" cy="50800"/>
    <xdr:pic>
      <xdr:nvPicPr>
        <xdr:cNvPr id="609" name="Picture 608">
          <a:extLst>
            <a:ext uri="{FF2B5EF4-FFF2-40B4-BE49-F238E27FC236}">
              <a16:creationId xmlns:a16="http://schemas.microsoft.com/office/drawing/2014/main" xmlns="" id="{74701E1F-6D0D-42FC-9EEA-39E8C8C12962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73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94183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75</xdr:row>
      <xdr:rowOff>0</xdr:rowOff>
    </xdr:from>
    <xdr:ext cx="50800" cy="50800"/>
    <xdr:pic>
      <xdr:nvPicPr>
        <xdr:cNvPr id="610" name="Picture 609">
          <a:extLst>
            <a:ext uri="{FF2B5EF4-FFF2-40B4-BE49-F238E27FC236}">
              <a16:creationId xmlns:a16="http://schemas.microsoft.com/office/drawing/2014/main" xmlns="" id="{9605BE64-FA29-45D1-A80B-FB6EF19EA5E6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72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94183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75</xdr:row>
      <xdr:rowOff>0</xdr:rowOff>
    </xdr:from>
    <xdr:ext cx="50800" cy="50800"/>
    <xdr:pic>
      <xdr:nvPicPr>
        <xdr:cNvPr id="611" name="Picture 610">
          <a:extLst>
            <a:ext uri="{FF2B5EF4-FFF2-40B4-BE49-F238E27FC236}">
              <a16:creationId xmlns:a16="http://schemas.microsoft.com/office/drawing/2014/main" xmlns="" id="{158D2FAF-B936-4121-B0F6-6B07BFB44315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73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9418320"/>
          <a:ext cx="50800" cy="50800"/>
        </a:xfrm>
        <a:prstGeom prst="rect">
          <a:avLst/>
        </a:prstGeom>
      </xdr:spPr>
    </xdr:pic>
    <xdr:clientData/>
  </xdr:oneCellAnchor>
  <xdr:oneCellAnchor>
    <xdr:from>
      <xdr:col>2</xdr:col>
      <xdr:colOff>104775</xdr:colOff>
      <xdr:row>75</xdr:row>
      <xdr:rowOff>0</xdr:rowOff>
    </xdr:from>
    <xdr:ext cx="50800" cy="50800"/>
    <xdr:pic>
      <xdr:nvPicPr>
        <xdr:cNvPr id="612" name="Picture 611">
          <a:extLst>
            <a:ext uri="{FF2B5EF4-FFF2-40B4-BE49-F238E27FC236}">
              <a16:creationId xmlns:a16="http://schemas.microsoft.com/office/drawing/2014/main" xmlns="" id="{2F9B4BA9-FC24-435F-B9A7-B5CD6BF6156C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72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202055" y="94183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75</xdr:row>
      <xdr:rowOff>0</xdr:rowOff>
    </xdr:from>
    <xdr:ext cx="50800" cy="50800"/>
    <xdr:pic>
      <xdr:nvPicPr>
        <xdr:cNvPr id="613" name="Picture 612">
          <a:extLst>
            <a:ext uri="{FF2B5EF4-FFF2-40B4-BE49-F238E27FC236}">
              <a16:creationId xmlns:a16="http://schemas.microsoft.com/office/drawing/2014/main" xmlns="" id="{E5D210A0-2BEB-4B73-AF96-908AC0B200A8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73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94183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75</xdr:row>
      <xdr:rowOff>0</xdr:rowOff>
    </xdr:from>
    <xdr:ext cx="50800" cy="50800"/>
    <xdr:pic>
      <xdr:nvPicPr>
        <xdr:cNvPr id="614" name="Picture 613">
          <a:extLst>
            <a:ext uri="{FF2B5EF4-FFF2-40B4-BE49-F238E27FC236}">
              <a16:creationId xmlns:a16="http://schemas.microsoft.com/office/drawing/2014/main" xmlns="" id="{9107E444-8C01-4CF9-9CED-B354A5FE0CB1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74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94183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75</xdr:row>
      <xdr:rowOff>0</xdr:rowOff>
    </xdr:from>
    <xdr:ext cx="50800" cy="50800"/>
    <xdr:pic>
      <xdr:nvPicPr>
        <xdr:cNvPr id="615" name="Picture 614">
          <a:extLst>
            <a:ext uri="{FF2B5EF4-FFF2-40B4-BE49-F238E27FC236}">
              <a16:creationId xmlns:a16="http://schemas.microsoft.com/office/drawing/2014/main" xmlns="" id="{842AC7CE-3648-420E-88CC-F92CC05CE720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7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94183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75</xdr:row>
      <xdr:rowOff>0</xdr:rowOff>
    </xdr:from>
    <xdr:ext cx="50800" cy="50800"/>
    <xdr:pic>
      <xdr:nvPicPr>
        <xdr:cNvPr id="616" name="Picture 615">
          <a:extLst>
            <a:ext uri="{FF2B5EF4-FFF2-40B4-BE49-F238E27FC236}">
              <a16:creationId xmlns:a16="http://schemas.microsoft.com/office/drawing/2014/main" xmlns="" id="{7E63EF4D-40D5-442E-8B4C-35263EB19586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74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94183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75</xdr:row>
      <xdr:rowOff>0</xdr:rowOff>
    </xdr:from>
    <xdr:ext cx="50800" cy="50800"/>
    <xdr:pic>
      <xdr:nvPicPr>
        <xdr:cNvPr id="617" name="Picture 616">
          <a:extLst>
            <a:ext uri="{FF2B5EF4-FFF2-40B4-BE49-F238E27FC236}">
              <a16:creationId xmlns:a16="http://schemas.microsoft.com/office/drawing/2014/main" xmlns="" id="{BF9210B1-2026-47BB-B8B2-B8FBB1A7CCA6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7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9418320"/>
          <a:ext cx="50800" cy="50800"/>
        </a:xfrm>
        <a:prstGeom prst="rect">
          <a:avLst/>
        </a:prstGeom>
      </xdr:spPr>
    </xdr:pic>
    <xdr:clientData/>
  </xdr:oneCellAnchor>
  <xdr:oneCellAnchor>
    <xdr:from>
      <xdr:col>2</xdr:col>
      <xdr:colOff>104775</xdr:colOff>
      <xdr:row>75</xdr:row>
      <xdr:rowOff>0</xdr:rowOff>
    </xdr:from>
    <xdr:ext cx="50800" cy="50800"/>
    <xdr:pic>
      <xdr:nvPicPr>
        <xdr:cNvPr id="618" name="Picture 617">
          <a:extLst>
            <a:ext uri="{FF2B5EF4-FFF2-40B4-BE49-F238E27FC236}">
              <a16:creationId xmlns:a16="http://schemas.microsoft.com/office/drawing/2014/main" xmlns="" id="{4E76B591-AB6D-406F-961D-50BE129BC48F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74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202055" y="94183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75</xdr:row>
      <xdr:rowOff>0</xdr:rowOff>
    </xdr:from>
    <xdr:ext cx="50800" cy="50800"/>
    <xdr:pic>
      <xdr:nvPicPr>
        <xdr:cNvPr id="619" name="Picture 618">
          <a:extLst>
            <a:ext uri="{FF2B5EF4-FFF2-40B4-BE49-F238E27FC236}">
              <a16:creationId xmlns:a16="http://schemas.microsoft.com/office/drawing/2014/main" xmlns="" id="{367DA268-9213-4302-81BB-4DA192501C0C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7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94183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75</xdr:row>
      <xdr:rowOff>0</xdr:rowOff>
    </xdr:from>
    <xdr:ext cx="50800" cy="50800"/>
    <xdr:pic>
      <xdr:nvPicPr>
        <xdr:cNvPr id="620" name="Picture 619">
          <a:extLst>
            <a:ext uri="{FF2B5EF4-FFF2-40B4-BE49-F238E27FC236}">
              <a16:creationId xmlns:a16="http://schemas.microsoft.com/office/drawing/2014/main" xmlns="" id="{9C35E4D6-C3DA-4BA3-B3CC-56746770D946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76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94183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75</xdr:row>
      <xdr:rowOff>0</xdr:rowOff>
    </xdr:from>
    <xdr:ext cx="50800" cy="50800"/>
    <xdr:pic>
      <xdr:nvPicPr>
        <xdr:cNvPr id="621" name="Picture 620">
          <a:extLst>
            <a:ext uri="{FF2B5EF4-FFF2-40B4-BE49-F238E27FC236}">
              <a16:creationId xmlns:a16="http://schemas.microsoft.com/office/drawing/2014/main" xmlns="" id="{D5A362D2-B9EA-41D9-B1F5-C659861C5907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74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94183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75</xdr:row>
      <xdr:rowOff>0</xdr:rowOff>
    </xdr:from>
    <xdr:ext cx="50800" cy="50800"/>
    <xdr:pic>
      <xdr:nvPicPr>
        <xdr:cNvPr id="622" name="Picture 621">
          <a:extLst>
            <a:ext uri="{FF2B5EF4-FFF2-40B4-BE49-F238E27FC236}">
              <a16:creationId xmlns:a16="http://schemas.microsoft.com/office/drawing/2014/main" xmlns="" id="{C45CDE80-0246-4F7C-A595-1E44A5A24C2B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7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94183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75</xdr:row>
      <xdr:rowOff>0</xdr:rowOff>
    </xdr:from>
    <xdr:ext cx="50800" cy="50800"/>
    <xdr:pic>
      <xdr:nvPicPr>
        <xdr:cNvPr id="623" name="Picture 622">
          <a:extLst>
            <a:ext uri="{FF2B5EF4-FFF2-40B4-BE49-F238E27FC236}">
              <a16:creationId xmlns:a16="http://schemas.microsoft.com/office/drawing/2014/main" xmlns="" id="{EE7C96BD-2FEE-4BA2-B36E-1484324A3412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76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94183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75</xdr:row>
      <xdr:rowOff>0</xdr:rowOff>
    </xdr:from>
    <xdr:ext cx="50800" cy="50800"/>
    <xdr:pic>
      <xdr:nvPicPr>
        <xdr:cNvPr id="624" name="Picture 623">
          <a:extLst>
            <a:ext uri="{FF2B5EF4-FFF2-40B4-BE49-F238E27FC236}">
              <a16:creationId xmlns:a16="http://schemas.microsoft.com/office/drawing/2014/main" xmlns="" id="{00EE6ABC-9B89-49EB-9933-FFB1B653FEC8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74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94183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75</xdr:row>
      <xdr:rowOff>0</xdr:rowOff>
    </xdr:from>
    <xdr:ext cx="50800" cy="50800"/>
    <xdr:pic>
      <xdr:nvPicPr>
        <xdr:cNvPr id="625" name="Picture 624">
          <a:extLst>
            <a:ext uri="{FF2B5EF4-FFF2-40B4-BE49-F238E27FC236}">
              <a16:creationId xmlns:a16="http://schemas.microsoft.com/office/drawing/2014/main" xmlns="" id="{7B395D9F-ABD9-4C2E-A5DD-39208390AD4E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7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94183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75</xdr:row>
      <xdr:rowOff>0</xdr:rowOff>
    </xdr:from>
    <xdr:ext cx="50800" cy="50800"/>
    <xdr:pic>
      <xdr:nvPicPr>
        <xdr:cNvPr id="626" name="Picture 625">
          <a:extLst>
            <a:ext uri="{FF2B5EF4-FFF2-40B4-BE49-F238E27FC236}">
              <a16:creationId xmlns:a16="http://schemas.microsoft.com/office/drawing/2014/main" xmlns="" id="{C1D3899E-A6FF-483E-BB12-AE8CC9449CB3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74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94183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75</xdr:row>
      <xdr:rowOff>0</xdr:rowOff>
    </xdr:from>
    <xdr:ext cx="50800" cy="50800"/>
    <xdr:pic>
      <xdr:nvPicPr>
        <xdr:cNvPr id="627" name="Picture 626">
          <a:extLst>
            <a:ext uri="{FF2B5EF4-FFF2-40B4-BE49-F238E27FC236}">
              <a16:creationId xmlns:a16="http://schemas.microsoft.com/office/drawing/2014/main" xmlns="" id="{4139C8C7-1A0F-4E98-BE51-B1E836FD85B1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7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94183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75</xdr:row>
      <xdr:rowOff>0</xdr:rowOff>
    </xdr:from>
    <xdr:ext cx="50800" cy="50800"/>
    <xdr:pic>
      <xdr:nvPicPr>
        <xdr:cNvPr id="628" name="Picture 627">
          <a:extLst>
            <a:ext uri="{FF2B5EF4-FFF2-40B4-BE49-F238E27FC236}">
              <a16:creationId xmlns:a16="http://schemas.microsoft.com/office/drawing/2014/main" xmlns="" id="{257563DD-776D-494F-A3A4-91106078CB87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76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9418320"/>
          <a:ext cx="50800" cy="50800"/>
        </a:xfrm>
        <a:prstGeom prst="rect">
          <a:avLst/>
        </a:prstGeom>
      </xdr:spPr>
    </xdr:pic>
    <xdr:clientData/>
  </xdr:oneCellAnchor>
  <xdr:oneCellAnchor>
    <xdr:from>
      <xdr:col>2</xdr:col>
      <xdr:colOff>104775</xdr:colOff>
      <xdr:row>75</xdr:row>
      <xdr:rowOff>0</xdr:rowOff>
    </xdr:from>
    <xdr:ext cx="50800" cy="50800"/>
    <xdr:pic>
      <xdr:nvPicPr>
        <xdr:cNvPr id="629" name="Picture 628">
          <a:extLst>
            <a:ext uri="{FF2B5EF4-FFF2-40B4-BE49-F238E27FC236}">
              <a16:creationId xmlns:a16="http://schemas.microsoft.com/office/drawing/2014/main" xmlns="" id="{1255C1D0-0AF5-4AEC-B7A5-E8639A24F50B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74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202055" y="94183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75</xdr:row>
      <xdr:rowOff>0</xdr:rowOff>
    </xdr:from>
    <xdr:ext cx="50800" cy="50800"/>
    <xdr:pic>
      <xdr:nvPicPr>
        <xdr:cNvPr id="630" name="Picture 629">
          <a:extLst>
            <a:ext uri="{FF2B5EF4-FFF2-40B4-BE49-F238E27FC236}">
              <a16:creationId xmlns:a16="http://schemas.microsoft.com/office/drawing/2014/main" xmlns="" id="{63716E32-CC1C-4611-9592-14A21B2C94A9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7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94183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75</xdr:row>
      <xdr:rowOff>0</xdr:rowOff>
    </xdr:from>
    <xdr:ext cx="50800" cy="50800"/>
    <xdr:pic>
      <xdr:nvPicPr>
        <xdr:cNvPr id="631" name="Picture 630">
          <a:extLst>
            <a:ext uri="{FF2B5EF4-FFF2-40B4-BE49-F238E27FC236}">
              <a16:creationId xmlns:a16="http://schemas.microsoft.com/office/drawing/2014/main" xmlns="" id="{8EA0F82A-239D-4CCD-9F92-C6D496E49CED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74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94183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75</xdr:row>
      <xdr:rowOff>0</xdr:rowOff>
    </xdr:from>
    <xdr:ext cx="50800" cy="50800"/>
    <xdr:pic>
      <xdr:nvPicPr>
        <xdr:cNvPr id="632" name="Picture 631">
          <a:extLst>
            <a:ext uri="{FF2B5EF4-FFF2-40B4-BE49-F238E27FC236}">
              <a16:creationId xmlns:a16="http://schemas.microsoft.com/office/drawing/2014/main" xmlns="" id="{94026165-DDB2-417D-8FDD-01D0803A832D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7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94183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75</xdr:row>
      <xdr:rowOff>0</xdr:rowOff>
    </xdr:from>
    <xdr:ext cx="50800" cy="50800"/>
    <xdr:pic>
      <xdr:nvPicPr>
        <xdr:cNvPr id="633" name="Picture 632">
          <a:extLst>
            <a:ext uri="{FF2B5EF4-FFF2-40B4-BE49-F238E27FC236}">
              <a16:creationId xmlns:a16="http://schemas.microsoft.com/office/drawing/2014/main" xmlns="" id="{631DD2EC-1036-4E2A-8741-4616A6DD18FF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74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94183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75</xdr:row>
      <xdr:rowOff>0</xdr:rowOff>
    </xdr:from>
    <xdr:ext cx="50800" cy="50800"/>
    <xdr:pic>
      <xdr:nvPicPr>
        <xdr:cNvPr id="634" name="Picture 633">
          <a:extLst>
            <a:ext uri="{FF2B5EF4-FFF2-40B4-BE49-F238E27FC236}">
              <a16:creationId xmlns:a16="http://schemas.microsoft.com/office/drawing/2014/main" xmlns="" id="{7C879097-F0C9-4934-B190-60936A39A084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7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94183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75</xdr:row>
      <xdr:rowOff>0</xdr:rowOff>
    </xdr:from>
    <xdr:ext cx="50800" cy="50800"/>
    <xdr:pic>
      <xdr:nvPicPr>
        <xdr:cNvPr id="635" name="Picture 634">
          <a:extLst>
            <a:ext uri="{FF2B5EF4-FFF2-40B4-BE49-F238E27FC236}">
              <a16:creationId xmlns:a16="http://schemas.microsoft.com/office/drawing/2014/main" xmlns="" id="{56826E03-BD6F-4980-B150-1F716E4B19BC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76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9418320"/>
          <a:ext cx="50800" cy="50800"/>
        </a:xfrm>
        <a:prstGeom prst="rect">
          <a:avLst/>
        </a:prstGeom>
      </xdr:spPr>
    </xdr:pic>
    <xdr:clientData/>
  </xdr:oneCellAnchor>
  <xdr:oneCellAnchor>
    <xdr:from>
      <xdr:col>2</xdr:col>
      <xdr:colOff>104775</xdr:colOff>
      <xdr:row>75</xdr:row>
      <xdr:rowOff>0</xdr:rowOff>
    </xdr:from>
    <xdr:ext cx="50800" cy="50800"/>
    <xdr:pic>
      <xdr:nvPicPr>
        <xdr:cNvPr id="636" name="Picture 635">
          <a:extLst>
            <a:ext uri="{FF2B5EF4-FFF2-40B4-BE49-F238E27FC236}">
              <a16:creationId xmlns:a16="http://schemas.microsoft.com/office/drawing/2014/main" xmlns="" id="{5A15975F-C70E-4209-9DA1-60F4B9C55973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74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202055" y="94183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75</xdr:row>
      <xdr:rowOff>0</xdr:rowOff>
    </xdr:from>
    <xdr:ext cx="50800" cy="50800"/>
    <xdr:pic>
      <xdr:nvPicPr>
        <xdr:cNvPr id="637" name="Picture 636">
          <a:extLst>
            <a:ext uri="{FF2B5EF4-FFF2-40B4-BE49-F238E27FC236}">
              <a16:creationId xmlns:a16="http://schemas.microsoft.com/office/drawing/2014/main" xmlns="" id="{F9165548-0829-4436-8FA9-34F0E1A1E9D8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7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94183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75</xdr:row>
      <xdr:rowOff>0</xdr:rowOff>
    </xdr:from>
    <xdr:ext cx="50800" cy="50800"/>
    <xdr:pic>
      <xdr:nvPicPr>
        <xdr:cNvPr id="638" name="Picture 637">
          <a:extLst>
            <a:ext uri="{FF2B5EF4-FFF2-40B4-BE49-F238E27FC236}">
              <a16:creationId xmlns:a16="http://schemas.microsoft.com/office/drawing/2014/main" xmlns="" id="{938D1FFF-7973-46D3-A058-6EADA8B56484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74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94183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75</xdr:row>
      <xdr:rowOff>0</xdr:rowOff>
    </xdr:from>
    <xdr:ext cx="50800" cy="50800"/>
    <xdr:pic>
      <xdr:nvPicPr>
        <xdr:cNvPr id="639" name="Picture 638">
          <a:extLst>
            <a:ext uri="{FF2B5EF4-FFF2-40B4-BE49-F238E27FC236}">
              <a16:creationId xmlns:a16="http://schemas.microsoft.com/office/drawing/2014/main" xmlns="" id="{30DF57B4-8C52-44AD-86C9-ACF38844BC1A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7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94183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75</xdr:row>
      <xdr:rowOff>0</xdr:rowOff>
    </xdr:from>
    <xdr:ext cx="50800" cy="50800"/>
    <xdr:pic>
      <xdr:nvPicPr>
        <xdr:cNvPr id="640" name="Picture 639">
          <a:extLst>
            <a:ext uri="{FF2B5EF4-FFF2-40B4-BE49-F238E27FC236}">
              <a16:creationId xmlns:a16="http://schemas.microsoft.com/office/drawing/2014/main" xmlns="" id="{622236AE-AED4-4203-A208-7C8531D7E61C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74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94183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75</xdr:row>
      <xdr:rowOff>0</xdr:rowOff>
    </xdr:from>
    <xdr:ext cx="50800" cy="50800"/>
    <xdr:pic>
      <xdr:nvPicPr>
        <xdr:cNvPr id="641" name="Picture 640">
          <a:extLst>
            <a:ext uri="{FF2B5EF4-FFF2-40B4-BE49-F238E27FC236}">
              <a16:creationId xmlns:a16="http://schemas.microsoft.com/office/drawing/2014/main" xmlns="" id="{9DD62422-4070-4B2B-9FC2-4B4BBCAF9E36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7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94183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75</xdr:row>
      <xdr:rowOff>0</xdr:rowOff>
    </xdr:from>
    <xdr:ext cx="50800" cy="50800"/>
    <xdr:pic>
      <xdr:nvPicPr>
        <xdr:cNvPr id="642" name="Picture 641">
          <a:extLst>
            <a:ext uri="{FF2B5EF4-FFF2-40B4-BE49-F238E27FC236}">
              <a16:creationId xmlns:a16="http://schemas.microsoft.com/office/drawing/2014/main" xmlns="" id="{A9190C7E-F14E-4CF1-B0A1-B765A55EDB67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76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94183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75</xdr:row>
      <xdr:rowOff>0</xdr:rowOff>
    </xdr:from>
    <xdr:ext cx="50800" cy="50800"/>
    <xdr:pic>
      <xdr:nvPicPr>
        <xdr:cNvPr id="643" name="Picture 642">
          <a:extLst>
            <a:ext uri="{FF2B5EF4-FFF2-40B4-BE49-F238E27FC236}">
              <a16:creationId xmlns:a16="http://schemas.microsoft.com/office/drawing/2014/main" xmlns="" id="{8C43EB6B-6D7F-46A4-B9DC-3F557F3CBC9D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77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94183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75</xdr:row>
      <xdr:rowOff>0</xdr:rowOff>
    </xdr:from>
    <xdr:ext cx="50800" cy="50800"/>
    <xdr:pic>
      <xdr:nvPicPr>
        <xdr:cNvPr id="644" name="Picture 643">
          <a:extLst>
            <a:ext uri="{FF2B5EF4-FFF2-40B4-BE49-F238E27FC236}">
              <a16:creationId xmlns:a16="http://schemas.microsoft.com/office/drawing/2014/main" xmlns="" id="{97C19026-DA5D-42DE-A1DB-3431A8EC7972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78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94183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75</xdr:row>
      <xdr:rowOff>0</xdr:rowOff>
    </xdr:from>
    <xdr:ext cx="50800" cy="50800"/>
    <xdr:pic>
      <xdr:nvPicPr>
        <xdr:cNvPr id="645" name="Picture 644">
          <a:extLst>
            <a:ext uri="{FF2B5EF4-FFF2-40B4-BE49-F238E27FC236}">
              <a16:creationId xmlns:a16="http://schemas.microsoft.com/office/drawing/2014/main" xmlns="" id="{621EF776-BA12-4DBF-825F-11BB66ED8C88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79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9418320"/>
          <a:ext cx="50800" cy="50800"/>
        </a:xfrm>
        <a:prstGeom prst="rect">
          <a:avLst/>
        </a:prstGeom>
      </xdr:spPr>
    </xdr:pic>
    <xdr:clientData/>
  </xdr:oneCellAnchor>
  <xdr:oneCellAnchor>
    <xdr:from>
      <xdr:col>2</xdr:col>
      <xdr:colOff>104775</xdr:colOff>
      <xdr:row>75</xdr:row>
      <xdr:rowOff>0</xdr:rowOff>
    </xdr:from>
    <xdr:ext cx="50800" cy="50800"/>
    <xdr:pic>
      <xdr:nvPicPr>
        <xdr:cNvPr id="646" name="Picture 645">
          <a:extLst>
            <a:ext uri="{FF2B5EF4-FFF2-40B4-BE49-F238E27FC236}">
              <a16:creationId xmlns:a16="http://schemas.microsoft.com/office/drawing/2014/main" xmlns="" id="{A770CAF3-8F44-4292-9721-11FD922E4296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80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202055" y="94183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75</xdr:row>
      <xdr:rowOff>0</xdr:rowOff>
    </xdr:from>
    <xdr:ext cx="50800" cy="50800"/>
    <xdr:pic>
      <xdr:nvPicPr>
        <xdr:cNvPr id="647" name="Picture 646">
          <a:extLst>
            <a:ext uri="{FF2B5EF4-FFF2-40B4-BE49-F238E27FC236}">
              <a16:creationId xmlns:a16="http://schemas.microsoft.com/office/drawing/2014/main" xmlns="" id="{B47DA355-B898-475F-927D-67A49366035A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81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94183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75</xdr:row>
      <xdr:rowOff>0</xdr:rowOff>
    </xdr:from>
    <xdr:ext cx="50800" cy="50800"/>
    <xdr:pic>
      <xdr:nvPicPr>
        <xdr:cNvPr id="648" name="Picture 647">
          <a:extLst>
            <a:ext uri="{FF2B5EF4-FFF2-40B4-BE49-F238E27FC236}">
              <a16:creationId xmlns:a16="http://schemas.microsoft.com/office/drawing/2014/main" xmlns="" id="{A1501690-BB71-43B6-A25D-D0D84ECBD3F8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80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94183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75</xdr:row>
      <xdr:rowOff>0</xdr:rowOff>
    </xdr:from>
    <xdr:ext cx="50800" cy="50800"/>
    <xdr:pic>
      <xdr:nvPicPr>
        <xdr:cNvPr id="649" name="Picture 648">
          <a:extLst>
            <a:ext uri="{FF2B5EF4-FFF2-40B4-BE49-F238E27FC236}">
              <a16:creationId xmlns:a16="http://schemas.microsoft.com/office/drawing/2014/main" xmlns="" id="{33F1D95E-0769-4EAA-A80B-BF2F1EBAE69F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81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94183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75</xdr:row>
      <xdr:rowOff>0</xdr:rowOff>
    </xdr:from>
    <xdr:ext cx="50800" cy="50800"/>
    <xdr:pic>
      <xdr:nvPicPr>
        <xdr:cNvPr id="650" name="Picture 649">
          <a:extLst>
            <a:ext uri="{FF2B5EF4-FFF2-40B4-BE49-F238E27FC236}">
              <a16:creationId xmlns:a16="http://schemas.microsoft.com/office/drawing/2014/main" xmlns="" id="{17D0EB2C-E3F9-46C2-9FE5-ADB3872C4C9A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80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94183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75</xdr:row>
      <xdr:rowOff>0</xdr:rowOff>
    </xdr:from>
    <xdr:ext cx="50800" cy="50800"/>
    <xdr:pic>
      <xdr:nvPicPr>
        <xdr:cNvPr id="651" name="Picture 650">
          <a:extLst>
            <a:ext uri="{FF2B5EF4-FFF2-40B4-BE49-F238E27FC236}">
              <a16:creationId xmlns:a16="http://schemas.microsoft.com/office/drawing/2014/main" xmlns="" id="{A2F5151F-52E5-410C-B1C0-096222285072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81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94183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75</xdr:row>
      <xdr:rowOff>0</xdr:rowOff>
    </xdr:from>
    <xdr:ext cx="50800" cy="50800"/>
    <xdr:pic>
      <xdr:nvPicPr>
        <xdr:cNvPr id="652" name="Picture 651">
          <a:extLst>
            <a:ext uri="{FF2B5EF4-FFF2-40B4-BE49-F238E27FC236}">
              <a16:creationId xmlns:a16="http://schemas.microsoft.com/office/drawing/2014/main" xmlns="" id="{695FCE15-0104-40F8-AF1A-60738A5C8485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82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94183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75</xdr:row>
      <xdr:rowOff>0</xdr:rowOff>
    </xdr:from>
    <xdr:ext cx="50800" cy="50800"/>
    <xdr:pic>
      <xdr:nvPicPr>
        <xdr:cNvPr id="653" name="Picture 652">
          <a:extLst>
            <a:ext uri="{FF2B5EF4-FFF2-40B4-BE49-F238E27FC236}">
              <a16:creationId xmlns:a16="http://schemas.microsoft.com/office/drawing/2014/main" xmlns="" id="{003AA76D-6B1E-4F30-AA7B-94E8E1E38B16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80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94183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75</xdr:row>
      <xdr:rowOff>0</xdr:rowOff>
    </xdr:from>
    <xdr:ext cx="50800" cy="50800"/>
    <xdr:pic>
      <xdr:nvPicPr>
        <xdr:cNvPr id="654" name="Picture 653">
          <a:extLst>
            <a:ext uri="{FF2B5EF4-FFF2-40B4-BE49-F238E27FC236}">
              <a16:creationId xmlns:a16="http://schemas.microsoft.com/office/drawing/2014/main" xmlns="" id="{535C4D81-4FE6-4321-BF8F-A51219E2890E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81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94183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75</xdr:row>
      <xdr:rowOff>0</xdr:rowOff>
    </xdr:from>
    <xdr:ext cx="50800" cy="50800"/>
    <xdr:pic>
      <xdr:nvPicPr>
        <xdr:cNvPr id="655" name="Picture 654">
          <a:extLst>
            <a:ext uri="{FF2B5EF4-FFF2-40B4-BE49-F238E27FC236}">
              <a16:creationId xmlns:a16="http://schemas.microsoft.com/office/drawing/2014/main" xmlns="" id="{1D2891CD-09DC-42A2-88B3-49ACE31212F1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82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9418320"/>
          <a:ext cx="50800" cy="50800"/>
        </a:xfrm>
        <a:prstGeom prst="rect">
          <a:avLst/>
        </a:prstGeom>
      </xdr:spPr>
    </xdr:pic>
    <xdr:clientData/>
  </xdr:oneCellAnchor>
  <xdr:oneCellAnchor>
    <xdr:from>
      <xdr:col>2</xdr:col>
      <xdr:colOff>104775</xdr:colOff>
      <xdr:row>78</xdr:row>
      <xdr:rowOff>0</xdr:rowOff>
    </xdr:from>
    <xdr:ext cx="50800" cy="50800"/>
    <xdr:pic>
      <xdr:nvPicPr>
        <xdr:cNvPr id="656" name="Picture 655">
          <a:extLst>
            <a:ext uri="{FF2B5EF4-FFF2-40B4-BE49-F238E27FC236}">
              <a16:creationId xmlns:a16="http://schemas.microsoft.com/office/drawing/2014/main" xmlns="" id="{E0BFCC22-9802-413B-98C6-F0E0978506CB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64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202055" y="94183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78</xdr:row>
      <xdr:rowOff>0</xdr:rowOff>
    </xdr:from>
    <xdr:ext cx="50800" cy="50800"/>
    <xdr:pic>
      <xdr:nvPicPr>
        <xdr:cNvPr id="657" name="Picture 656">
          <a:extLst>
            <a:ext uri="{FF2B5EF4-FFF2-40B4-BE49-F238E27FC236}">
              <a16:creationId xmlns:a16="http://schemas.microsoft.com/office/drawing/2014/main" xmlns="" id="{F7F13F6E-FB6E-4F0A-B73C-3B42F73D5117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6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94183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78</xdr:row>
      <xdr:rowOff>0</xdr:rowOff>
    </xdr:from>
    <xdr:ext cx="50800" cy="50800"/>
    <xdr:pic>
      <xdr:nvPicPr>
        <xdr:cNvPr id="658" name="Picture 657">
          <a:extLst>
            <a:ext uri="{FF2B5EF4-FFF2-40B4-BE49-F238E27FC236}">
              <a16:creationId xmlns:a16="http://schemas.microsoft.com/office/drawing/2014/main" xmlns="" id="{C71CAD30-067C-4DBD-B7B8-E421472A24F0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66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94183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78</xdr:row>
      <xdr:rowOff>0</xdr:rowOff>
    </xdr:from>
    <xdr:ext cx="50800" cy="50800"/>
    <xdr:pic>
      <xdr:nvPicPr>
        <xdr:cNvPr id="659" name="Picture 658">
          <a:extLst>
            <a:ext uri="{FF2B5EF4-FFF2-40B4-BE49-F238E27FC236}">
              <a16:creationId xmlns:a16="http://schemas.microsoft.com/office/drawing/2014/main" xmlns="" id="{44A6CCF4-9758-49E4-B53E-5974554A2C70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67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94183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78</xdr:row>
      <xdr:rowOff>0</xdr:rowOff>
    </xdr:from>
    <xdr:ext cx="50800" cy="50800"/>
    <xdr:pic>
      <xdr:nvPicPr>
        <xdr:cNvPr id="660" name="Picture 659">
          <a:extLst>
            <a:ext uri="{FF2B5EF4-FFF2-40B4-BE49-F238E27FC236}">
              <a16:creationId xmlns:a16="http://schemas.microsoft.com/office/drawing/2014/main" xmlns="" id="{873CCC7E-430A-4765-BF80-E0761D136B3E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68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94183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79</xdr:row>
      <xdr:rowOff>0</xdr:rowOff>
    </xdr:from>
    <xdr:ext cx="50800" cy="50800"/>
    <xdr:pic>
      <xdr:nvPicPr>
        <xdr:cNvPr id="661" name="Picture 660">
          <a:extLst>
            <a:ext uri="{FF2B5EF4-FFF2-40B4-BE49-F238E27FC236}">
              <a16:creationId xmlns:a16="http://schemas.microsoft.com/office/drawing/2014/main" xmlns="" id="{C4AF83B0-1647-4F7E-8E7B-16046B30CEAD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66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94183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79</xdr:row>
      <xdr:rowOff>0</xdr:rowOff>
    </xdr:from>
    <xdr:ext cx="50800" cy="50800"/>
    <xdr:pic>
      <xdr:nvPicPr>
        <xdr:cNvPr id="662" name="Picture 661">
          <a:extLst>
            <a:ext uri="{FF2B5EF4-FFF2-40B4-BE49-F238E27FC236}">
              <a16:creationId xmlns:a16="http://schemas.microsoft.com/office/drawing/2014/main" xmlns="" id="{1EB0E867-B588-4113-8F87-E5324990BE0E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67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94183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79</xdr:row>
      <xdr:rowOff>0</xdr:rowOff>
    </xdr:from>
    <xdr:ext cx="50800" cy="50800"/>
    <xdr:pic>
      <xdr:nvPicPr>
        <xdr:cNvPr id="663" name="Picture 662">
          <a:extLst>
            <a:ext uri="{FF2B5EF4-FFF2-40B4-BE49-F238E27FC236}">
              <a16:creationId xmlns:a16="http://schemas.microsoft.com/office/drawing/2014/main" xmlns="" id="{F3CBFA63-7CD9-4146-8104-83B7BCFBCC94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68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9418320"/>
          <a:ext cx="50800" cy="50800"/>
        </a:xfrm>
        <a:prstGeom prst="rect">
          <a:avLst/>
        </a:prstGeom>
      </xdr:spPr>
    </xdr:pic>
    <xdr:clientData/>
  </xdr:oneCellAnchor>
  <xdr:oneCellAnchor>
    <xdr:from>
      <xdr:col>2</xdr:col>
      <xdr:colOff>104775</xdr:colOff>
      <xdr:row>79</xdr:row>
      <xdr:rowOff>0</xdr:rowOff>
    </xdr:from>
    <xdr:ext cx="50800" cy="50800"/>
    <xdr:pic>
      <xdr:nvPicPr>
        <xdr:cNvPr id="664" name="Picture 663">
          <a:extLst>
            <a:ext uri="{FF2B5EF4-FFF2-40B4-BE49-F238E27FC236}">
              <a16:creationId xmlns:a16="http://schemas.microsoft.com/office/drawing/2014/main" xmlns="" id="{CC72E1FE-B482-4369-A7D0-30E705BAD872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64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202055" y="94183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79</xdr:row>
      <xdr:rowOff>0</xdr:rowOff>
    </xdr:from>
    <xdr:ext cx="50800" cy="50800"/>
    <xdr:pic>
      <xdr:nvPicPr>
        <xdr:cNvPr id="665" name="Picture 664">
          <a:extLst>
            <a:ext uri="{FF2B5EF4-FFF2-40B4-BE49-F238E27FC236}">
              <a16:creationId xmlns:a16="http://schemas.microsoft.com/office/drawing/2014/main" xmlns="" id="{DF8DAFCD-EBBE-4DAB-A84E-6E052704AECC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6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94183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79</xdr:row>
      <xdr:rowOff>0</xdr:rowOff>
    </xdr:from>
    <xdr:ext cx="50800" cy="50800"/>
    <xdr:pic>
      <xdr:nvPicPr>
        <xdr:cNvPr id="666" name="Picture 665">
          <a:extLst>
            <a:ext uri="{FF2B5EF4-FFF2-40B4-BE49-F238E27FC236}">
              <a16:creationId xmlns:a16="http://schemas.microsoft.com/office/drawing/2014/main" xmlns="" id="{12B42BBD-1C0A-49E6-93DD-C4D3D557B76E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66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94183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79</xdr:row>
      <xdr:rowOff>0</xdr:rowOff>
    </xdr:from>
    <xdr:ext cx="50800" cy="50800"/>
    <xdr:pic>
      <xdr:nvPicPr>
        <xdr:cNvPr id="667" name="Picture 666">
          <a:extLst>
            <a:ext uri="{FF2B5EF4-FFF2-40B4-BE49-F238E27FC236}">
              <a16:creationId xmlns:a16="http://schemas.microsoft.com/office/drawing/2014/main" xmlns="" id="{41530864-E40D-4E48-9097-7F72563F2CB3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67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94183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79</xdr:row>
      <xdr:rowOff>0</xdr:rowOff>
    </xdr:from>
    <xdr:ext cx="50800" cy="50800"/>
    <xdr:pic>
      <xdr:nvPicPr>
        <xdr:cNvPr id="668" name="Picture 667">
          <a:extLst>
            <a:ext uri="{FF2B5EF4-FFF2-40B4-BE49-F238E27FC236}">
              <a16:creationId xmlns:a16="http://schemas.microsoft.com/office/drawing/2014/main" xmlns="" id="{8642A833-BD94-4811-B989-EE329C3C1B61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68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941832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670" name="Picture 669">
          <a:extLst>
            <a:ext uri="{FF2B5EF4-FFF2-40B4-BE49-F238E27FC236}">
              <a16:creationId xmlns:a16="http://schemas.microsoft.com/office/drawing/2014/main" xmlns="" id="{A7D2FDBA-1D8B-45AB-B110-C0DAA0C7BAA5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6086" y="22413686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671" name="Picture 670">
          <a:extLst>
            <a:ext uri="{FF2B5EF4-FFF2-40B4-BE49-F238E27FC236}">
              <a16:creationId xmlns:a16="http://schemas.microsoft.com/office/drawing/2014/main" xmlns="" id="{E36D6D17-1290-4E2D-87B8-BD2F792DA40A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6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6086" y="22413686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72</xdr:row>
      <xdr:rowOff>0</xdr:rowOff>
    </xdr:from>
    <xdr:ext cx="50800" cy="50800"/>
    <xdr:pic>
      <xdr:nvPicPr>
        <xdr:cNvPr id="672" name="Picture 671">
          <a:extLst>
            <a:ext uri="{FF2B5EF4-FFF2-40B4-BE49-F238E27FC236}">
              <a16:creationId xmlns:a16="http://schemas.microsoft.com/office/drawing/2014/main" xmlns="" id="{4DE39EA2-42FE-4F4E-86A2-9F306E7149B5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6086" y="22794686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72</xdr:row>
      <xdr:rowOff>0</xdr:rowOff>
    </xdr:from>
    <xdr:ext cx="50800" cy="50800"/>
    <xdr:pic>
      <xdr:nvPicPr>
        <xdr:cNvPr id="673" name="Picture 672">
          <a:extLst>
            <a:ext uri="{FF2B5EF4-FFF2-40B4-BE49-F238E27FC236}">
              <a16:creationId xmlns:a16="http://schemas.microsoft.com/office/drawing/2014/main" xmlns="" id="{E404C864-0F58-4F8C-87D9-61BEF00ED803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6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6086" y="22794686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674" name="Picture 673">
          <a:extLst>
            <a:ext uri="{FF2B5EF4-FFF2-40B4-BE49-F238E27FC236}">
              <a16:creationId xmlns:a16="http://schemas.microsoft.com/office/drawing/2014/main" xmlns="" id="{7F40906B-6F13-42AF-A358-F1469A337904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8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6086" y="22413686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675" name="Picture 674">
          <a:extLst>
            <a:ext uri="{FF2B5EF4-FFF2-40B4-BE49-F238E27FC236}">
              <a16:creationId xmlns:a16="http://schemas.microsoft.com/office/drawing/2014/main" xmlns="" id="{A519AC74-ADD3-4654-9D12-CB44DC25BAE2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7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6086" y="22413686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676" name="Picture 675">
          <a:extLst>
            <a:ext uri="{FF2B5EF4-FFF2-40B4-BE49-F238E27FC236}">
              <a16:creationId xmlns:a16="http://schemas.microsoft.com/office/drawing/2014/main" xmlns="" id="{95945616-F378-4BC9-94F6-5973890BCEC9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8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6086" y="22413686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677" name="Picture 676">
          <a:extLst>
            <a:ext uri="{FF2B5EF4-FFF2-40B4-BE49-F238E27FC236}">
              <a16:creationId xmlns:a16="http://schemas.microsoft.com/office/drawing/2014/main" xmlns="" id="{FE51AF28-0051-40B9-B46D-161AB83245AA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7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6086" y="22413686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678" name="Picture 677">
          <a:extLst>
            <a:ext uri="{FF2B5EF4-FFF2-40B4-BE49-F238E27FC236}">
              <a16:creationId xmlns:a16="http://schemas.microsoft.com/office/drawing/2014/main" xmlns="" id="{405344BD-E5B6-49ED-93E7-288351934738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8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6086" y="22413686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679" name="Picture 678">
          <a:extLst>
            <a:ext uri="{FF2B5EF4-FFF2-40B4-BE49-F238E27FC236}">
              <a16:creationId xmlns:a16="http://schemas.microsoft.com/office/drawing/2014/main" xmlns="" id="{B00D98E8-9625-4D3B-8FEE-757811308E93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9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6086" y="22413686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72</xdr:row>
      <xdr:rowOff>0</xdr:rowOff>
    </xdr:from>
    <xdr:ext cx="50800" cy="50800"/>
    <xdr:pic>
      <xdr:nvPicPr>
        <xdr:cNvPr id="680" name="Picture 679">
          <a:extLst>
            <a:ext uri="{FF2B5EF4-FFF2-40B4-BE49-F238E27FC236}">
              <a16:creationId xmlns:a16="http://schemas.microsoft.com/office/drawing/2014/main" xmlns="" id="{67B2D04B-3BD0-4DAA-8CD1-CED4F257915F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8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6086" y="22794686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72</xdr:row>
      <xdr:rowOff>0</xdr:rowOff>
    </xdr:from>
    <xdr:ext cx="50800" cy="50800"/>
    <xdr:pic>
      <xdr:nvPicPr>
        <xdr:cNvPr id="681" name="Picture 680">
          <a:extLst>
            <a:ext uri="{FF2B5EF4-FFF2-40B4-BE49-F238E27FC236}">
              <a16:creationId xmlns:a16="http://schemas.microsoft.com/office/drawing/2014/main" xmlns="" id="{11243EA9-0604-4B98-9D4B-9040225DF015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7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6086" y="22794686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72</xdr:row>
      <xdr:rowOff>0</xdr:rowOff>
    </xdr:from>
    <xdr:ext cx="50800" cy="50800"/>
    <xdr:pic>
      <xdr:nvPicPr>
        <xdr:cNvPr id="682" name="Picture 681">
          <a:extLst>
            <a:ext uri="{FF2B5EF4-FFF2-40B4-BE49-F238E27FC236}">
              <a16:creationId xmlns:a16="http://schemas.microsoft.com/office/drawing/2014/main" xmlns="" id="{2A4F4F4B-9494-4A54-B523-4478AD3438C0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8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6086" y="22794686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72</xdr:row>
      <xdr:rowOff>0</xdr:rowOff>
    </xdr:from>
    <xdr:ext cx="50800" cy="50800"/>
    <xdr:pic>
      <xdr:nvPicPr>
        <xdr:cNvPr id="683" name="Picture 682">
          <a:extLst>
            <a:ext uri="{FF2B5EF4-FFF2-40B4-BE49-F238E27FC236}">
              <a16:creationId xmlns:a16="http://schemas.microsoft.com/office/drawing/2014/main" xmlns="" id="{7AAD7717-E356-42F5-8295-7944F2CD360C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7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6086" y="22794686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72</xdr:row>
      <xdr:rowOff>0</xdr:rowOff>
    </xdr:from>
    <xdr:ext cx="50800" cy="50800"/>
    <xdr:pic>
      <xdr:nvPicPr>
        <xdr:cNvPr id="684" name="Picture 683">
          <a:extLst>
            <a:ext uri="{FF2B5EF4-FFF2-40B4-BE49-F238E27FC236}">
              <a16:creationId xmlns:a16="http://schemas.microsoft.com/office/drawing/2014/main" xmlns="" id="{E8CF7430-9DB2-4798-BE4B-370E116DB3CA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8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6086" y="22794686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72</xdr:row>
      <xdr:rowOff>0</xdr:rowOff>
    </xdr:from>
    <xdr:ext cx="50800" cy="50800"/>
    <xdr:pic>
      <xdr:nvPicPr>
        <xdr:cNvPr id="685" name="Picture 684">
          <a:extLst>
            <a:ext uri="{FF2B5EF4-FFF2-40B4-BE49-F238E27FC236}">
              <a16:creationId xmlns:a16="http://schemas.microsoft.com/office/drawing/2014/main" xmlns="" id="{0C96E27D-E856-4B4C-B4DE-F290B76768E9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9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6086" y="22794686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686" name="Picture 685">
          <a:extLst>
            <a:ext uri="{FF2B5EF4-FFF2-40B4-BE49-F238E27FC236}">
              <a16:creationId xmlns:a16="http://schemas.microsoft.com/office/drawing/2014/main" xmlns="" id="{EE1BB3D0-91C6-46E5-9646-C2CA2A50248E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7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6086" y="22413686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687" name="Picture 686">
          <a:extLst>
            <a:ext uri="{FF2B5EF4-FFF2-40B4-BE49-F238E27FC236}">
              <a16:creationId xmlns:a16="http://schemas.microsoft.com/office/drawing/2014/main" xmlns="" id="{24914B3E-DAA5-46E9-8B70-1AA24A07014D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8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6086" y="22413686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688" name="Picture 687">
          <a:extLst>
            <a:ext uri="{FF2B5EF4-FFF2-40B4-BE49-F238E27FC236}">
              <a16:creationId xmlns:a16="http://schemas.microsoft.com/office/drawing/2014/main" xmlns="" id="{AF9BD950-8673-46CC-AD88-BF28B0177F8F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9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6086" y="22413686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72</xdr:row>
      <xdr:rowOff>0</xdr:rowOff>
    </xdr:from>
    <xdr:ext cx="50800" cy="50800"/>
    <xdr:pic>
      <xdr:nvPicPr>
        <xdr:cNvPr id="689" name="Picture 688">
          <a:extLst>
            <a:ext uri="{FF2B5EF4-FFF2-40B4-BE49-F238E27FC236}">
              <a16:creationId xmlns:a16="http://schemas.microsoft.com/office/drawing/2014/main" xmlns="" id="{501C2942-4EE9-46EC-90A3-3AD0626CA1FC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7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6086" y="22794686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72</xdr:row>
      <xdr:rowOff>0</xdr:rowOff>
    </xdr:from>
    <xdr:ext cx="50800" cy="50800"/>
    <xdr:pic>
      <xdr:nvPicPr>
        <xdr:cNvPr id="690" name="Picture 689">
          <a:extLst>
            <a:ext uri="{FF2B5EF4-FFF2-40B4-BE49-F238E27FC236}">
              <a16:creationId xmlns:a16="http://schemas.microsoft.com/office/drawing/2014/main" xmlns="" id="{6CD4A669-31B5-48AE-BD2D-73DB2150C6DD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8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6086" y="22794686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72</xdr:row>
      <xdr:rowOff>0</xdr:rowOff>
    </xdr:from>
    <xdr:ext cx="50800" cy="50800"/>
    <xdr:pic>
      <xdr:nvPicPr>
        <xdr:cNvPr id="691" name="Picture 690">
          <a:extLst>
            <a:ext uri="{FF2B5EF4-FFF2-40B4-BE49-F238E27FC236}">
              <a16:creationId xmlns:a16="http://schemas.microsoft.com/office/drawing/2014/main" xmlns="" id="{17F5573A-4F3B-4CED-8569-4FE832812594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9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6086" y="22794686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692" name="Picture 691">
          <a:extLst>
            <a:ext uri="{FF2B5EF4-FFF2-40B4-BE49-F238E27FC236}">
              <a16:creationId xmlns:a16="http://schemas.microsoft.com/office/drawing/2014/main" xmlns="" id="{2488CADE-3ED6-457F-A6F7-3B71A52C834F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2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6086" y="22413686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693" name="Picture 692">
          <a:extLst>
            <a:ext uri="{FF2B5EF4-FFF2-40B4-BE49-F238E27FC236}">
              <a16:creationId xmlns:a16="http://schemas.microsoft.com/office/drawing/2014/main" xmlns="" id="{4FB6B67E-B17B-4F5E-B049-854446535820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3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6086" y="22413686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694" name="Picture 693">
          <a:extLst>
            <a:ext uri="{FF2B5EF4-FFF2-40B4-BE49-F238E27FC236}">
              <a16:creationId xmlns:a16="http://schemas.microsoft.com/office/drawing/2014/main" xmlns="" id="{A96D0896-46D1-4695-854C-EACBFB22FFC1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4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6086" y="22413686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695" name="Picture 694">
          <a:extLst>
            <a:ext uri="{FF2B5EF4-FFF2-40B4-BE49-F238E27FC236}">
              <a16:creationId xmlns:a16="http://schemas.microsoft.com/office/drawing/2014/main" xmlns="" id="{1B98CBBA-91AA-4771-91E2-8D61A8A60165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6086" y="22413686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696" name="Picture 695">
          <a:extLst>
            <a:ext uri="{FF2B5EF4-FFF2-40B4-BE49-F238E27FC236}">
              <a16:creationId xmlns:a16="http://schemas.microsoft.com/office/drawing/2014/main" xmlns="" id="{87A289B2-ED40-4F18-8EB5-707D55DA7EB8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6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6086" y="22413686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697" name="Picture 696">
          <a:extLst>
            <a:ext uri="{FF2B5EF4-FFF2-40B4-BE49-F238E27FC236}">
              <a16:creationId xmlns:a16="http://schemas.microsoft.com/office/drawing/2014/main" xmlns="" id="{DC61E403-5E7C-4DC7-AADA-C18D74BB00D0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6086" y="22413686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698" name="Picture 697">
          <a:extLst>
            <a:ext uri="{FF2B5EF4-FFF2-40B4-BE49-F238E27FC236}">
              <a16:creationId xmlns:a16="http://schemas.microsoft.com/office/drawing/2014/main" xmlns="" id="{40E8804D-1F6E-4E24-A4C0-0DAF46BBD880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6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6086" y="22413686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699" name="Picture 698">
          <a:extLst>
            <a:ext uri="{FF2B5EF4-FFF2-40B4-BE49-F238E27FC236}">
              <a16:creationId xmlns:a16="http://schemas.microsoft.com/office/drawing/2014/main" xmlns="" id="{3231A673-0C0B-4C8D-9FEC-188E8B45B966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6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6086" y="22413686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700" name="Picture 699">
          <a:extLst>
            <a:ext uri="{FF2B5EF4-FFF2-40B4-BE49-F238E27FC236}">
              <a16:creationId xmlns:a16="http://schemas.microsoft.com/office/drawing/2014/main" xmlns="" id="{9DCCB828-5B31-432E-B08F-45AB9EBB8DBA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7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6086" y="22413686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701" name="Picture 700">
          <a:extLst>
            <a:ext uri="{FF2B5EF4-FFF2-40B4-BE49-F238E27FC236}">
              <a16:creationId xmlns:a16="http://schemas.microsoft.com/office/drawing/2014/main" xmlns="" id="{5310BD67-6CF3-49C8-A868-B646E4A44C85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8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6086" y="22413686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702" name="Picture 701">
          <a:extLst>
            <a:ext uri="{FF2B5EF4-FFF2-40B4-BE49-F238E27FC236}">
              <a16:creationId xmlns:a16="http://schemas.microsoft.com/office/drawing/2014/main" xmlns="" id="{5D2A7E64-5030-47EF-8818-05B3B4893C42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7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6086" y="22413686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703" name="Picture 702">
          <a:extLst>
            <a:ext uri="{FF2B5EF4-FFF2-40B4-BE49-F238E27FC236}">
              <a16:creationId xmlns:a16="http://schemas.microsoft.com/office/drawing/2014/main" xmlns="" id="{E4EE9AB4-C5B8-4C11-A6F8-91394DF7D85D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8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6086" y="22413686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704" name="Picture 703">
          <a:extLst>
            <a:ext uri="{FF2B5EF4-FFF2-40B4-BE49-F238E27FC236}">
              <a16:creationId xmlns:a16="http://schemas.microsoft.com/office/drawing/2014/main" xmlns="" id="{4A1CD282-FD73-441D-8383-7A6B6A7FD680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8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6086" y="22413686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705" name="Picture 704">
          <a:extLst>
            <a:ext uri="{FF2B5EF4-FFF2-40B4-BE49-F238E27FC236}">
              <a16:creationId xmlns:a16="http://schemas.microsoft.com/office/drawing/2014/main" xmlns="" id="{52671474-89D2-48A9-8CAF-D96EF1631E67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9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6086" y="22413686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706" name="Picture 705">
          <a:extLst>
            <a:ext uri="{FF2B5EF4-FFF2-40B4-BE49-F238E27FC236}">
              <a16:creationId xmlns:a16="http://schemas.microsoft.com/office/drawing/2014/main" xmlns="" id="{ABCD3A87-2C14-4054-92A9-E3D0A951AD70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7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6086" y="22413686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707" name="Picture 706">
          <a:extLst>
            <a:ext uri="{FF2B5EF4-FFF2-40B4-BE49-F238E27FC236}">
              <a16:creationId xmlns:a16="http://schemas.microsoft.com/office/drawing/2014/main" xmlns="" id="{0269FA44-86B7-4554-B035-C22A42DA2729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8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6086" y="22413686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708" name="Picture 707">
          <a:extLst>
            <a:ext uri="{FF2B5EF4-FFF2-40B4-BE49-F238E27FC236}">
              <a16:creationId xmlns:a16="http://schemas.microsoft.com/office/drawing/2014/main" xmlns="" id="{426CDDFE-3C28-4776-B1BD-6EC2A6F28D8E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9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6086" y="22413686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709" name="Picture 708">
          <a:extLst>
            <a:ext uri="{FF2B5EF4-FFF2-40B4-BE49-F238E27FC236}">
              <a16:creationId xmlns:a16="http://schemas.microsoft.com/office/drawing/2014/main" xmlns="" id="{24453CD1-B41B-4506-8A2C-6A64D5349260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7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6086" y="22413686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710" name="Picture 709">
          <a:extLst>
            <a:ext uri="{FF2B5EF4-FFF2-40B4-BE49-F238E27FC236}">
              <a16:creationId xmlns:a16="http://schemas.microsoft.com/office/drawing/2014/main" xmlns="" id="{B1167ACE-91F3-4A76-A744-55CC5DDF54AB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8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6086" y="22413686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711" name="Picture 710">
          <a:extLst>
            <a:ext uri="{FF2B5EF4-FFF2-40B4-BE49-F238E27FC236}">
              <a16:creationId xmlns:a16="http://schemas.microsoft.com/office/drawing/2014/main" xmlns="" id="{A5375D34-D0DF-435E-9FFF-95A9792BF73D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7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6086" y="22413686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712" name="Picture 711">
          <a:extLst>
            <a:ext uri="{FF2B5EF4-FFF2-40B4-BE49-F238E27FC236}">
              <a16:creationId xmlns:a16="http://schemas.microsoft.com/office/drawing/2014/main" xmlns="" id="{4D7BF101-7613-4EA1-9354-F52697507C7F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8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6086" y="22413686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713" name="Picture 712">
          <a:extLst>
            <a:ext uri="{FF2B5EF4-FFF2-40B4-BE49-F238E27FC236}">
              <a16:creationId xmlns:a16="http://schemas.microsoft.com/office/drawing/2014/main" xmlns="" id="{1293BB09-2760-4208-8106-D425D517CD57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9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6086" y="22413686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714" name="Picture 713">
          <a:extLst>
            <a:ext uri="{FF2B5EF4-FFF2-40B4-BE49-F238E27FC236}">
              <a16:creationId xmlns:a16="http://schemas.microsoft.com/office/drawing/2014/main" xmlns="" id="{00E680C4-A7BB-4CB3-88B7-465C535BC666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8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6086" y="22413686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715" name="Picture 714">
          <a:extLst>
            <a:ext uri="{FF2B5EF4-FFF2-40B4-BE49-F238E27FC236}">
              <a16:creationId xmlns:a16="http://schemas.microsoft.com/office/drawing/2014/main" xmlns="" id="{E385ADB5-3403-4E34-9256-3F94EB303C10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7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6086" y="22413686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716" name="Picture 715">
          <a:extLst>
            <a:ext uri="{FF2B5EF4-FFF2-40B4-BE49-F238E27FC236}">
              <a16:creationId xmlns:a16="http://schemas.microsoft.com/office/drawing/2014/main" xmlns="" id="{DF0BA3B3-3B27-444E-9066-EB54F64E8439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8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6086" y="22413686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717" name="Picture 716">
          <a:extLst>
            <a:ext uri="{FF2B5EF4-FFF2-40B4-BE49-F238E27FC236}">
              <a16:creationId xmlns:a16="http://schemas.microsoft.com/office/drawing/2014/main" xmlns="" id="{A4CB0CDF-86EF-4363-ABC2-6F8101084F57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7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6086" y="22413686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718" name="Picture 717">
          <a:extLst>
            <a:ext uri="{FF2B5EF4-FFF2-40B4-BE49-F238E27FC236}">
              <a16:creationId xmlns:a16="http://schemas.microsoft.com/office/drawing/2014/main" xmlns="" id="{CA2581E3-3469-4A8D-B230-AB95BD857732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8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6086" y="22413686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719" name="Picture 718">
          <a:extLst>
            <a:ext uri="{FF2B5EF4-FFF2-40B4-BE49-F238E27FC236}">
              <a16:creationId xmlns:a16="http://schemas.microsoft.com/office/drawing/2014/main" xmlns="" id="{D90AC446-3718-4EEA-9C8D-5294E86BB744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9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6086" y="22413686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720" name="Picture 719">
          <a:extLst>
            <a:ext uri="{FF2B5EF4-FFF2-40B4-BE49-F238E27FC236}">
              <a16:creationId xmlns:a16="http://schemas.microsoft.com/office/drawing/2014/main" xmlns="" id="{33D5FB5C-4BFC-481B-8FF7-0E1966B7D9F5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8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6086" y="22413686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721" name="Picture 720">
          <a:extLst>
            <a:ext uri="{FF2B5EF4-FFF2-40B4-BE49-F238E27FC236}">
              <a16:creationId xmlns:a16="http://schemas.microsoft.com/office/drawing/2014/main" xmlns="" id="{E502E382-A5D4-413E-8507-BB2CD01C7D25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7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6086" y="22413686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722" name="Picture 721">
          <a:extLst>
            <a:ext uri="{FF2B5EF4-FFF2-40B4-BE49-F238E27FC236}">
              <a16:creationId xmlns:a16="http://schemas.microsoft.com/office/drawing/2014/main" xmlns="" id="{CF930F68-D793-4071-8054-13EE26504007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8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6086" y="22413686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723" name="Picture 722">
          <a:extLst>
            <a:ext uri="{FF2B5EF4-FFF2-40B4-BE49-F238E27FC236}">
              <a16:creationId xmlns:a16="http://schemas.microsoft.com/office/drawing/2014/main" xmlns="" id="{87887DFE-843C-461B-AF79-EDE9D1EE335E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7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6086" y="22413686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724" name="Picture 723">
          <a:extLst>
            <a:ext uri="{FF2B5EF4-FFF2-40B4-BE49-F238E27FC236}">
              <a16:creationId xmlns:a16="http://schemas.microsoft.com/office/drawing/2014/main" xmlns="" id="{8EABA121-A646-4842-83EA-CE80D32764D3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8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6086" y="22413686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725" name="Picture 724">
          <a:extLst>
            <a:ext uri="{FF2B5EF4-FFF2-40B4-BE49-F238E27FC236}">
              <a16:creationId xmlns:a16="http://schemas.microsoft.com/office/drawing/2014/main" xmlns="" id="{7F302F26-7957-4D04-BF00-B8B7EEBEF113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9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6086" y="22413686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726" name="Picture 725">
          <a:extLst>
            <a:ext uri="{FF2B5EF4-FFF2-40B4-BE49-F238E27FC236}">
              <a16:creationId xmlns:a16="http://schemas.microsoft.com/office/drawing/2014/main" xmlns="" id="{DEE9EC66-3EDF-4BE3-A1F6-D74F394B50B8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0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6086" y="22413686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727" name="Picture 726">
          <a:extLst>
            <a:ext uri="{FF2B5EF4-FFF2-40B4-BE49-F238E27FC236}">
              <a16:creationId xmlns:a16="http://schemas.microsoft.com/office/drawing/2014/main" xmlns="" id="{B2E36DCF-D7F9-4435-BEEB-69A857988935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1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6086" y="22413686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728" name="Picture 727">
          <a:extLst>
            <a:ext uri="{FF2B5EF4-FFF2-40B4-BE49-F238E27FC236}">
              <a16:creationId xmlns:a16="http://schemas.microsoft.com/office/drawing/2014/main" xmlns="" id="{50331F02-5222-481B-947C-81621CED00E8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2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6086" y="22413686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729" name="Picture 728">
          <a:extLst>
            <a:ext uri="{FF2B5EF4-FFF2-40B4-BE49-F238E27FC236}">
              <a16:creationId xmlns:a16="http://schemas.microsoft.com/office/drawing/2014/main" xmlns="" id="{71C910AD-91B5-4657-ABC8-FD6C1D2D1B77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4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6086" y="22413686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730" name="Picture 729">
          <a:extLst>
            <a:ext uri="{FF2B5EF4-FFF2-40B4-BE49-F238E27FC236}">
              <a16:creationId xmlns:a16="http://schemas.microsoft.com/office/drawing/2014/main" xmlns="" id="{72DC9AA9-D65A-4D95-B321-DF390DBD654A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3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6086" y="22413686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731" name="Picture 730">
          <a:extLst>
            <a:ext uri="{FF2B5EF4-FFF2-40B4-BE49-F238E27FC236}">
              <a16:creationId xmlns:a16="http://schemas.microsoft.com/office/drawing/2014/main" xmlns="" id="{C348AF9F-AA58-401F-91FE-56CF57CAB69F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4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6086" y="22413686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732" name="Picture 731">
          <a:extLst>
            <a:ext uri="{FF2B5EF4-FFF2-40B4-BE49-F238E27FC236}">
              <a16:creationId xmlns:a16="http://schemas.microsoft.com/office/drawing/2014/main" xmlns="" id="{516CB77A-FF31-47F4-9E44-EE57A96D1408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3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6086" y="22413686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733" name="Picture 732">
          <a:extLst>
            <a:ext uri="{FF2B5EF4-FFF2-40B4-BE49-F238E27FC236}">
              <a16:creationId xmlns:a16="http://schemas.microsoft.com/office/drawing/2014/main" xmlns="" id="{E1143622-B4BE-48B6-BC54-93F0BF206716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4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6086" y="22413686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734" name="Picture 733">
          <a:extLst>
            <a:ext uri="{FF2B5EF4-FFF2-40B4-BE49-F238E27FC236}">
              <a16:creationId xmlns:a16="http://schemas.microsoft.com/office/drawing/2014/main" xmlns="" id="{08C78BA7-AFC6-47BE-B43B-9DC0F08E5C7D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6086" y="22413686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735" name="Picture 734">
          <a:extLst>
            <a:ext uri="{FF2B5EF4-FFF2-40B4-BE49-F238E27FC236}">
              <a16:creationId xmlns:a16="http://schemas.microsoft.com/office/drawing/2014/main" xmlns="" id="{2211B960-0400-4657-83F9-073CE542D1ED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3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6086" y="22413686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736" name="Picture 735">
          <a:extLst>
            <a:ext uri="{FF2B5EF4-FFF2-40B4-BE49-F238E27FC236}">
              <a16:creationId xmlns:a16="http://schemas.microsoft.com/office/drawing/2014/main" xmlns="" id="{49E44863-D7F3-4EF8-A1C8-767068F78420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4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6086" y="22413686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737" name="Picture 736">
          <a:extLst>
            <a:ext uri="{FF2B5EF4-FFF2-40B4-BE49-F238E27FC236}">
              <a16:creationId xmlns:a16="http://schemas.microsoft.com/office/drawing/2014/main" xmlns="" id="{4A5B4817-0849-4964-B0CF-15C42AFF28AE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6086" y="22413686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738" name="Picture 737">
          <a:extLst>
            <a:ext uri="{FF2B5EF4-FFF2-40B4-BE49-F238E27FC236}">
              <a16:creationId xmlns:a16="http://schemas.microsoft.com/office/drawing/2014/main" xmlns="" id="{A2399327-1AE5-4BBE-A98D-43DF112B99A1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6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6086" y="22413686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739" name="Picture 738">
          <a:extLst>
            <a:ext uri="{FF2B5EF4-FFF2-40B4-BE49-F238E27FC236}">
              <a16:creationId xmlns:a16="http://schemas.microsoft.com/office/drawing/2014/main" xmlns="" id="{96D2CC5F-1633-4EA1-A5F6-5AD61CC7A785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7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6086" y="22413686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740" name="Picture 739">
          <a:extLst>
            <a:ext uri="{FF2B5EF4-FFF2-40B4-BE49-F238E27FC236}">
              <a16:creationId xmlns:a16="http://schemas.microsoft.com/office/drawing/2014/main" xmlns="" id="{4D1315BC-68A3-43CD-ADD0-F89C365604A5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9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6086" y="22413686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741" name="Picture 740">
          <a:extLst>
            <a:ext uri="{FF2B5EF4-FFF2-40B4-BE49-F238E27FC236}">
              <a16:creationId xmlns:a16="http://schemas.microsoft.com/office/drawing/2014/main" xmlns="" id="{FFD675A1-AA6D-4AF7-ADF5-904FDA4D3925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8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6086" y="22413686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742" name="Picture 741">
          <a:extLst>
            <a:ext uri="{FF2B5EF4-FFF2-40B4-BE49-F238E27FC236}">
              <a16:creationId xmlns:a16="http://schemas.microsoft.com/office/drawing/2014/main" xmlns="" id="{86732214-F6B5-433C-A14D-74E54549A420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9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6086" y="22413686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743" name="Picture 742">
          <a:extLst>
            <a:ext uri="{FF2B5EF4-FFF2-40B4-BE49-F238E27FC236}">
              <a16:creationId xmlns:a16="http://schemas.microsoft.com/office/drawing/2014/main" xmlns="" id="{5C6FF4EE-1403-4B43-85B3-328C9AE61950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8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6086" y="22413686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744" name="Picture 743">
          <a:extLst>
            <a:ext uri="{FF2B5EF4-FFF2-40B4-BE49-F238E27FC236}">
              <a16:creationId xmlns:a16="http://schemas.microsoft.com/office/drawing/2014/main" xmlns="" id="{3AABBD78-8D93-46EE-A0DB-DB382F0CAED9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9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6086" y="22413686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745" name="Picture 744">
          <a:extLst>
            <a:ext uri="{FF2B5EF4-FFF2-40B4-BE49-F238E27FC236}">
              <a16:creationId xmlns:a16="http://schemas.microsoft.com/office/drawing/2014/main" xmlns="" id="{3F911830-40CF-4F74-A745-AEEB5E6F8C3D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30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6086" y="22413686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746" name="Picture 745">
          <a:extLst>
            <a:ext uri="{FF2B5EF4-FFF2-40B4-BE49-F238E27FC236}">
              <a16:creationId xmlns:a16="http://schemas.microsoft.com/office/drawing/2014/main" xmlns="" id="{4C203D86-1B5C-4E9F-8A33-F11FD2509ECC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8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6086" y="22413686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747" name="Picture 746">
          <a:extLst>
            <a:ext uri="{FF2B5EF4-FFF2-40B4-BE49-F238E27FC236}">
              <a16:creationId xmlns:a16="http://schemas.microsoft.com/office/drawing/2014/main" xmlns="" id="{1A8A2F15-E336-434B-9EAE-5DED2BE7E054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9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6086" y="22413686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748" name="Picture 747">
          <a:extLst>
            <a:ext uri="{FF2B5EF4-FFF2-40B4-BE49-F238E27FC236}">
              <a16:creationId xmlns:a16="http://schemas.microsoft.com/office/drawing/2014/main" xmlns="" id="{8D68561E-1662-4B88-982B-6C3EE3B64F1E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30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6086" y="22413686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749" name="Picture 748">
          <a:extLst>
            <a:ext uri="{FF2B5EF4-FFF2-40B4-BE49-F238E27FC236}">
              <a16:creationId xmlns:a16="http://schemas.microsoft.com/office/drawing/2014/main" xmlns="" id="{9E32CA64-B5B0-409C-BC27-D4FECEF66299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31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6086" y="22413686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750" name="Picture 749">
          <a:extLst>
            <a:ext uri="{FF2B5EF4-FFF2-40B4-BE49-F238E27FC236}">
              <a16:creationId xmlns:a16="http://schemas.microsoft.com/office/drawing/2014/main" xmlns="" id="{BCEF2ACF-D71A-4281-A640-312012AD3B94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32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6086" y="22413686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751" name="Picture 750">
          <a:extLst>
            <a:ext uri="{FF2B5EF4-FFF2-40B4-BE49-F238E27FC236}">
              <a16:creationId xmlns:a16="http://schemas.microsoft.com/office/drawing/2014/main" xmlns="" id="{E0B294A4-0FB5-4B2B-AC8E-EF474FC187CD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33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6086" y="22413686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752" name="Picture 751">
          <a:extLst>
            <a:ext uri="{FF2B5EF4-FFF2-40B4-BE49-F238E27FC236}">
              <a16:creationId xmlns:a16="http://schemas.microsoft.com/office/drawing/2014/main" xmlns="" id="{908737D4-67AA-4DF7-AAC1-20C01A417A0D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34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6086" y="22413686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753" name="Picture 752">
          <a:extLst>
            <a:ext uri="{FF2B5EF4-FFF2-40B4-BE49-F238E27FC236}">
              <a16:creationId xmlns:a16="http://schemas.microsoft.com/office/drawing/2014/main" xmlns="" id="{3229250D-B264-458D-B13B-17C3B0717764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3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6086" y="22413686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754" name="Picture 753">
          <a:extLst>
            <a:ext uri="{FF2B5EF4-FFF2-40B4-BE49-F238E27FC236}">
              <a16:creationId xmlns:a16="http://schemas.microsoft.com/office/drawing/2014/main" xmlns="" id="{D52C6D3E-E1DB-4ADC-97FE-4B7865356A6A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34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6086" y="22413686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755" name="Picture 754">
          <a:extLst>
            <a:ext uri="{FF2B5EF4-FFF2-40B4-BE49-F238E27FC236}">
              <a16:creationId xmlns:a16="http://schemas.microsoft.com/office/drawing/2014/main" xmlns="" id="{F59FEF7B-0FEE-492F-99D5-61CCBFE6B1F3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3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6086" y="22413686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756" name="Picture 755">
          <a:extLst>
            <a:ext uri="{FF2B5EF4-FFF2-40B4-BE49-F238E27FC236}">
              <a16:creationId xmlns:a16="http://schemas.microsoft.com/office/drawing/2014/main" xmlns="" id="{75E0CCAD-6542-4A2E-9E85-26EB2E3ECC7B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3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6086" y="22413686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757" name="Picture 756">
          <a:extLst>
            <a:ext uri="{FF2B5EF4-FFF2-40B4-BE49-F238E27FC236}">
              <a16:creationId xmlns:a16="http://schemas.microsoft.com/office/drawing/2014/main" xmlns="" id="{445D08E5-E649-4D27-A58C-0469E31D267D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36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6086" y="22413686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758" name="Picture 757">
          <a:extLst>
            <a:ext uri="{FF2B5EF4-FFF2-40B4-BE49-F238E27FC236}">
              <a16:creationId xmlns:a16="http://schemas.microsoft.com/office/drawing/2014/main" xmlns="" id="{CFF28F5E-E134-40B1-A8CD-F516C9983A96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37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6086" y="22413686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759" name="Picture 758">
          <a:extLst>
            <a:ext uri="{FF2B5EF4-FFF2-40B4-BE49-F238E27FC236}">
              <a16:creationId xmlns:a16="http://schemas.microsoft.com/office/drawing/2014/main" xmlns="" id="{8AA20D57-88CE-43D0-B9C1-91343E46FE3D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36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6086" y="22413686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760" name="Picture 759">
          <a:extLst>
            <a:ext uri="{FF2B5EF4-FFF2-40B4-BE49-F238E27FC236}">
              <a16:creationId xmlns:a16="http://schemas.microsoft.com/office/drawing/2014/main" xmlns="" id="{3C3D3004-7017-450F-B775-E4DA5D52BBE7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37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6086" y="22413686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761" name="Picture 760">
          <a:extLst>
            <a:ext uri="{FF2B5EF4-FFF2-40B4-BE49-F238E27FC236}">
              <a16:creationId xmlns:a16="http://schemas.microsoft.com/office/drawing/2014/main" xmlns="" id="{BFFF5B64-CF18-498E-B370-C30F9F4BEE9C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37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6086" y="22413686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762" name="Picture 761">
          <a:extLst>
            <a:ext uri="{FF2B5EF4-FFF2-40B4-BE49-F238E27FC236}">
              <a16:creationId xmlns:a16="http://schemas.microsoft.com/office/drawing/2014/main" xmlns="" id="{04EBDC38-4B0C-4077-81CF-A3205D25FB74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38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6086" y="22413686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763" name="Picture 762">
          <a:extLst>
            <a:ext uri="{FF2B5EF4-FFF2-40B4-BE49-F238E27FC236}">
              <a16:creationId xmlns:a16="http://schemas.microsoft.com/office/drawing/2014/main" xmlns="" id="{0C8D3037-598F-43AC-B8D8-9388CF88A9ED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36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6086" y="22413686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764" name="Picture 763">
          <a:extLst>
            <a:ext uri="{FF2B5EF4-FFF2-40B4-BE49-F238E27FC236}">
              <a16:creationId xmlns:a16="http://schemas.microsoft.com/office/drawing/2014/main" xmlns="" id="{7351E685-6035-4FB4-9862-3BE4730DD9B8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37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6086" y="22413686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765" name="Picture 764">
          <a:extLst>
            <a:ext uri="{FF2B5EF4-FFF2-40B4-BE49-F238E27FC236}">
              <a16:creationId xmlns:a16="http://schemas.microsoft.com/office/drawing/2014/main" xmlns="" id="{68D303AF-DE89-4298-83D8-47C9F8EC85CC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38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6086" y="22413686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766" name="Picture 765">
          <a:extLst>
            <a:ext uri="{FF2B5EF4-FFF2-40B4-BE49-F238E27FC236}">
              <a16:creationId xmlns:a16="http://schemas.microsoft.com/office/drawing/2014/main" xmlns="" id="{13363FD1-0100-4664-8996-5C8D0B93F311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36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6086" y="22413686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767" name="Picture 766">
          <a:extLst>
            <a:ext uri="{FF2B5EF4-FFF2-40B4-BE49-F238E27FC236}">
              <a16:creationId xmlns:a16="http://schemas.microsoft.com/office/drawing/2014/main" xmlns="" id="{B54620A6-B307-497A-865A-C65CED61E5B9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37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6086" y="22413686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768" name="Picture 767">
          <a:extLst>
            <a:ext uri="{FF2B5EF4-FFF2-40B4-BE49-F238E27FC236}">
              <a16:creationId xmlns:a16="http://schemas.microsoft.com/office/drawing/2014/main" xmlns="" id="{8E671570-0673-4C29-852B-81249B44314A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36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6086" y="22413686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769" name="Picture 768">
          <a:extLst>
            <a:ext uri="{FF2B5EF4-FFF2-40B4-BE49-F238E27FC236}">
              <a16:creationId xmlns:a16="http://schemas.microsoft.com/office/drawing/2014/main" xmlns="" id="{CDA37E92-0EFC-4E06-9437-67FCB1B50D6E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37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6086" y="22413686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770" name="Picture 769">
          <a:extLst>
            <a:ext uri="{FF2B5EF4-FFF2-40B4-BE49-F238E27FC236}">
              <a16:creationId xmlns:a16="http://schemas.microsoft.com/office/drawing/2014/main" xmlns="" id="{3E660C6A-2103-4D2C-96A2-04093B3C371C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38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6086" y="22413686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771" name="Picture 770">
          <a:extLst>
            <a:ext uri="{FF2B5EF4-FFF2-40B4-BE49-F238E27FC236}">
              <a16:creationId xmlns:a16="http://schemas.microsoft.com/office/drawing/2014/main" xmlns="" id="{74A09E2E-0B8A-4FEE-8B30-DB390D64864D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37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6086" y="22413686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772" name="Picture 771">
          <a:extLst>
            <a:ext uri="{FF2B5EF4-FFF2-40B4-BE49-F238E27FC236}">
              <a16:creationId xmlns:a16="http://schemas.microsoft.com/office/drawing/2014/main" xmlns="" id="{AAFC1645-109E-448A-8FB1-0A50EC65FB5C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36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6086" y="22413686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773" name="Picture 772">
          <a:extLst>
            <a:ext uri="{FF2B5EF4-FFF2-40B4-BE49-F238E27FC236}">
              <a16:creationId xmlns:a16="http://schemas.microsoft.com/office/drawing/2014/main" xmlns="" id="{978F662E-FF37-43BE-AFEC-43C490B54A48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37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6086" y="22413686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774" name="Picture 773">
          <a:extLst>
            <a:ext uri="{FF2B5EF4-FFF2-40B4-BE49-F238E27FC236}">
              <a16:creationId xmlns:a16="http://schemas.microsoft.com/office/drawing/2014/main" xmlns="" id="{43C02ABB-815D-4FA7-B39D-22602A86A73B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36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6086" y="22413686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775" name="Picture 774">
          <a:extLst>
            <a:ext uri="{FF2B5EF4-FFF2-40B4-BE49-F238E27FC236}">
              <a16:creationId xmlns:a16="http://schemas.microsoft.com/office/drawing/2014/main" xmlns="" id="{F080D257-663E-4A9E-AC00-75E49B27354E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37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6086" y="22413686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776" name="Picture 775">
          <a:extLst>
            <a:ext uri="{FF2B5EF4-FFF2-40B4-BE49-F238E27FC236}">
              <a16:creationId xmlns:a16="http://schemas.microsoft.com/office/drawing/2014/main" xmlns="" id="{22769108-224D-4324-A33E-42D335F1E03F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38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6086" y="22413686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777" name="Picture 776">
          <a:extLst>
            <a:ext uri="{FF2B5EF4-FFF2-40B4-BE49-F238E27FC236}">
              <a16:creationId xmlns:a16="http://schemas.microsoft.com/office/drawing/2014/main" xmlns="" id="{A5497005-2F42-4B45-B4FD-EA810C45635D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37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6086" y="22413686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778" name="Picture 777">
          <a:extLst>
            <a:ext uri="{FF2B5EF4-FFF2-40B4-BE49-F238E27FC236}">
              <a16:creationId xmlns:a16="http://schemas.microsoft.com/office/drawing/2014/main" xmlns="" id="{E299EC07-2432-40C1-805A-655AC9230C86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36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6086" y="22413686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779" name="Picture 778">
          <a:extLst>
            <a:ext uri="{FF2B5EF4-FFF2-40B4-BE49-F238E27FC236}">
              <a16:creationId xmlns:a16="http://schemas.microsoft.com/office/drawing/2014/main" xmlns="" id="{75F78524-01EE-4CB8-BA10-332EF976D187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37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6086" y="22413686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780" name="Picture 779">
          <a:extLst>
            <a:ext uri="{FF2B5EF4-FFF2-40B4-BE49-F238E27FC236}">
              <a16:creationId xmlns:a16="http://schemas.microsoft.com/office/drawing/2014/main" xmlns="" id="{851DD484-3601-4E8F-8526-02AD79B2F278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36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6086" y="22413686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781" name="Picture 780">
          <a:extLst>
            <a:ext uri="{FF2B5EF4-FFF2-40B4-BE49-F238E27FC236}">
              <a16:creationId xmlns:a16="http://schemas.microsoft.com/office/drawing/2014/main" xmlns="" id="{F27808BD-24DA-4A92-83EC-8F0D262E116D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37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6086" y="22413686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782" name="Picture 781">
          <a:extLst>
            <a:ext uri="{FF2B5EF4-FFF2-40B4-BE49-F238E27FC236}">
              <a16:creationId xmlns:a16="http://schemas.microsoft.com/office/drawing/2014/main" xmlns="" id="{061E460B-2EAA-4B5F-8C37-B9108000EB27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38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6086" y="22413686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783" name="Picture 782">
          <a:extLst>
            <a:ext uri="{FF2B5EF4-FFF2-40B4-BE49-F238E27FC236}">
              <a16:creationId xmlns:a16="http://schemas.microsoft.com/office/drawing/2014/main" xmlns="" id="{28DA9E4B-7853-45DD-9391-2A153A7D8F20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39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6086" y="22413686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784" name="Picture 783">
          <a:extLst>
            <a:ext uri="{FF2B5EF4-FFF2-40B4-BE49-F238E27FC236}">
              <a16:creationId xmlns:a16="http://schemas.microsoft.com/office/drawing/2014/main" xmlns="" id="{FF42EFFD-EE40-4DD6-BD47-EC3077416852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40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6086" y="22413686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785" name="Picture 784">
          <a:extLst>
            <a:ext uri="{FF2B5EF4-FFF2-40B4-BE49-F238E27FC236}">
              <a16:creationId xmlns:a16="http://schemas.microsoft.com/office/drawing/2014/main" xmlns="" id="{78CDF14C-DDC0-4608-B9CF-96DEA4BF0B84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41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6086" y="22413686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786" name="Picture 785">
          <a:extLst>
            <a:ext uri="{FF2B5EF4-FFF2-40B4-BE49-F238E27FC236}">
              <a16:creationId xmlns:a16="http://schemas.microsoft.com/office/drawing/2014/main" xmlns="" id="{4BC026D3-159C-4088-8F30-77C8089371A2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43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6086" y="22413686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787" name="Picture 786">
          <a:extLst>
            <a:ext uri="{FF2B5EF4-FFF2-40B4-BE49-F238E27FC236}">
              <a16:creationId xmlns:a16="http://schemas.microsoft.com/office/drawing/2014/main" xmlns="" id="{88269358-EB58-4882-817F-9A1BA628205C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42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6086" y="22413686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788" name="Picture 787">
          <a:extLst>
            <a:ext uri="{FF2B5EF4-FFF2-40B4-BE49-F238E27FC236}">
              <a16:creationId xmlns:a16="http://schemas.microsoft.com/office/drawing/2014/main" xmlns="" id="{E611C824-7C04-408C-AF90-B781090067A3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43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6086" y="22413686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789" name="Picture 788">
          <a:extLst>
            <a:ext uri="{FF2B5EF4-FFF2-40B4-BE49-F238E27FC236}">
              <a16:creationId xmlns:a16="http://schemas.microsoft.com/office/drawing/2014/main" xmlns="" id="{554BF337-43EC-45EE-BDD3-6DE085EFDC86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42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6086" y="22413686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790" name="Picture 789">
          <a:extLst>
            <a:ext uri="{FF2B5EF4-FFF2-40B4-BE49-F238E27FC236}">
              <a16:creationId xmlns:a16="http://schemas.microsoft.com/office/drawing/2014/main" xmlns="" id="{D2F01AC6-98F1-450A-ADBA-A8D1FC0208E4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43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6086" y="22413686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791" name="Picture 790">
          <a:extLst>
            <a:ext uri="{FF2B5EF4-FFF2-40B4-BE49-F238E27FC236}">
              <a16:creationId xmlns:a16="http://schemas.microsoft.com/office/drawing/2014/main" xmlns="" id="{C4255337-CDFE-4492-B93B-6572C6E88A05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44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6086" y="22413686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792" name="Picture 791">
          <a:extLst>
            <a:ext uri="{FF2B5EF4-FFF2-40B4-BE49-F238E27FC236}">
              <a16:creationId xmlns:a16="http://schemas.microsoft.com/office/drawing/2014/main" xmlns="" id="{3625446D-424D-46AD-AC8E-ED63ADE705D0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42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6086" y="22413686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793" name="Picture 792">
          <a:extLst>
            <a:ext uri="{FF2B5EF4-FFF2-40B4-BE49-F238E27FC236}">
              <a16:creationId xmlns:a16="http://schemas.microsoft.com/office/drawing/2014/main" xmlns="" id="{5AA9F7A0-8BFC-4056-B806-164D6389952A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43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6086" y="22413686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794" name="Picture 793">
          <a:extLst>
            <a:ext uri="{FF2B5EF4-FFF2-40B4-BE49-F238E27FC236}">
              <a16:creationId xmlns:a16="http://schemas.microsoft.com/office/drawing/2014/main" xmlns="" id="{C4BD54E1-99D6-449C-8476-62FC504D93D7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44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6086" y="22413686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72</xdr:row>
      <xdr:rowOff>0</xdr:rowOff>
    </xdr:from>
    <xdr:ext cx="50800" cy="50800"/>
    <xdr:pic>
      <xdr:nvPicPr>
        <xdr:cNvPr id="795" name="Picture 794">
          <a:extLst>
            <a:ext uri="{FF2B5EF4-FFF2-40B4-BE49-F238E27FC236}">
              <a16:creationId xmlns:a16="http://schemas.microsoft.com/office/drawing/2014/main" xmlns="" id="{4F15C590-7795-4862-A1A0-FE9DBB8F84EA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6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6086" y="22794686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72</xdr:row>
      <xdr:rowOff>0</xdr:rowOff>
    </xdr:from>
    <xdr:ext cx="50800" cy="50800"/>
    <xdr:pic>
      <xdr:nvPicPr>
        <xdr:cNvPr id="796" name="Picture 795">
          <a:extLst>
            <a:ext uri="{FF2B5EF4-FFF2-40B4-BE49-F238E27FC236}">
              <a16:creationId xmlns:a16="http://schemas.microsoft.com/office/drawing/2014/main" xmlns="" id="{7D85118D-549E-4E54-A96D-8A229C60937A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7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6086" y="22794686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72</xdr:row>
      <xdr:rowOff>0</xdr:rowOff>
    </xdr:from>
    <xdr:ext cx="50800" cy="50800"/>
    <xdr:pic>
      <xdr:nvPicPr>
        <xdr:cNvPr id="797" name="Picture 796">
          <a:extLst>
            <a:ext uri="{FF2B5EF4-FFF2-40B4-BE49-F238E27FC236}">
              <a16:creationId xmlns:a16="http://schemas.microsoft.com/office/drawing/2014/main" xmlns="" id="{FFC1711A-E8E1-46C8-83C3-3D1F973A78AA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9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6086" y="22794686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72</xdr:row>
      <xdr:rowOff>0</xdr:rowOff>
    </xdr:from>
    <xdr:ext cx="50800" cy="50800"/>
    <xdr:pic>
      <xdr:nvPicPr>
        <xdr:cNvPr id="798" name="Picture 797">
          <a:extLst>
            <a:ext uri="{FF2B5EF4-FFF2-40B4-BE49-F238E27FC236}">
              <a16:creationId xmlns:a16="http://schemas.microsoft.com/office/drawing/2014/main" xmlns="" id="{70D7C3AD-6A22-45BC-A339-B82F000250A8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8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6086" y="22794686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72</xdr:row>
      <xdr:rowOff>0</xdr:rowOff>
    </xdr:from>
    <xdr:ext cx="50800" cy="50800"/>
    <xdr:pic>
      <xdr:nvPicPr>
        <xdr:cNvPr id="799" name="Picture 798">
          <a:extLst>
            <a:ext uri="{FF2B5EF4-FFF2-40B4-BE49-F238E27FC236}">
              <a16:creationId xmlns:a16="http://schemas.microsoft.com/office/drawing/2014/main" xmlns="" id="{CE437BDE-7C74-4102-BC05-9FADC9F49340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9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6086" y="22794686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72</xdr:row>
      <xdr:rowOff>0</xdr:rowOff>
    </xdr:from>
    <xdr:ext cx="50800" cy="50800"/>
    <xdr:pic>
      <xdr:nvPicPr>
        <xdr:cNvPr id="800" name="Picture 799">
          <a:extLst>
            <a:ext uri="{FF2B5EF4-FFF2-40B4-BE49-F238E27FC236}">
              <a16:creationId xmlns:a16="http://schemas.microsoft.com/office/drawing/2014/main" xmlns="" id="{F43ABD8C-5494-44F5-9607-677BA780B3C4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8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6086" y="22794686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72</xdr:row>
      <xdr:rowOff>0</xdr:rowOff>
    </xdr:from>
    <xdr:ext cx="50800" cy="50800"/>
    <xdr:pic>
      <xdr:nvPicPr>
        <xdr:cNvPr id="801" name="Picture 800">
          <a:extLst>
            <a:ext uri="{FF2B5EF4-FFF2-40B4-BE49-F238E27FC236}">
              <a16:creationId xmlns:a16="http://schemas.microsoft.com/office/drawing/2014/main" xmlns="" id="{F5C40F01-0F7C-4C22-AE80-2D3BCEE3844F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9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6086" y="22794686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72</xdr:row>
      <xdr:rowOff>0</xdr:rowOff>
    </xdr:from>
    <xdr:ext cx="50800" cy="50800"/>
    <xdr:pic>
      <xdr:nvPicPr>
        <xdr:cNvPr id="802" name="Picture 801">
          <a:extLst>
            <a:ext uri="{FF2B5EF4-FFF2-40B4-BE49-F238E27FC236}">
              <a16:creationId xmlns:a16="http://schemas.microsoft.com/office/drawing/2014/main" xmlns="" id="{2C28AFFF-6B09-4A00-8F49-4B8537D966DA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30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6086" y="22794686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72</xdr:row>
      <xdr:rowOff>0</xdr:rowOff>
    </xdr:from>
    <xdr:ext cx="50800" cy="50800"/>
    <xdr:pic>
      <xdr:nvPicPr>
        <xdr:cNvPr id="803" name="Picture 802">
          <a:extLst>
            <a:ext uri="{FF2B5EF4-FFF2-40B4-BE49-F238E27FC236}">
              <a16:creationId xmlns:a16="http://schemas.microsoft.com/office/drawing/2014/main" xmlns="" id="{27062DC6-FD00-403F-ADC1-FA7A2DD34BC2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8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6086" y="22794686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72</xdr:row>
      <xdr:rowOff>0</xdr:rowOff>
    </xdr:from>
    <xdr:ext cx="50800" cy="50800"/>
    <xdr:pic>
      <xdr:nvPicPr>
        <xdr:cNvPr id="804" name="Picture 803">
          <a:extLst>
            <a:ext uri="{FF2B5EF4-FFF2-40B4-BE49-F238E27FC236}">
              <a16:creationId xmlns:a16="http://schemas.microsoft.com/office/drawing/2014/main" xmlns="" id="{F6B4538B-6CC5-4BEB-A2DF-476F4457C357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9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6086" y="22794686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72</xdr:row>
      <xdr:rowOff>0</xdr:rowOff>
    </xdr:from>
    <xdr:ext cx="50800" cy="50800"/>
    <xdr:pic>
      <xdr:nvPicPr>
        <xdr:cNvPr id="805" name="Picture 804">
          <a:extLst>
            <a:ext uri="{FF2B5EF4-FFF2-40B4-BE49-F238E27FC236}">
              <a16:creationId xmlns:a16="http://schemas.microsoft.com/office/drawing/2014/main" xmlns="" id="{246E22F7-A792-4376-BC62-2967E8F00D61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30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6086" y="22794686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72</xdr:row>
      <xdr:rowOff>0</xdr:rowOff>
    </xdr:from>
    <xdr:ext cx="50800" cy="50800"/>
    <xdr:pic>
      <xdr:nvPicPr>
        <xdr:cNvPr id="806" name="Picture 805">
          <a:extLst>
            <a:ext uri="{FF2B5EF4-FFF2-40B4-BE49-F238E27FC236}">
              <a16:creationId xmlns:a16="http://schemas.microsoft.com/office/drawing/2014/main" xmlns="" id="{317423F2-59C0-46DE-9E3D-5E3F73819FA8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31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6086" y="22794686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72</xdr:row>
      <xdr:rowOff>0</xdr:rowOff>
    </xdr:from>
    <xdr:ext cx="50800" cy="50800"/>
    <xdr:pic>
      <xdr:nvPicPr>
        <xdr:cNvPr id="807" name="Picture 806">
          <a:extLst>
            <a:ext uri="{FF2B5EF4-FFF2-40B4-BE49-F238E27FC236}">
              <a16:creationId xmlns:a16="http://schemas.microsoft.com/office/drawing/2014/main" xmlns="" id="{7DB2732E-0F60-4C5C-AB09-0C16A912E382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32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6086" y="22794686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72</xdr:row>
      <xdr:rowOff>0</xdr:rowOff>
    </xdr:from>
    <xdr:ext cx="50800" cy="50800"/>
    <xdr:pic>
      <xdr:nvPicPr>
        <xdr:cNvPr id="808" name="Picture 807">
          <a:extLst>
            <a:ext uri="{FF2B5EF4-FFF2-40B4-BE49-F238E27FC236}">
              <a16:creationId xmlns:a16="http://schemas.microsoft.com/office/drawing/2014/main" xmlns="" id="{0CC1DC5B-E22F-46F6-B07E-A0C094461E3A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33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6086" y="22794686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72</xdr:row>
      <xdr:rowOff>0</xdr:rowOff>
    </xdr:from>
    <xdr:ext cx="50800" cy="50800"/>
    <xdr:pic>
      <xdr:nvPicPr>
        <xdr:cNvPr id="809" name="Picture 808">
          <a:extLst>
            <a:ext uri="{FF2B5EF4-FFF2-40B4-BE49-F238E27FC236}">
              <a16:creationId xmlns:a16="http://schemas.microsoft.com/office/drawing/2014/main" xmlns="" id="{EBB389B2-D7F4-4FD4-A0CC-268D636A4E16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34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6086" y="22794686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72</xdr:row>
      <xdr:rowOff>0</xdr:rowOff>
    </xdr:from>
    <xdr:ext cx="50800" cy="50800"/>
    <xdr:pic>
      <xdr:nvPicPr>
        <xdr:cNvPr id="810" name="Picture 809">
          <a:extLst>
            <a:ext uri="{FF2B5EF4-FFF2-40B4-BE49-F238E27FC236}">
              <a16:creationId xmlns:a16="http://schemas.microsoft.com/office/drawing/2014/main" xmlns="" id="{AD4341C3-0BED-4944-AAF8-19FF70C966F9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3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6086" y="22794686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72</xdr:row>
      <xdr:rowOff>0</xdr:rowOff>
    </xdr:from>
    <xdr:ext cx="50800" cy="50800"/>
    <xdr:pic>
      <xdr:nvPicPr>
        <xdr:cNvPr id="811" name="Picture 810">
          <a:extLst>
            <a:ext uri="{FF2B5EF4-FFF2-40B4-BE49-F238E27FC236}">
              <a16:creationId xmlns:a16="http://schemas.microsoft.com/office/drawing/2014/main" xmlns="" id="{2E77F1FF-3E3D-4016-89B8-34058F99E732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34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6086" y="22794686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72</xdr:row>
      <xdr:rowOff>0</xdr:rowOff>
    </xdr:from>
    <xdr:ext cx="50800" cy="50800"/>
    <xdr:pic>
      <xdr:nvPicPr>
        <xdr:cNvPr id="812" name="Picture 811">
          <a:extLst>
            <a:ext uri="{FF2B5EF4-FFF2-40B4-BE49-F238E27FC236}">
              <a16:creationId xmlns:a16="http://schemas.microsoft.com/office/drawing/2014/main" xmlns="" id="{DBB7EBDD-67CA-449A-8E3B-42A91B6AD119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3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6086" y="22794686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72</xdr:row>
      <xdr:rowOff>0</xdr:rowOff>
    </xdr:from>
    <xdr:ext cx="50800" cy="50800"/>
    <xdr:pic>
      <xdr:nvPicPr>
        <xdr:cNvPr id="813" name="Picture 812">
          <a:extLst>
            <a:ext uri="{FF2B5EF4-FFF2-40B4-BE49-F238E27FC236}">
              <a16:creationId xmlns:a16="http://schemas.microsoft.com/office/drawing/2014/main" xmlns="" id="{D5DB0707-15B0-4750-8619-33056FA25F10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3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6086" y="22794686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72</xdr:row>
      <xdr:rowOff>0</xdr:rowOff>
    </xdr:from>
    <xdr:ext cx="50800" cy="50800"/>
    <xdr:pic>
      <xdr:nvPicPr>
        <xdr:cNvPr id="814" name="Picture 813">
          <a:extLst>
            <a:ext uri="{FF2B5EF4-FFF2-40B4-BE49-F238E27FC236}">
              <a16:creationId xmlns:a16="http://schemas.microsoft.com/office/drawing/2014/main" xmlns="" id="{6D95EE94-FCD7-481F-9BF1-BA74ADC188E6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36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6086" y="22794686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72</xdr:row>
      <xdr:rowOff>0</xdr:rowOff>
    </xdr:from>
    <xdr:ext cx="50800" cy="50800"/>
    <xdr:pic>
      <xdr:nvPicPr>
        <xdr:cNvPr id="815" name="Picture 814">
          <a:extLst>
            <a:ext uri="{FF2B5EF4-FFF2-40B4-BE49-F238E27FC236}">
              <a16:creationId xmlns:a16="http://schemas.microsoft.com/office/drawing/2014/main" xmlns="" id="{FAC6B3FE-D058-4087-BD19-C14E58330B16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37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6086" y="22794686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72</xdr:row>
      <xdr:rowOff>0</xdr:rowOff>
    </xdr:from>
    <xdr:ext cx="50800" cy="50800"/>
    <xdr:pic>
      <xdr:nvPicPr>
        <xdr:cNvPr id="816" name="Picture 815">
          <a:extLst>
            <a:ext uri="{FF2B5EF4-FFF2-40B4-BE49-F238E27FC236}">
              <a16:creationId xmlns:a16="http://schemas.microsoft.com/office/drawing/2014/main" xmlns="" id="{DFA1797F-8DC4-4517-BCA0-5A0BF2FCD024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36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6086" y="22794686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72</xdr:row>
      <xdr:rowOff>0</xdr:rowOff>
    </xdr:from>
    <xdr:ext cx="50800" cy="50800"/>
    <xdr:pic>
      <xdr:nvPicPr>
        <xdr:cNvPr id="817" name="Picture 816">
          <a:extLst>
            <a:ext uri="{FF2B5EF4-FFF2-40B4-BE49-F238E27FC236}">
              <a16:creationId xmlns:a16="http://schemas.microsoft.com/office/drawing/2014/main" xmlns="" id="{63617C2A-BB22-49A4-8643-7853C0FB7CA8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37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6086" y="22794686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72</xdr:row>
      <xdr:rowOff>0</xdr:rowOff>
    </xdr:from>
    <xdr:ext cx="50800" cy="50800"/>
    <xdr:pic>
      <xdr:nvPicPr>
        <xdr:cNvPr id="818" name="Picture 817">
          <a:extLst>
            <a:ext uri="{FF2B5EF4-FFF2-40B4-BE49-F238E27FC236}">
              <a16:creationId xmlns:a16="http://schemas.microsoft.com/office/drawing/2014/main" xmlns="" id="{6D950E4B-D4E1-48A7-8585-22DB657742B3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37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6086" y="22794686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72</xdr:row>
      <xdr:rowOff>0</xdr:rowOff>
    </xdr:from>
    <xdr:ext cx="50800" cy="50800"/>
    <xdr:pic>
      <xdr:nvPicPr>
        <xdr:cNvPr id="819" name="Picture 818">
          <a:extLst>
            <a:ext uri="{FF2B5EF4-FFF2-40B4-BE49-F238E27FC236}">
              <a16:creationId xmlns:a16="http://schemas.microsoft.com/office/drawing/2014/main" xmlns="" id="{BF09BD52-CAE6-4FE9-9D0D-8D27200BF834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38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6086" y="22794686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72</xdr:row>
      <xdr:rowOff>0</xdr:rowOff>
    </xdr:from>
    <xdr:ext cx="50800" cy="50800"/>
    <xdr:pic>
      <xdr:nvPicPr>
        <xdr:cNvPr id="820" name="Picture 819">
          <a:extLst>
            <a:ext uri="{FF2B5EF4-FFF2-40B4-BE49-F238E27FC236}">
              <a16:creationId xmlns:a16="http://schemas.microsoft.com/office/drawing/2014/main" xmlns="" id="{070BA352-65B5-4F01-A066-4B7B0DE8F31F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36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6086" y="22794686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72</xdr:row>
      <xdr:rowOff>0</xdr:rowOff>
    </xdr:from>
    <xdr:ext cx="50800" cy="50800"/>
    <xdr:pic>
      <xdr:nvPicPr>
        <xdr:cNvPr id="821" name="Picture 820">
          <a:extLst>
            <a:ext uri="{FF2B5EF4-FFF2-40B4-BE49-F238E27FC236}">
              <a16:creationId xmlns:a16="http://schemas.microsoft.com/office/drawing/2014/main" xmlns="" id="{AEF1BF17-0CD6-4895-9605-316D73F514B7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37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6086" y="22794686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72</xdr:row>
      <xdr:rowOff>0</xdr:rowOff>
    </xdr:from>
    <xdr:ext cx="50800" cy="50800"/>
    <xdr:pic>
      <xdr:nvPicPr>
        <xdr:cNvPr id="822" name="Picture 821">
          <a:extLst>
            <a:ext uri="{FF2B5EF4-FFF2-40B4-BE49-F238E27FC236}">
              <a16:creationId xmlns:a16="http://schemas.microsoft.com/office/drawing/2014/main" xmlns="" id="{6A7B8C2A-1EC6-4C3F-A61F-E0E44B3928FE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38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6086" y="22794686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72</xdr:row>
      <xdr:rowOff>0</xdr:rowOff>
    </xdr:from>
    <xdr:ext cx="50800" cy="50800"/>
    <xdr:pic>
      <xdr:nvPicPr>
        <xdr:cNvPr id="823" name="Picture 822">
          <a:extLst>
            <a:ext uri="{FF2B5EF4-FFF2-40B4-BE49-F238E27FC236}">
              <a16:creationId xmlns:a16="http://schemas.microsoft.com/office/drawing/2014/main" xmlns="" id="{114B5BD8-1D43-445F-B0D4-3EF60D8842C0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36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6086" y="22794686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72</xdr:row>
      <xdr:rowOff>0</xdr:rowOff>
    </xdr:from>
    <xdr:ext cx="50800" cy="50800"/>
    <xdr:pic>
      <xdr:nvPicPr>
        <xdr:cNvPr id="824" name="Picture 823">
          <a:extLst>
            <a:ext uri="{FF2B5EF4-FFF2-40B4-BE49-F238E27FC236}">
              <a16:creationId xmlns:a16="http://schemas.microsoft.com/office/drawing/2014/main" xmlns="" id="{E7C1DBE3-8458-4914-A413-CD91B1F2AC7F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37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6086" y="22794686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72</xdr:row>
      <xdr:rowOff>0</xdr:rowOff>
    </xdr:from>
    <xdr:ext cx="50800" cy="50800"/>
    <xdr:pic>
      <xdr:nvPicPr>
        <xdr:cNvPr id="825" name="Picture 824">
          <a:extLst>
            <a:ext uri="{FF2B5EF4-FFF2-40B4-BE49-F238E27FC236}">
              <a16:creationId xmlns:a16="http://schemas.microsoft.com/office/drawing/2014/main" xmlns="" id="{F5AEC7E9-9078-4405-8F52-BE6F589AAA7C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36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6086" y="22794686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72</xdr:row>
      <xdr:rowOff>0</xdr:rowOff>
    </xdr:from>
    <xdr:ext cx="50800" cy="50800"/>
    <xdr:pic>
      <xdr:nvPicPr>
        <xdr:cNvPr id="826" name="Picture 825">
          <a:extLst>
            <a:ext uri="{FF2B5EF4-FFF2-40B4-BE49-F238E27FC236}">
              <a16:creationId xmlns:a16="http://schemas.microsoft.com/office/drawing/2014/main" xmlns="" id="{D8E99E36-D0CC-4799-A37B-56BD86144794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37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6086" y="22794686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72</xdr:row>
      <xdr:rowOff>0</xdr:rowOff>
    </xdr:from>
    <xdr:ext cx="50800" cy="50800"/>
    <xdr:pic>
      <xdr:nvPicPr>
        <xdr:cNvPr id="827" name="Picture 826">
          <a:extLst>
            <a:ext uri="{FF2B5EF4-FFF2-40B4-BE49-F238E27FC236}">
              <a16:creationId xmlns:a16="http://schemas.microsoft.com/office/drawing/2014/main" xmlns="" id="{DC2DBD45-8CA7-4C95-A220-A3EE001D85CC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38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6086" y="22794686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72</xdr:row>
      <xdr:rowOff>0</xdr:rowOff>
    </xdr:from>
    <xdr:ext cx="50800" cy="50800"/>
    <xdr:pic>
      <xdr:nvPicPr>
        <xdr:cNvPr id="828" name="Picture 827">
          <a:extLst>
            <a:ext uri="{FF2B5EF4-FFF2-40B4-BE49-F238E27FC236}">
              <a16:creationId xmlns:a16="http://schemas.microsoft.com/office/drawing/2014/main" xmlns="" id="{7F2B0B49-227D-4B05-B21D-928A35118EA2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37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6086" y="22794686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72</xdr:row>
      <xdr:rowOff>0</xdr:rowOff>
    </xdr:from>
    <xdr:ext cx="50800" cy="50800"/>
    <xdr:pic>
      <xdr:nvPicPr>
        <xdr:cNvPr id="829" name="Picture 828">
          <a:extLst>
            <a:ext uri="{FF2B5EF4-FFF2-40B4-BE49-F238E27FC236}">
              <a16:creationId xmlns:a16="http://schemas.microsoft.com/office/drawing/2014/main" xmlns="" id="{6611C152-8BD9-4B2D-82F4-670FAE50D9A5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36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6086" y="22794686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72</xdr:row>
      <xdr:rowOff>0</xdr:rowOff>
    </xdr:from>
    <xdr:ext cx="50800" cy="50800"/>
    <xdr:pic>
      <xdr:nvPicPr>
        <xdr:cNvPr id="830" name="Picture 829">
          <a:extLst>
            <a:ext uri="{FF2B5EF4-FFF2-40B4-BE49-F238E27FC236}">
              <a16:creationId xmlns:a16="http://schemas.microsoft.com/office/drawing/2014/main" xmlns="" id="{9199FA76-E3DA-4513-9AF5-DD4FD9F02134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37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6086" y="22794686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72</xdr:row>
      <xdr:rowOff>0</xdr:rowOff>
    </xdr:from>
    <xdr:ext cx="50800" cy="50800"/>
    <xdr:pic>
      <xdr:nvPicPr>
        <xdr:cNvPr id="831" name="Picture 830">
          <a:extLst>
            <a:ext uri="{FF2B5EF4-FFF2-40B4-BE49-F238E27FC236}">
              <a16:creationId xmlns:a16="http://schemas.microsoft.com/office/drawing/2014/main" xmlns="" id="{0A154F7D-09DF-4E57-8943-993A11B56FD0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36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6086" y="22794686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72</xdr:row>
      <xdr:rowOff>0</xdr:rowOff>
    </xdr:from>
    <xdr:ext cx="50800" cy="50800"/>
    <xdr:pic>
      <xdr:nvPicPr>
        <xdr:cNvPr id="832" name="Picture 831">
          <a:extLst>
            <a:ext uri="{FF2B5EF4-FFF2-40B4-BE49-F238E27FC236}">
              <a16:creationId xmlns:a16="http://schemas.microsoft.com/office/drawing/2014/main" xmlns="" id="{7A1F41FE-9A89-4499-AF7E-568DFA2A1740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37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6086" y="22794686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72</xdr:row>
      <xdr:rowOff>0</xdr:rowOff>
    </xdr:from>
    <xdr:ext cx="50800" cy="50800"/>
    <xdr:pic>
      <xdr:nvPicPr>
        <xdr:cNvPr id="833" name="Picture 832">
          <a:extLst>
            <a:ext uri="{FF2B5EF4-FFF2-40B4-BE49-F238E27FC236}">
              <a16:creationId xmlns:a16="http://schemas.microsoft.com/office/drawing/2014/main" xmlns="" id="{833AC9C3-3797-4D86-96BA-45EA59132CE9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38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6086" y="22794686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72</xdr:row>
      <xdr:rowOff>0</xdr:rowOff>
    </xdr:from>
    <xdr:ext cx="50800" cy="50800"/>
    <xdr:pic>
      <xdr:nvPicPr>
        <xdr:cNvPr id="834" name="Picture 833">
          <a:extLst>
            <a:ext uri="{FF2B5EF4-FFF2-40B4-BE49-F238E27FC236}">
              <a16:creationId xmlns:a16="http://schemas.microsoft.com/office/drawing/2014/main" xmlns="" id="{A8BAAC14-54A1-4FC0-84E7-055E658CE7EA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37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6086" y="22794686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72</xdr:row>
      <xdr:rowOff>0</xdr:rowOff>
    </xdr:from>
    <xdr:ext cx="50800" cy="50800"/>
    <xdr:pic>
      <xdr:nvPicPr>
        <xdr:cNvPr id="835" name="Picture 834">
          <a:extLst>
            <a:ext uri="{FF2B5EF4-FFF2-40B4-BE49-F238E27FC236}">
              <a16:creationId xmlns:a16="http://schemas.microsoft.com/office/drawing/2014/main" xmlns="" id="{02B6E3F7-A7D5-416B-BA68-51371E328F65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36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6086" y="22794686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72</xdr:row>
      <xdr:rowOff>0</xdr:rowOff>
    </xdr:from>
    <xdr:ext cx="50800" cy="50800"/>
    <xdr:pic>
      <xdr:nvPicPr>
        <xdr:cNvPr id="836" name="Picture 835">
          <a:extLst>
            <a:ext uri="{FF2B5EF4-FFF2-40B4-BE49-F238E27FC236}">
              <a16:creationId xmlns:a16="http://schemas.microsoft.com/office/drawing/2014/main" xmlns="" id="{DE1DC2AC-5383-42EE-8505-0C775672802C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37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6086" y="22794686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72</xdr:row>
      <xdr:rowOff>0</xdr:rowOff>
    </xdr:from>
    <xdr:ext cx="50800" cy="50800"/>
    <xdr:pic>
      <xdr:nvPicPr>
        <xdr:cNvPr id="837" name="Picture 836">
          <a:extLst>
            <a:ext uri="{FF2B5EF4-FFF2-40B4-BE49-F238E27FC236}">
              <a16:creationId xmlns:a16="http://schemas.microsoft.com/office/drawing/2014/main" xmlns="" id="{63D277BD-4155-4478-B749-62AA3354E5F3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36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6086" y="22794686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72</xdr:row>
      <xdr:rowOff>0</xdr:rowOff>
    </xdr:from>
    <xdr:ext cx="50800" cy="50800"/>
    <xdr:pic>
      <xdr:nvPicPr>
        <xdr:cNvPr id="838" name="Picture 837">
          <a:extLst>
            <a:ext uri="{FF2B5EF4-FFF2-40B4-BE49-F238E27FC236}">
              <a16:creationId xmlns:a16="http://schemas.microsoft.com/office/drawing/2014/main" xmlns="" id="{534C84A5-924C-4E05-AE70-F7BB7F7B87BB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37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6086" y="22794686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72</xdr:row>
      <xdr:rowOff>0</xdr:rowOff>
    </xdr:from>
    <xdr:ext cx="50800" cy="50800"/>
    <xdr:pic>
      <xdr:nvPicPr>
        <xdr:cNvPr id="839" name="Picture 838">
          <a:extLst>
            <a:ext uri="{FF2B5EF4-FFF2-40B4-BE49-F238E27FC236}">
              <a16:creationId xmlns:a16="http://schemas.microsoft.com/office/drawing/2014/main" xmlns="" id="{83B149B9-251F-413C-B93C-C1777D6A3CE9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38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6086" y="22794686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72</xdr:row>
      <xdr:rowOff>0</xdr:rowOff>
    </xdr:from>
    <xdr:ext cx="50800" cy="50800"/>
    <xdr:pic>
      <xdr:nvPicPr>
        <xdr:cNvPr id="840" name="Picture 839">
          <a:extLst>
            <a:ext uri="{FF2B5EF4-FFF2-40B4-BE49-F238E27FC236}">
              <a16:creationId xmlns:a16="http://schemas.microsoft.com/office/drawing/2014/main" xmlns="" id="{DD4F7E69-5CED-4378-804F-6CE62F0BBC29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39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6086" y="22794686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72</xdr:row>
      <xdr:rowOff>0</xdr:rowOff>
    </xdr:from>
    <xdr:ext cx="50800" cy="50800"/>
    <xdr:pic>
      <xdr:nvPicPr>
        <xdr:cNvPr id="841" name="Picture 840">
          <a:extLst>
            <a:ext uri="{FF2B5EF4-FFF2-40B4-BE49-F238E27FC236}">
              <a16:creationId xmlns:a16="http://schemas.microsoft.com/office/drawing/2014/main" xmlns="" id="{0DF419A6-4C03-4A9E-B907-B38567A02ADD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40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6086" y="22794686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72</xdr:row>
      <xdr:rowOff>0</xdr:rowOff>
    </xdr:from>
    <xdr:ext cx="50800" cy="50800"/>
    <xdr:pic>
      <xdr:nvPicPr>
        <xdr:cNvPr id="842" name="Picture 841">
          <a:extLst>
            <a:ext uri="{FF2B5EF4-FFF2-40B4-BE49-F238E27FC236}">
              <a16:creationId xmlns:a16="http://schemas.microsoft.com/office/drawing/2014/main" xmlns="" id="{2BEA04FD-BF37-4D1E-A0EA-FE1E62BEB9DD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41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6086" y="22794686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72</xdr:row>
      <xdr:rowOff>0</xdr:rowOff>
    </xdr:from>
    <xdr:ext cx="50800" cy="50800"/>
    <xdr:pic>
      <xdr:nvPicPr>
        <xdr:cNvPr id="843" name="Picture 842">
          <a:extLst>
            <a:ext uri="{FF2B5EF4-FFF2-40B4-BE49-F238E27FC236}">
              <a16:creationId xmlns:a16="http://schemas.microsoft.com/office/drawing/2014/main" xmlns="" id="{EF4022C7-7181-417C-84D5-5662BE2B37F0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43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6086" y="22794686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72</xdr:row>
      <xdr:rowOff>0</xdr:rowOff>
    </xdr:from>
    <xdr:ext cx="50800" cy="50800"/>
    <xdr:pic>
      <xdr:nvPicPr>
        <xdr:cNvPr id="844" name="Picture 843">
          <a:extLst>
            <a:ext uri="{FF2B5EF4-FFF2-40B4-BE49-F238E27FC236}">
              <a16:creationId xmlns:a16="http://schemas.microsoft.com/office/drawing/2014/main" xmlns="" id="{4809373B-42C7-4228-A868-29547C6FD02F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42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6086" y="22794686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72</xdr:row>
      <xdr:rowOff>0</xdr:rowOff>
    </xdr:from>
    <xdr:ext cx="50800" cy="50800"/>
    <xdr:pic>
      <xdr:nvPicPr>
        <xdr:cNvPr id="845" name="Picture 844">
          <a:extLst>
            <a:ext uri="{FF2B5EF4-FFF2-40B4-BE49-F238E27FC236}">
              <a16:creationId xmlns:a16="http://schemas.microsoft.com/office/drawing/2014/main" xmlns="" id="{573F97C3-0B13-4252-BF1B-DF193BA8B871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43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6086" y="22794686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72</xdr:row>
      <xdr:rowOff>0</xdr:rowOff>
    </xdr:from>
    <xdr:ext cx="50800" cy="50800"/>
    <xdr:pic>
      <xdr:nvPicPr>
        <xdr:cNvPr id="846" name="Picture 845">
          <a:extLst>
            <a:ext uri="{FF2B5EF4-FFF2-40B4-BE49-F238E27FC236}">
              <a16:creationId xmlns:a16="http://schemas.microsoft.com/office/drawing/2014/main" xmlns="" id="{3592061B-F038-4AC6-A546-21C230729039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42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6086" y="22794686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72</xdr:row>
      <xdr:rowOff>0</xdr:rowOff>
    </xdr:from>
    <xdr:ext cx="50800" cy="50800"/>
    <xdr:pic>
      <xdr:nvPicPr>
        <xdr:cNvPr id="847" name="Picture 846">
          <a:extLst>
            <a:ext uri="{FF2B5EF4-FFF2-40B4-BE49-F238E27FC236}">
              <a16:creationId xmlns:a16="http://schemas.microsoft.com/office/drawing/2014/main" xmlns="" id="{83262210-B243-4508-9139-F8AF270ED9AD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43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6086" y="22794686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72</xdr:row>
      <xdr:rowOff>0</xdr:rowOff>
    </xdr:from>
    <xdr:ext cx="50800" cy="50800"/>
    <xdr:pic>
      <xdr:nvPicPr>
        <xdr:cNvPr id="848" name="Picture 847">
          <a:extLst>
            <a:ext uri="{FF2B5EF4-FFF2-40B4-BE49-F238E27FC236}">
              <a16:creationId xmlns:a16="http://schemas.microsoft.com/office/drawing/2014/main" xmlns="" id="{E2B4803B-C0E2-40CE-B135-116B2133087E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44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6086" y="22794686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72</xdr:row>
      <xdr:rowOff>0</xdr:rowOff>
    </xdr:from>
    <xdr:ext cx="50800" cy="50800"/>
    <xdr:pic>
      <xdr:nvPicPr>
        <xdr:cNvPr id="849" name="Picture 848">
          <a:extLst>
            <a:ext uri="{FF2B5EF4-FFF2-40B4-BE49-F238E27FC236}">
              <a16:creationId xmlns:a16="http://schemas.microsoft.com/office/drawing/2014/main" xmlns="" id="{E6DA3CC7-5FF5-4265-9E40-8925A9A16C20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42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6086" y="22794686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72</xdr:row>
      <xdr:rowOff>0</xdr:rowOff>
    </xdr:from>
    <xdr:ext cx="50800" cy="50800"/>
    <xdr:pic>
      <xdr:nvPicPr>
        <xdr:cNvPr id="850" name="Picture 849">
          <a:extLst>
            <a:ext uri="{FF2B5EF4-FFF2-40B4-BE49-F238E27FC236}">
              <a16:creationId xmlns:a16="http://schemas.microsoft.com/office/drawing/2014/main" xmlns="" id="{1CD49D47-B38A-4811-BD33-588C1731318A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43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6086" y="22794686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72</xdr:row>
      <xdr:rowOff>0</xdr:rowOff>
    </xdr:from>
    <xdr:ext cx="50800" cy="50800"/>
    <xdr:pic>
      <xdr:nvPicPr>
        <xdr:cNvPr id="851" name="Picture 850">
          <a:extLst>
            <a:ext uri="{FF2B5EF4-FFF2-40B4-BE49-F238E27FC236}">
              <a16:creationId xmlns:a16="http://schemas.microsoft.com/office/drawing/2014/main" xmlns="" id="{357F75BD-A678-4CFC-AF7F-7C8D2D988855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44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6086" y="22794686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852" name="Picture 851">
          <a:extLst>
            <a:ext uri="{FF2B5EF4-FFF2-40B4-BE49-F238E27FC236}">
              <a16:creationId xmlns:a16="http://schemas.microsoft.com/office/drawing/2014/main" xmlns="" id="{153CCA2A-6A14-45D9-86E5-FA536FCFB34F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83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853" name="Picture 852">
          <a:extLst>
            <a:ext uri="{FF2B5EF4-FFF2-40B4-BE49-F238E27FC236}">
              <a16:creationId xmlns:a16="http://schemas.microsoft.com/office/drawing/2014/main" xmlns="" id="{6F525F26-E4EC-4A5D-AF47-0C9D84303EB9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84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72</xdr:row>
      <xdr:rowOff>0</xdr:rowOff>
    </xdr:from>
    <xdr:ext cx="50800" cy="50800"/>
    <xdr:pic>
      <xdr:nvPicPr>
        <xdr:cNvPr id="854" name="Picture 853">
          <a:extLst>
            <a:ext uri="{FF2B5EF4-FFF2-40B4-BE49-F238E27FC236}">
              <a16:creationId xmlns:a16="http://schemas.microsoft.com/office/drawing/2014/main" xmlns="" id="{F3277AC4-526F-43FC-8706-BF47120CE525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83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72</xdr:row>
      <xdr:rowOff>0</xdr:rowOff>
    </xdr:from>
    <xdr:ext cx="50800" cy="50800"/>
    <xdr:pic>
      <xdr:nvPicPr>
        <xdr:cNvPr id="855" name="Picture 854">
          <a:extLst>
            <a:ext uri="{FF2B5EF4-FFF2-40B4-BE49-F238E27FC236}">
              <a16:creationId xmlns:a16="http://schemas.microsoft.com/office/drawing/2014/main" xmlns="" id="{E0681473-AF76-4D4A-8A61-63ED29F4B21A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84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2</xdr:col>
      <xdr:colOff>104775</xdr:colOff>
      <xdr:row>73</xdr:row>
      <xdr:rowOff>0</xdr:rowOff>
    </xdr:from>
    <xdr:ext cx="50800" cy="50800"/>
    <xdr:pic>
      <xdr:nvPicPr>
        <xdr:cNvPr id="856" name="Picture 855">
          <a:extLst>
            <a:ext uri="{FF2B5EF4-FFF2-40B4-BE49-F238E27FC236}">
              <a16:creationId xmlns:a16="http://schemas.microsoft.com/office/drawing/2014/main" xmlns="" id="{927DE806-B81E-40C2-A81A-120315D88870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83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328035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857" name="Picture 856">
          <a:extLst>
            <a:ext uri="{FF2B5EF4-FFF2-40B4-BE49-F238E27FC236}">
              <a16:creationId xmlns:a16="http://schemas.microsoft.com/office/drawing/2014/main" xmlns="" id="{97BA1E04-0076-4356-9511-AE4514B5383F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84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2</xdr:col>
      <xdr:colOff>104775</xdr:colOff>
      <xdr:row>71</xdr:row>
      <xdr:rowOff>0</xdr:rowOff>
    </xdr:from>
    <xdr:ext cx="50800" cy="50800"/>
    <xdr:pic>
      <xdr:nvPicPr>
        <xdr:cNvPr id="858" name="Picture 857">
          <a:extLst>
            <a:ext uri="{FF2B5EF4-FFF2-40B4-BE49-F238E27FC236}">
              <a16:creationId xmlns:a16="http://schemas.microsoft.com/office/drawing/2014/main" xmlns="" id="{923A5375-50E9-45A7-9404-271997437D4E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8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328035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859" name="Picture 858">
          <a:extLst>
            <a:ext uri="{FF2B5EF4-FFF2-40B4-BE49-F238E27FC236}">
              <a16:creationId xmlns:a16="http://schemas.microsoft.com/office/drawing/2014/main" xmlns="" id="{DF85B700-4460-4855-BBB7-6D2D3A428314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86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860" name="Picture 859">
          <a:extLst>
            <a:ext uri="{FF2B5EF4-FFF2-40B4-BE49-F238E27FC236}">
              <a16:creationId xmlns:a16="http://schemas.microsoft.com/office/drawing/2014/main" xmlns="" id="{8643EC01-5DD3-433A-AE38-F1D54FDCEACB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8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861" name="Picture 860">
          <a:extLst>
            <a:ext uri="{FF2B5EF4-FFF2-40B4-BE49-F238E27FC236}">
              <a16:creationId xmlns:a16="http://schemas.microsoft.com/office/drawing/2014/main" xmlns="" id="{CF4AAFA2-5DF7-4871-835C-8A10BD8E0AD8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86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862" name="Picture 861">
          <a:extLst>
            <a:ext uri="{FF2B5EF4-FFF2-40B4-BE49-F238E27FC236}">
              <a16:creationId xmlns:a16="http://schemas.microsoft.com/office/drawing/2014/main" xmlns="" id="{9370E536-12E7-47AF-B860-B02CD7178FED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8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863" name="Picture 862">
          <a:extLst>
            <a:ext uri="{FF2B5EF4-FFF2-40B4-BE49-F238E27FC236}">
              <a16:creationId xmlns:a16="http://schemas.microsoft.com/office/drawing/2014/main" xmlns="" id="{472B4056-6EAB-4943-BC65-E81CF57AF1D0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86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864" name="Picture 863">
          <a:extLst>
            <a:ext uri="{FF2B5EF4-FFF2-40B4-BE49-F238E27FC236}">
              <a16:creationId xmlns:a16="http://schemas.microsoft.com/office/drawing/2014/main" xmlns="" id="{6C78D88B-126D-4E92-9436-AEA7D7D998E4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87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2</xdr:col>
      <xdr:colOff>104775</xdr:colOff>
      <xdr:row>72</xdr:row>
      <xdr:rowOff>0</xdr:rowOff>
    </xdr:from>
    <xdr:ext cx="50800" cy="50800"/>
    <xdr:pic>
      <xdr:nvPicPr>
        <xdr:cNvPr id="865" name="Picture 864">
          <a:extLst>
            <a:ext uri="{FF2B5EF4-FFF2-40B4-BE49-F238E27FC236}">
              <a16:creationId xmlns:a16="http://schemas.microsoft.com/office/drawing/2014/main" xmlns="" id="{73F73648-E4DF-4930-9F2D-1398E4468CD1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8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328035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72</xdr:row>
      <xdr:rowOff>0</xdr:rowOff>
    </xdr:from>
    <xdr:ext cx="50800" cy="50800"/>
    <xdr:pic>
      <xdr:nvPicPr>
        <xdr:cNvPr id="866" name="Picture 865">
          <a:extLst>
            <a:ext uri="{FF2B5EF4-FFF2-40B4-BE49-F238E27FC236}">
              <a16:creationId xmlns:a16="http://schemas.microsoft.com/office/drawing/2014/main" xmlns="" id="{B7ED66A9-C5BD-46E2-9101-8FF7062609AE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86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72</xdr:row>
      <xdr:rowOff>0</xdr:rowOff>
    </xdr:from>
    <xdr:ext cx="50800" cy="50800"/>
    <xdr:pic>
      <xdr:nvPicPr>
        <xdr:cNvPr id="867" name="Picture 866">
          <a:extLst>
            <a:ext uri="{FF2B5EF4-FFF2-40B4-BE49-F238E27FC236}">
              <a16:creationId xmlns:a16="http://schemas.microsoft.com/office/drawing/2014/main" xmlns="" id="{4B45BA1A-BFC4-4DF0-BD28-4A6D26511C3B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8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72</xdr:row>
      <xdr:rowOff>0</xdr:rowOff>
    </xdr:from>
    <xdr:ext cx="50800" cy="50800"/>
    <xdr:pic>
      <xdr:nvPicPr>
        <xdr:cNvPr id="868" name="Picture 867">
          <a:extLst>
            <a:ext uri="{FF2B5EF4-FFF2-40B4-BE49-F238E27FC236}">
              <a16:creationId xmlns:a16="http://schemas.microsoft.com/office/drawing/2014/main" xmlns="" id="{9799DBD0-8668-4BC1-88AB-0D5947BCF539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86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72</xdr:row>
      <xdr:rowOff>0</xdr:rowOff>
    </xdr:from>
    <xdr:ext cx="50800" cy="50800"/>
    <xdr:pic>
      <xdr:nvPicPr>
        <xdr:cNvPr id="869" name="Picture 868">
          <a:extLst>
            <a:ext uri="{FF2B5EF4-FFF2-40B4-BE49-F238E27FC236}">
              <a16:creationId xmlns:a16="http://schemas.microsoft.com/office/drawing/2014/main" xmlns="" id="{6534D3BF-C9DA-4B11-8CCB-716CC2B4B3F0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8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72</xdr:row>
      <xdr:rowOff>0</xdr:rowOff>
    </xdr:from>
    <xdr:ext cx="50800" cy="50800"/>
    <xdr:pic>
      <xdr:nvPicPr>
        <xdr:cNvPr id="870" name="Picture 869">
          <a:extLst>
            <a:ext uri="{FF2B5EF4-FFF2-40B4-BE49-F238E27FC236}">
              <a16:creationId xmlns:a16="http://schemas.microsoft.com/office/drawing/2014/main" xmlns="" id="{2D586A39-2BEF-43B7-8174-53450EAC65C3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86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72</xdr:row>
      <xdr:rowOff>0</xdr:rowOff>
    </xdr:from>
    <xdr:ext cx="50800" cy="50800"/>
    <xdr:pic>
      <xdr:nvPicPr>
        <xdr:cNvPr id="871" name="Picture 870">
          <a:extLst>
            <a:ext uri="{FF2B5EF4-FFF2-40B4-BE49-F238E27FC236}">
              <a16:creationId xmlns:a16="http://schemas.microsoft.com/office/drawing/2014/main" xmlns="" id="{ADC83954-1DB9-4291-A665-EC794C8CC02D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87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872" name="Picture 871">
          <a:extLst>
            <a:ext uri="{FF2B5EF4-FFF2-40B4-BE49-F238E27FC236}">
              <a16:creationId xmlns:a16="http://schemas.microsoft.com/office/drawing/2014/main" xmlns="" id="{6309316B-E39D-4A15-AF9C-C45F5717D9D9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8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873" name="Picture 872">
          <a:extLst>
            <a:ext uri="{FF2B5EF4-FFF2-40B4-BE49-F238E27FC236}">
              <a16:creationId xmlns:a16="http://schemas.microsoft.com/office/drawing/2014/main" xmlns="" id="{B74A31F5-0035-4816-9FE3-126A544F9247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86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874" name="Picture 873">
          <a:extLst>
            <a:ext uri="{FF2B5EF4-FFF2-40B4-BE49-F238E27FC236}">
              <a16:creationId xmlns:a16="http://schemas.microsoft.com/office/drawing/2014/main" xmlns="" id="{67727844-1F8E-4280-A548-14218F8A8036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87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72</xdr:row>
      <xdr:rowOff>0</xdr:rowOff>
    </xdr:from>
    <xdr:ext cx="50800" cy="50800"/>
    <xdr:pic>
      <xdr:nvPicPr>
        <xdr:cNvPr id="875" name="Picture 874">
          <a:extLst>
            <a:ext uri="{FF2B5EF4-FFF2-40B4-BE49-F238E27FC236}">
              <a16:creationId xmlns:a16="http://schemas.microsoft.com/office/drawing/2014/main" xmlns="" id="{6D3983FE-4DB0-4DE3-8597-C685927724C9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8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72</xdr:row>
      <xdr:rowOff>0</xdr:rowOff>
    </xdr:from>
    <xdr:ext cx="50800" cy="50800"/>
    <xdr:pic>
      <xdr:nvPicPr>
        <xdr:cNvPr id="876" name="Picture 875">
          <a:extLst>
            <a:ext uri="{FF2B5EF4-FFF2-40B4-BE49-F238E27FC236}">
              <a16:creationId xmlns:a16="http://schemas.microsoft.com/office/drawing/2014/main" xmlns="" id="{8238A2AE-9141-41F3-B2D0-8414B334248D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86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72</xdr:row>
      <xdr:rowOff>0</xdr:rowOff>
    </xdr:from>
    <xdr:ext cx="50800" cy="50800"/>
    <xdr:pic>
      <xdr:nvPicPr>
        <xdr:cNvPr id="877" name="Picture 876">
          <a:extLst>
            <a:ext uri="{FF2B5EF4-FFF2-40B4-BE49-F238E27FC236}">
              <a16:creationId xmlns:a16="http://schemas.microsoft.com/office/drawing/2014/main" xmlns="" id="{18859D32-0B01-4677-92A0-A8A14B33198F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87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878" name="Picture 877">
          <a:extLst>
            <a:ext uri="{FF2B5EF4-FFF2-40B4-BE49-F238E27FC236}">
              <a16:creationId xmlns:a16="http://schemas.microsoft.com/office/drawing/2014/main" xmlns="" id="{78808A55-EF07-4BA3-8D34-D09D36717AB7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8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879" name="Picture 878">
          <a:extLst>
            <a:ext uri="{FF2B5EF4-FFF2-40B4-BE49-F238E27FC236}">
              <a16:creationId xmlns:a16="http://schemas.microsoft.com/office/drawing/2014/main" xmlns="" id="{03C451A7-38C6-40BA-81BA-15B3F8EB3241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86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880" name="Picture 879">
          <a:extLst>
            <a:ext uri="{FF2B5EF4-FFF2-40B4-BE49-F238E27FC236}">
              <a16:creationId xmlns:a16="http://schemas.microsoft.com/office/drawing/2014/main" xmlns="" id="{922150C1-45C7-417D-9B2B-B18CFB821FBD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87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881" name="Picture 880">
          <a:extLst>
            <a:ext uri="{FF2B5EF4-FFF2-40B4-BE49-F238E27FC236}">
              <a16:creationId xmlns:a16="http://schemas.microsoft.com/office/drawing/2014/main" xmlns="" id="{120FC8D4-9EF8-4DF2-8A6A-7E2AD0C4F343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8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882" name="Picture 881">
          <a:extLst>
            <a:ext uri="{FF2B5EF4-FFF2-40B4-BE49-F238E27FC236}">
              <a16:creationId xmlns:a16="http://schemas.microsoft.com/office/drawing/2014/main" xmlns="" id="{D540360A-5EA0-4530-A9EE-8435425FD5ED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86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883" name="Picture 882">
          <a:extLst>
            <a:ext uri="{FF2B5EF4-FFF2-40B4-BE49-F238E27FC236}">
              <a16:creationId xmlns:a16="http://schemas.microsoft.com/office/drawing/2014/main" xmlns="" id="{28CB7A3B-0FE3-4559-ACEB-8F13DA6C1746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87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884" name="Picture 883">
          <a:extLst>
            <a:ext uri="{FF2B5EF4-FFF2-40B4-BE49-F238E27FC236}">
              <a16:creationId xmlns:a16="http://schemas.microsoft.com/office/drawing/2014/main" xmlns="" id="{9075AD0A-F8C2-4D0B-980E-EC13ED982B0D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8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885" name="Picture 884">
          <a:extLst>
            <a:ext uri="{FF2B5EF4-FFF2-40B4-BE49-F238E27FC236}">
              <a16:creationId xmlns:a16="http://schemas.microsoft.com/office/drawing/2014/main" xmlns="" id="{5E4A12B8-76FC-4FC9-B09D-1411E0778031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86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886" name="Picture 885">
          <a:extLst>
            <a:ext uri="{FF2B5EF4-FFF2-40B4-BE49-F238E27FC236}">
              <a16:creationId xmlns:a16="http://schemas.microsoft.com/office/drawing/2014/main" xmlns="" id="{D2FF7E16-F660-4635-A783-CA1F7597ACB6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87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887" name="Picture 886">
          <a:extLst>
            <a:ext uri="{FF2B5EF4-FFF2-40B4-BE49-F238E27FC236}">
              <a16:creationId xmlns:a16="http://schemas.microsoft.com/office/drawing/2014/main" xmlns="" id="{C30DAFEA-A960-4403-9FEB-16E844EB98EE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88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888" name="Picture 887">
          <a:extLst>
            <a:ext uri="{FF2B5EF4-FFF2-40B4-BE49-F238E27FC236}">
              <a16:creationId xmlns:a16="http://schemas.microsoft.com/office/drawing/2014/main" xmlns="" id="{880E6E2C-7C25-43DD-826A-00530EC28F2E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89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889" name="Picture 888">
          <a:extLst>
            <a:ext uri="{FF2B5EF4-FFF2-40B4-BE49-F238E27FC236}">
              <a16:creationId xmlns:a16="http://schemas.microsoft.com/office/drawing/2014/main" xmlns="" id="{6FBB8D04-4BF2-4E4E-9D4B-70E2089FC989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90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890" name="Picture 889">
          <a:extLst>
            <a:ext uri="{FF2B5EF4-FFF2-40B4-BE49-F238E27FC236}">
              <a16:creationId xmlns:a16="http://schemas.microsoft.com/office/drawing/2014/main" xmlns="" id="{308E03CA-3F7D-4DF7-9AFD-4FB3A1CC64E9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91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891" name="Picture 890">
          <a:extLst>
            <a:ext uri="{FF2B5EF4-FFF2-40B4-BE49-F238E27FC236}">
              <a16:creationId xmlns:a16="http://schemas.microsoft.com/office/drawing/2014/main" xmlns="" id="{6D6A6FEA-1637-4BE8-9CAC-59AD0379F413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92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892" name="Picture 891">
          <a:extLst>
            <a:ext uri="{FF2B5EF4-FFF2-40B4-BE49-F238E27FC236}">
              <a16:creationId xmlns:a16="http://schemas.microsoft.com/office/drawing/2014/main" xmlns="" id="{A2FCA340-5B10-4DAB-81A2-170F3BEBBDB3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91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893" name="Picture 892">
          <a:extLst>
            <a:ext uri="{FF2B5EF4-FFF2-40B4-BE49-F238E27FC236}">
              <a16:creationId xmlns:a16="http://schemas.microsoft.com/office/drawing/2014/main" xmlns="" id="{961D4777-2C62-4C43-AB31-EDA7294068AB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92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2</xdr:col>
      <xdr:colOff>104775</xdr:colOff>
      <xdr:row>71</xdr:row>
      <xdr:rowOff>0</xdr:rowOff>
    </xdr:from>
    <xdr:ext cx="50800" cy="50800"/>
    <xdr:pic>
      <xdr:nvPicPr>
        <xdr:cNvPr id="894" name="Picture 893">
          <a:extLst>
            <a:ext uri="{FF2B5EF4-FFF2-40B4-BE49-F238E27FC236}">
              <a16:creationId xmlns:a16="http://schemas.microsoft.com/office/drawing/2014/main" xmlns="" id="{B557F9AD-3EA7-4193-9C21-69220EDA42BC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91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328035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895" name="Picture 894">
          <a:extLst>
            <a:ext uri="{FF2B5EF4-FFF2-40B4-BE49-F238E27FC236}">
              <a16:creationId xmlns:a16="http://schemas.microsoft.com/office/drawing/2014/main" xmlns="" id="{F3660964-72D4-4394-A348-AA71C2E77E6D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92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896" name="Picture 895">
          <a:extLst>
            <a:ext uri="{FF2B5EF4-FFF2-40B4-BE49-F238E27FC236}">
              <a16:creationId xmlns:a16="http://schemas.microsoft.com/office/drawing/2014/main" xmlns="" id="{511CC90F-07C5-4243-97A9-431AEE01B3DD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93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897" name="Picture 896">
          <a:extLst>
            <a:ext uri="{FF2B5EF4-FFF2-40B4-BE49-F238E27FC236}">
              <a16:creationId xmlns:a16="http://schemas.microsoft.com/office/drawing/2014/main" xmlns="" id="{EA9BC275-5DA8-4D15-986E-D0F90A1BA525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94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898" name="Picture 897">
          <a:extLst>
            <a:ext uri="{FF2B5EF4-FFF2-40B4-BE49-F238E27FC236}">
              <a16:creationId xmlns:a16="http://schemas.microsoft.com/office/drawing/2014/main" xmlns="" id="{23A05F90-2BE5-4821-AF00-BA771FE53DDB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93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899" name="Picture 898">
          <a:extLst>
            <a:ext uri="{FF2B5EF4-FFF2-40B4-BE49-F238E27FC236}">
              <a16:creationId xmlns:a16="http://schemas.microsoft.com/office/drawing/2014/main" xmlns="" id="{7C5A0D8E-364A-43B1-ADDE-D2FC81836E33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94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2</xdr:col>
      <xdr:colOff>104775</xdr:colOff>
      <xdr:row>71</xdr:row>
      <xdr:rowOff>0</xdr:rowOff>
    </xdr:from>
    <xdr:ext cx="50800" cy="50800"/>
    <xdr:pic>
      <xdr:nvPicPr>
        <xdr:cNvPr id="900" name="Picture 899">
          <a:extLst>
            <a:ext uri="{FF2B5EF4-FFF2-40B4-BE49-F238E27FC236}">
              <a16:creationId xmlns:a16="http://schemas.microsoft.com/office/drawing/2014/main" xmlns="" id="{D4AF45D9-B959-4C97-8C54-9618EDF6EC25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93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328035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901" name="Picture 900">
          <a:extLst>
            <a:ext uri="{FF2B5EF4-FFF2-40B4-BE49-F238E27FC236}">
              <a16:creationId xmlns:a16="http://schemas.microsoft.com/office/drawing/2014/main" xmlns="" id="{24465EB3-F52C-4A2C-A145-3ED864C7189B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94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902" name="Picture 901">
          <a:extLst>
            <a:ext uri="{FF2B5EF4-FFF2-40B4-BE49-F238E27FC236}">
              <a16:creationId xmlns:a16="http://schemas.microsoft.com/office/drawing/2014/main" xmlns="" id="{D416DA1A-36C1-486B-9941-A525B5A0623B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9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903" name="Picture 902">
          <a:extLst>
            <a:ext uri="{FF2B5EF4-FFF2-40B4-BE49-F238E27FC236}">
              <a16:creationId xmlns:a16="http://schemas.microsoft.com/office/drawing/2014/main" xmlns="" id="{CCA39A99-9270-4E22-9173-124B76635950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93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904" name="Picture 903">
          <a:extLst>
            <a:ext uri="{FF2B5EF4-FFF2-40B4-BE49-F238E27FC236}">
              <a16:creationId xmlns:a16="http://schemas.microsoft.com/office/drawing/2014/main" xmlns="" id="{81A2EF70-8AE2-4AE0-A51C-ACA015B64ED3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94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905" name="Picture 904">
          <a:extLst>
            <a:ext uri="{FF2B5EF4-FFF2-40B4-BE49-F238E27FC236}">
              <a16:creationId xmlns:a16="http://schemas.microsoft.com/office/drawing/2014/main" xmlns="" id="{C0001D8A-03B2-4D9E-A803-65A26169D0A7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9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906" name="Picture 905">
          <a:extLst>
            <a:ext uri="{FF2B5EF4-FFF2-40B4-BE49-F238E27FC236}">
              <a16:creationId xmlns:a16="http://schemas.microsoft.com/office/drawing/2014/main" xmlns="" id="{DF41B5E4-2A07-499D-899E-A137EB394E1D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93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907" name="Picture 906">
          <a:extLst>
            <a:ext uri="{FF2B5EF4-FFF2-40B4-BE49-F238E27FC236}">
              <a16:creationId xmlns:a16="http://schemas.microsoft.com/office/drawing/2014/main" xmlns="" id="{41648050-1CC8-464F-A74A-C370928AC33F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94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908" name="Picture 907">
          <a:extLst>
            <a:ext uri="{FF2B5EF4-FFF2-40B4-BE49-F238E27FC236}">
              <a16:creationId xmlns:a16="http://schemas.microsoft.com/office/drawing/2014/main" xmlns="" id="{4DAE3F2F-6470-4004-966E-043EA9006457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93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909" name="Picture 908">
          <a:extLst>
            <a:ext uri="{FF2B5EF4-FFF2-40B4-BE49-F238E27FC236}">
              <a16:creationId xmlns:a16="http://schemas.microsoft.com/office/drawing/2014/main" xmlns="" id="{67244AE5-324F-499A-BDBD-B935B1E63921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94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910" name="Picture 909">
          <a:extLst>
            <a:ext uri="{FF2B5EF4-FFF2-40B4-BE49-F238E27FC236}">
              <a16:creationId xmlns:a16="http://schemas.microsoft.com/office/drawing/2014/main" xmlns="" id="{69810FDF-54DE-4B1E-A1CF-D24ADD76C1C8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9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2</xdr:col>
      <xdr:colOff>104775</xdr:colOff>
      <xdr:row>71</xdr:row>
      <xdr:rowOff>0</xdr:rowOff>
    </xdr:from>
    <xdr:ext cx="50800" cy="50800"/>
    <xdr:pic>
      <xdr:nvPicPr>
        <xdr:cNvPr id="911" name="Picture 910">
          <a:extLst>
            <a:ext uri="{FF2B5EF4-FFF2-40B4-BE49-F238E27FC236}">
              <a16:creationId xmlns:a16="http://schemas.microsoft.com/office/drawing/2014/main" xmlns="" id="{CCB70257-43FF-40FF-9C81-B6AE5A1868E8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93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328035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912" name="Picture 911">
          <a:extLst>
            <a:ext uri="{FF2B5EF4-FFF2-40B4-BE49-F238E27FC236}">
              <a16:creationId xmlns:a16="http://schemas.microsoft.com/office/drawing/2014/main" xmlns="" id="{49F32CBA-5032-4D10-8F8A-6C385F9AF912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94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913" name="Picture 912">
          <a:extLst>
            <a:ext uri="{FF2B5EF4-FFF2-40B4-BE49-F238E27FC236}">
              <a16:creationId xmlns:a16="http://schemas.microsoft.com/office/drawing/2014/main" xmlns="" id="{AA88AA9F-7588-46AC-B87A-E2762ACD89D0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93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914" name="Picture 913">
          <a:extLst>
            <a:ext uri="{FF2B5EF4-FFF2-40B4-BE49-F238E27FC236}">
              <a16:creationId xmlns:a16="http://schemas.microsoft.com/office/drawing/2014/main" xmlns="" id="{177DCF36-478F-46E6-B157-929CCED61648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94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915" name="Picture 914">
          <a:extLst>
            <a:ext uri="{FF2B5EF4-FFF2-40B4-BE49-F238E27FC236}">
              <a16:creationId xmlns:a16="http://schemas.microsoft.com/office/drawing/2014/main" xmlns="" id="{F6AC12B6-590A-4324-82F4-98B4DEB24D8C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93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916" name="Picture 915">
          <a:extLst>
            <a:ext uri="{FF2B5EF4-FFF2-40B4-BE49-F238E27FC236}">
              <a16:creationId xmlns:a16="http://schemas.microsoft.com/office/drawing/2014/main" xmlns="" id="{822B3523-77E5-4D87-8823-3B2F9CF081A3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94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917" name="Picture 916">
          <a:extLst>
            <a:ext uri="{FF2B5EF4-FFF2-40B4-BE49-F238E27FC236}">
              <a16:creationId xmlns:a16="http://schemas.microsoft.com/office/drawing/2014/main" xmlns="" id="{22A6F545-5C00-4C72-94C2-171059445D74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9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2</xdr:col>
      <xdr:colOff>104775</xdr:colOff>
      <xdr:row>71</xdr:row>
      <xdr:rowOff>0</xdr:rowOff>
    </xdr:from>
    <xdr:ext cx="50800" cy="50800"/>
    <xdr:pic>
      <xdr:nvPicPr>
        <xdr:cNvPr id="918" name="Picture 917">
          <a:extLst>
            <a:ext uri="{FF2B5EF4-FFF2-40B4-BE49-F238E27FC236}">
              <a16:creationId xmlns:a16="http://schemas.microsoft.com/office/drawing/2014/main" xmlns="" id="{6D894427-5DA9-4133-873E-24710926225C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93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328035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919" name="Picture 918">
          <a:extLst>
            <a:ext uri="{FF2B5EF4-FFF2-40B4-BE49-F238E27FC236}">
              <a16:creationId xmlns:a16="http://schemas.microsoft.com/office/drawing/2014/main" xmlns="" id="{D23B1D23-223A-40E1-8839-A17DD0DFDD46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94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920" name="Picture 919">
          <a:extLst>
            <a:ext uri="{FF2B5EF4-FFF2-40B4-BE49-F238E27FC236}">
              <a16:creationId xmlns:a16="http://schemas.microsoft.com/office/drawing/2014/main" xmlns="" id="{8990EB28-7C7C-4B18-8D9A-574739A0B37B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93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921" name="Picture 920">
          <a:extLst>
            <a:ext uri="{FF2B5EF4-FFF2-40B4-BE49-F238E27FC236}">
              <a16:creationId xmlns:a16="http://schemas.microsoft.com/office/drawing/2014/main" xmlns="" id="{84413DD9-8AE8-4E5F-A1AC-3E65E2858C0D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94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922" name="Picture 921">
          <a:extLst>
            <a:ext uri="{FF2B5EF4-FFF2-40B4-BE49-F238E27FC236}">
              <a16:creationId xmlns:a16="http://schemas.microsoft.com/office/drawing/2014/main" xmlns="" id="{975B8238-FD69-44E7-8D41-CB0239D11A97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93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923" name="Picture 922">
          <a:extLst>
            <a:ext uri="{FF2B5EF4-FFF2-40B4-BE49-F238E27FC236}">
              <a16:creationId xmlns:a16="http://schemas.microsoft.com/office/drawing/2014/main" xmlns="" id="{610BF3D9-0F06-4A84-BF6C-3350CF2224EC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94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924" name="Picture 923">
          <a:extLst>
            <a:ext uri="{FF2B5EF4-FFF2-40B4-BE49-F238E27FC236}">
              <a16:creationId xmlns:a16="http://schemas.microsoft.com/office/drawing/2014/main" xmlns="" id="{BD8DC225-8625-4D7E-8C6D-C1A2D717668C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9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925" name="Picture 924">
          <a:extLst>
            <a:ext uri="{FF2B5EF4-FFF2-40B4-BE49-F238E27FC236}">
              <a16:creationId xmlns:a16="http://schemas.microsoft.com/office/drawing/2014/main" xmlns="" id="{953C0277-3BBB-4D35-B641-6C052305D19C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96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926" name="Picture 925">
          <a:extLst>
            <a:ext uri="{FF2B5EF4-FFF2-40B4-BE49-F238E27FC236}">
              <a16:creationId xmlns:a16="http://schemas.microsoft.com/office/drawing/2014/main" xmlns="" id="{BC2F6D51-B849-4960-832A-5C8EB0964DDB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97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927" name="Picture 926">
          <a:extLst>
            <a:ext uri="{FF2B5EF4-FFF2-40B4-BE49-F238E27FC236}">
              <a16:creationId xmlns:a16="http://schemas.microsoft.com/office/drawing/2014/main" xmlns="" id="{8550FB57-72D8-4878-8DF9-11375E0D68AA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98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2</xdr:col>
      <xdr:colOff>104775</xdr:colOff>
      <xdr:row>71</xdr:row>
      <xdr:rowOff>0</xdr:rowOff>
    </xdr:from>
    <xdr:ext cx="50800" cy="50800"/>
    <xdr:pic>
      <xdr:nvPicPr>
        <xdr:cNvPr id="928" name="Picture 927">
          <a:extLst>
            <a:ext uri="{FF2B5EF4-FFF2-40B4-BE49-F238E27FC236}">
              <a16:creationId xmlns:a16="http://schemas.microsoft.com/office/drawing/2014/main" xmlns="" id="{D52C14E5-3661-4B1D-AC14-26720D39DDA2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99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328035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929" name="Picture 928">
          <a:extLst>
            <a:ext uri="{FF2B5EF4-FFF2-40B4-BE49-F238E27FC236}">
              <a16:creationId xmlns:a16="http://schemas.microsoft.com/office/drawing/2014/main" xmlns="" id="{E9012525-4FCE-4BA7-84D8-111147002D3A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00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930" name="Picture 929">
          <a:extLst>
            <a:ext uri="{FF2B5EF4-FFF2-40B4-BE49-F238E27FC236}">
              <a16:creationId xmlns:a16="http://schemas.microsoft.com/office/drawing/2014/main" xmlns="" id="{C8B1AEB5-9889-43E5-BD77-CB3089728CDA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99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931" name="Picture 930">
          <a:extLst>
            <a:ext uri="{FF2B5EF4-FFF2-40B4-BE49-F238E27FC236}">
              <a16:creationId xmlns:a16="http://schemas.microsoft.com/office/drawing/2014/main" xmlns="" id="{32492B60-0B60-4642-99A2-C3B9A0AA22D5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00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932" name="Picture 931">
          <a:extLst>
            <a:ext uri="{FF2B5EF4-FFF2-40B4-BE49-F238E27FC236}">
              <a16:creationId xmlns:a16="http://schemas.microsoft.com/office/drawing/2014/main" xmlns="" id="{04B25FB1-9180-476F-A547-89AACB650F62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99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933" name="Picture 932">
          <a:extLst>
            <a:ext uri="{FF2B5EF4-FFF2-40B4-BE49-F238E27FC236}">
              <a16:creationId xmlns:a16="http://schemas.microsoft.com/office/drawing/2014/main" xmlns="" id="{1897F521-ACEC-476D-B0A0-6E65FC63F169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00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934" name="Picture 933">
          <a:extLst>
            <a:ext uri="{FF2B5EF4-FFF2-40B4-BE49-F238E27FC236}">
              <a16:creationId xmlns:a16="http://schemas.microsoft.com/office/drawing/2014/main" xmlns="" id="{8FBC94DB-6883-46E0-B60C-527F523BA573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01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935" name="Picture 934">
          <a:extLst>
            <a:ext uri="{FF2B5EF4-FFF2-40B4-BE49-F238E27FC236}">
              <a16:creationId xmlns:a16="http://schemas.microsoft.com/office/drawing/2014/main" xmlns="" id="{8918DB46-C8D9-4F98-8CB1-3F0501BD3B54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99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936" name="Picture 935">
          <a:extLst>
            <a:ext uri="{FF2B5EF4-FFF2-40B4-BE49-F238E27FC236}">
              <a16:creationId xmlns:a16="http://schemas.microsoft.com/office/drawing/2014/main" xmlns="" id="{D84F5DA3-AD16-4199-A5B2-5A8819D4C269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00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937" name="Picture 936">
          <a:extLst>
            <a:ext uri="{FF2B5EF4-FFF2-40B4-BE49-F238E27FC236}">
              <a16:creationId xmlns:a16="http://schemas.microsoft.com/office/drawing/2014/main" xmlns="" id="{E8A14749-2FE8-4CDB-8D19-6BAE76B8B67C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01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938" name="Picture 937">
          <a:extLst>
            <a:ext uri="{FF2B5EF4-FFF2-40B4-BE49-F238E27FC236}">
              <a16:creationId xmlns:a16="http://schemas.microsoft.com/office/drawing/2014/main" xmlns="" id="{33022BCC-C401-4C5E-A0FF-102A2E73A9BE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02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939" name="Picture 938">
          <a:extLst>
            <a:ext uri="{FF2B5EF4-FFF2-40B4-BE49-F238E27FC236}">
              <a16:creationId xmlns:a16="http://schemas.microsoft.com/office/drawing/2014/main" xmlns="" id="{D20D5084-179D-4E63-B8C2-F71AFD5A66BF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03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940" name="Picture 939">
          <a:extLst>
            <a:ext uri="{FF2B5EF4-FFF2-40B4-BE49-F238E27FC236}">
              <a16:creationId xmlns:a16="http://schemas.microsoft.com/office/drawing/2014/main" xmlns="" id="{EA6E3CC4-1201-43F1-8321-E5087311D8BC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02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941" name="Picture 940">
          <a:extLst>
            <a:ext uri="{FF2B5EF4-FFF2-40B4-BE49-F238E27FC236}">
              <a16:creationId xmlns:a16="http://schemas.microsoft.com/office/drawing/2014/main" xmlns="" id="{D2DAEFF4-5EEE-4C80-BF28-BDDCA569F836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03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2</xdr:col>
      <xdr:colOff>104775</xdr:colOff>
      <xdr:row>73</xdr:row>
      <xdr:rowOff>0</xdr:rowOff>
    </xdr:from>
    <xdr:ext cx="50800" cy="50800"/>
    <xdr:pic>
      <xdr:nvPicPr>
        <xdr:cNvPr id="942" name="Picture 941">
          <a:extLst>
            <a:ext uri="{FF2B5EF4-FFF2-40B4-BE49-F238E27FC236}">
              <a16:creationId xmlns:a16="http://schemas.microsoft.com/office/drawing/2014/main" xmlns="" id="{0CF40C96-C590-4F7E-B2AC-9ACCC4C39EEE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02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328035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943" name="Picture 942">
          <a:extLst>
            <a:ext uri="{FF2B5EF4-FFF2-40B4-BE49-F238E27FC236}">
              <a16:creationId xmlns:a16="http://schemas.microsoft.com/office/drawing/2014/main" xmlns="" id="{B1BE0EF7-C7F0-4DA4-8B2E-171F83804CA0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03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2</xdr:col>
      <xdr:colOff>104775</xdr:colOff>
      <xdr:row>71</xdr:row>
      <xdr:rowOff>0</xdr:rowOff>
    </xdr:from>
    <xdr:ext cx="50800" cy="50800"/>
    <xdr:pic>
      <xdr:nvPicPr>
        <xdr:cNvPr id="944" name="Picture 943">
          <a:extLst>
            <a:ext uri="{FF2B5EF4-FFF2-40B4-BE49-F238E27FC236}">
              <a16:creationId xmlns:a16="http://schemas.microsoft.com/office/drawing/2014/main" xmlns="" id="{1F922713-F783-4F2C-8937-A46BBECA8A23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04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328035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945" name="Picture 944">
          <a:extLst>
            <a:ext uri="{FF2B5EF4-FFF2-40B4-BE49-F238E27FC236}">
              <a16:creationId xmlns:a16="http://schemas.microsoft.com/office/drawing/2014/main" xmlns="" id="{6D1F89A9-EA67-488F-B200-4853CAB1B1D9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0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946" name="Picture 945">
          <a:extLst>
            <a:ext uri="{FF2B5EF4-FFF2-40B4-BE49-F238E27FC236}">
              <a16:creationId xmlns:a16="http://schemas.microsoft.com/office/drawing/2014/main" xmlns="" id="{D064ADEC-CF3D-43F5-B568-D77BB1324224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04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947" name="Picture 946">
          <a:extLst>
            <a:ext uri="{FF2B5EF4-FFF2-40B4-BE49-F238E27FC236}">
              <a16:creationId xmlns:a16="http://schemas.microsoft.com/office/drawing/2014/main" xmlns="" id="{74C3D59B-4A3B-4CFA-A450-16316E7D2D4E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0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948" name="Picture 947">
          <a:extLst>
            <a:ext uri="{FF2B5EF4-FFF2-40B4-BE49-F238E27FC236}">
              <a16:creationId xmlns:a16="http://schemas.microsoft.com/office/drawing/2014/main" xmlns="" id="{9E3F11D6-4511-43A0-9D74-12824928DED8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04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949" name="Picture 948">
          <a:extLst>
            <a:ext uri="{FF2B5EF4-FFF2-40B4-BE49-F238E27FC236}">
              <a16:creationId xmlns:a16="http://schemas.microsoft.com/office/drawing/2014/main" xmlns="" id="{B9681ABF-ECBE-4E52-89C5-8FCC4AF20872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0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950" name="Picture 949">
          <a:extLst>
            <a:ext uri="{FF2B5EF4-FFF2-40B4-BE49-F238E27FC236}">
              <a16:creationId xmlns:a16="http://schemas.microsoft.com/office/drawing/2014/main" xmlns="" id="{5434C0A5-2707-4E00-BB74-8C93C6C02B5D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06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2</xdr:col>
      <xdr:colOff>104775</xdr:colOff>
      <xdr:row>73</xdr:row>
      <xdr:rowOff>0</xdr:rowOff>
    </xdr:from>
    <xdr:ext cx="50800" cy="50800"/>
    <xdr:pic>
      <xdr:nvPicPr>
        <xdr:cNvPr id="951" name="Picture 950">
          <a:extLst>
            <a:ext uri="{FF2B5EF4-FFF2-40B4-BE49-F238E27FC236}">
              <a16:creationId xmlns:a16="http://schemas.microsoft.com/office/drawing/2014/main" xmlns="" id="{0A7DDF04-7F5E-4052-99D9-FAAF26BF3CBA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04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328035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952" name="Picture 951">
          <a:extLst>
            <a:ext uri="{FF2B5EF4-FFF2-40B4-BE49-F238E27FC236}">
              <a16:creationId xmlns:a16="http://schemas.microsoft.com/office/drawing/2014/main" xmlns="" id="{2E4A03DC-2740-4050-B646-2EA74F193DE3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0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953" name="Picture 952">
          <a:extLst>
            <a:ext uri="{FF2B5EF4-FFF2-40B4-BE49-F238E27FC236}">
              <a16:creationId xmlns:a16="http://schemas.microsoft.com/office/drawing/2014/main" xmlns="" id="{FCE92E8D-0806-43A0-AE50-5C0F9FB2CF5B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04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954" name="Picture 953">
          <a:extLst>
            <a:ext uri="{FF2B5EF4-FFF2-40B4-BE49-F238E27FC236}">
              <a16:creationId xmlns:a16="http://schemas.microsoft.com/office/drawing/2014/main" xmlns="" id="{33325211-6814-4656-AE6B-FAA7478F126A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0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955" name="Picture 954">
          <a:extLst>
            <a:ext uri="{FF2B5EF4-FFF2-40B4-BE49-F238E27FC236}">
              <a16:creationId xmlns:a16="http://schemas.microsoft.com/office/drawing/2014/main" xmlns="" id="{00E18EE3-E542-41B4-AFA9-D78B48A16C4B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04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956" name="Picture 955">
          <a:extLst>
            <a:ext uri="{FF2B5EF4-FFF2-40B4-BE49-F238E27FC236}">
              <a16:creationId xmlns:a16="http://schemas.microsoft.com/office/drawing/2014/main" xmlns="" id="{6C0CDC80-A370-4F0B-9814-C083638B140E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0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957" name="Picture 956">
          <a:extLst>
            <a:ext uri="{FF2B5EF4-FFF2-40B4-BE49-F238E27FC236}">
              <a16:creationId xmlns:a16="http://schemas.microsoft.com/office/drawing/2014/main" xmlns="" id="{78955E75-DD12-4F5F-81BC-A5826E239F06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06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958" name="Picture 957">
          <a:extLst>
            <a:ext uri="{FF2B5EF4-FFF2-40B4-BE49-F238E27FC236}">
              <a16:creationId xmlns:a16="http://schemas.microsoft.com/office/drawing/2014/main" xmlns="" id="{2AB6C647-A028-4F0C-9E03-E4BD9FF178AC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04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959" name="Picture 958">
          <a:extLst>
            <a:ext uri="{FF2B5EF4-FFF2-40B4-BE49-F238E27FC236}">
              <a16:creationId xmlns:a16="http://schemas.microsoft.com/office/drawing/2014/main" xmlns="" id="{5C64C130-6F61-46D3-94C4-8C9AF16DD84A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0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960" name="Picture 959">
          <a:extLst>
            <a:ext uri="{FF2B5EF4-FFF2-40B4-BE49-F238E27FC236}">
              <a16:creationId xmlns:a16="http://schemas.microsoft.com/office/drawing/2014/main" xmlns="" id="{65A4D082-17D0-4F3B-BA2E-D46CD6520D5B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06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961" name="Picture 960">
          <a:extLst>
            <a:ext uri="{FF2B5EF4-FFF2-40B4-BE49-F238E27FC236}">
              <a16:creationId xmlns:a16="http://schemas.microsoft.com/office/drawing/2014/main" xmlns="" id="{F4C47B74-07DF-4E7C-9CDF-1C1CC1A282B4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04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962" name="Picture 961">
          <a:extLst>
            <a:ext uri="{FF2B5EF4-FFF2-40B4-BE49-F238E27FC236}">
              <a16:creationId xmlns:a16="http://schemas.microsoft.com/office/drawing/2014/main" xmlns="" id="{13BAC859-F608-43E3-A9AF-CA043178F843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0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963" name="Picture 962">
          <a:extLst>
            <a:ext uri="{FF2B5EF4-FFF2-40B4-BE49-F238E27FC236}">
              <a16:creationId xmlns:a16="http://schemas.microsoft.com/office/drawing/2014/main" xmlns="" id="{ECCC6564-C73D-4B96-B27A-CDF0DE48F5E9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06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964" name="Picture 963">
          <a:extLst>
            <a:ext uri="{FF2B5EF4-FFF2-40B4-BE49-F238E27FC236}">
              <a16:creationId xmlns:a16="http://schemas.microsoft.com/office/drawing/2014/main" xmlns="" id="{57EBD440-7FF8-48FD-A3F6-3FA64EEC29D0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04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965" name="Picture 964">
          <a:extLst>
            <a:ext uri="{FF2B5EF4-FFF2-40B4-BE49-F238E27FC236}">
              <a16:creationId xmlns:a16="http://schemas.microsoft.com/office/drawing/2014/main" xmlns="" id="{CF33B8DF-28C2-4A4D-9A27-31F73DEDE9C7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0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966" name="Picture 965">
          <a:extLst>
            <a:ext uri="{FF2B5EF4-FFF2-40B4-BE49-F238E27FC236}">
              <a16:creationId xmlns:a16="http://schemas.microsoft.com/office/drawing/2014/main" xmlns="" id="{2216FEE0-BCDE-4C5C-B537-676ABA3649F5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06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74</xdr:row>
      <xdr:rowOff>0</xdr:rowOff>
    </xdr:from>
    <xdr:ext cx="50800" cy="50800"/>
    <xdr:pic>
      <xdr:nvPicPr>
        <xdr:cNvPr id="967" name="Picture 966">
          <a:extLst>
            <a:ext uri="{FF2B5EF4-FFF2-40B4-BE49-F238E27FC236}">
              <a16:creationId xmlns:a16="http://schemas.microsoft.com/office/drawing/2014/main" xmlns="" id="{BFABCC75-05F1-41B8-A2C1-EDE8D3614D51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04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29434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74</xdr:row>
      <xdr:rowOff>0</xdr:rowOff>
    </xdr:from>
    <xdr:ext cx="50800" cy="50800"/>
    <xdr:pic>
      <xdr:nvPicPr>
        <xdr:cNvPr id="968" name="Picture 967">
          <a:extLst>
            <a:ext uri="{FF2B5EF4-FFF2-40B4-BE49-F238E27FC236}">
              <a16:creationId xmlns:a16="http://schemas.microsoft.com/office/drawing/2014/main" xmlns="" id="{11EED88B-D244-4C63-BED0-224D3FC571A9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0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29434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74</xdr:row>
      <xdr:rowOff>0</xdr:rowOff>
    </xdr:from>
    <xdr:ext cx="50800" cy="50800"/>
    <xdr:pic>
      <xdr:nvPicPr>
        <xdr:cNvPr id="969" name="Picture 968">
          <a:extLst>
            <a:ext uri="{FF2B5EF4-FFF2-40B4-BE49-F238E27FC236}">
              <a16:creationId xmlns:a16="http://schemas.microsoft.com/office/drawing/2014/main" xmlns="" id="{A0FD928B-BADC-4F1F-9F2D-F5C16D3027F5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06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29434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75</xdr:row>
      <xdr:rowOff>0</xdr:rowOff>
    </xdr:from>
    <xdr:ext cx="50800" cy="50800"/>
    <xdr:pic>
      <xdr:nvPicPr>
        <xdr:cNvPr id="970" name="Picture 969">
          <a:extLst>
            <a:ext uri="{FF2B5EF4-FFF2-40B4-BE49-F238E27FC236}">
              <a16:creationId xmlns:a16="http://schemas.microsoft.com/office/drawing/2014/main" xmlns="" id="{AE285E92-D7C6-4CFA-AE74-0D980CDBB479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04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6677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75</xdr:row>
      <xdr:rowOff>0</xdr:rowOff>
    </xdr:from>
    <xdr:ext cx="50800" cy="50800"/>
    <xdr:pic>
      <xdr:nvPicPr>
        <xdr:cNvPr id="971" name="Picture 970">
          <a:extLst>
            <a:ext uri="{FF2B5EF4-FFF2-40B4-BE49-F238E27FC236}">
              <a16:creationId xmlns:a16="http://schemas.microsoft.com/office/drawing/2014/main" xmlns="" id="{C216EC22-F4A0-4494-88B6-DCF8F6B5F1E4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0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6677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75</xdr:row>
      <xdr:rowOff>0</xdr:rowOff>
    </xdr:from>
    <xdr:ext cx="50800" cy="50800"/>
    <xdr:pic>
      <xdr:nvPicPr>
        <xdr:cNvPr id="972" name="Picture 971">
          <a:extLst>
            <a:ext uri="{FF2B5EF4-FFF2-40B4-BE49-F238E27FC236}">
              <a16:creationId xmlns:a16="http://schemas.microsoft.com/office/drawing/2014/main" xmlns="" id="{54957838-96DF-46F7-A5D7-153D863C93EC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06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6677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973" name="Picture 972">
          <a:extLst>
            <a:ext uri="{FF2B5EF4-FFF2-40B4-BE49-F238E27FC236}">
              <a16:creationId xmlns:a16="http://schemas.microsoft.com/office/drawing/2014/main" xmlns="" id="{527CF2D1-750B-495E-88A4-D6D43AD23817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07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974" name="Picture 973">
          <a:extLst>
            <a:ext uri="{FF2B5EF4-FFF2-40B4-BE49-F238E27FC236}">
              <a16:creationId xmlns:a16="http://schemas.microsoft.com/office/drawing/2014/main" xmlns="" id="{CB416391-2B41-4106-8FC0-7C51EA4C18C8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08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975" name="Picture 974">
          <a:extLst>
            <a:ext uri="{FF2B5EF4-FFF2-40B4-BE49-F238E27FC236}">
              <a16:creationId xmlns:a16="http://schemas.microsoft.com/office/drawing/2014/main" xmlns="" id="{30F1367C-236B-43D4-960F-A33313ACA8A4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09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976" name="Picture 975">
          <a:extLst>
            <a:ext uri="{FF2B5EF4-FFF2-40B4-BE49-F238E27FC236}">
              <a16:creationId xmlns:a16="http://schemas.microsoft.com/office/drawing/2014/main" xmlns="" id="{02C96F32-24ED-4A4B-BBAF-0C410F92C4B8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10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977" name="Picture 976">
          <a:extLst>
            <a:ext uri="{FF2B5EF4-FFF2-40B4-BE49-F238E27FC236}">
              <a16:creationId xmlns:a16="http://schemas.microsoft.com/office/drawing/2014/main" xmlns="" id="{AE53A425-583F-4F2A-8BBD-5C19EB900C5C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11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978" name="Picture 977">
          <a:extLst>
            <a:ext uri="{FF2B5EF4-FFF2-40B4-BE49-F238E27FC236}">
              <a16:creationId xmlns:a16="http://schemas.microsoft.com/office/drawing/2014/main" xmlns="" id="{207B716C-4DF1-46A3-AF1C-B2BA6AF3D197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10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979" name="Picture 978">
          <a:extLst>
            <a:ext uri="{FF2B5EF4-FFF2-40B4-BE49-F238E27FC236}">
              <a16:creationId xmlns:a16="http://schemas.microsoft.com/office/drawing/2014/main" xmlns="" id="{E113CC0E-191F-4D2D-B8A8-38374DC6FBA4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11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2</xdr:col>
      <xdr:colOff>104775</xdr:colOff>
      <xdr:row>71</xdr:row>
      <xdr:rowOff>0</xdr:rowOff>
    </xdr:from>
    <xdr:ext cx="50800" cy="50800"/>
    <xdr:pic>
      <xdr:nvPicPr>
        <xdr:cNvPr id="980" name="Picture 979">
          <a:extLst>
            <a:ext uri="{FF2B5EF4-FFF2-40B4-BE49-F238E27FC236}">
              <a16:creationId xmlns:a16="http://schemas.microsoft.com/office/drawing/2014/main" xmlns="" id="{D32CD26F-2178-4A11-97F2-F5A90F91673E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10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328035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981" name="Picture 980">
          <a:extLst>
            <a:ext uri="{FF2B5EF4-FFF2-40B4-BE49-F238E27FC236}">
              <a16:creationId xmlns:a16="http://schemas.microsoft.com/office/drawing/2014/main" xmlns="" id="{E1820A91-9FF3-487B-B034-C35EBBF69BE8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11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982" name="Picture 981">
          <a:extLst>
            <a:ext uri="{FF2B5EF4-FFF2-40B4-BE49-F238E27FC236}">
              <a16:creationId xmlns:a16="http://schemas.microsoft.com/office/drawing/2014/main" xmlns="" id="{14C46F99-F57A-4A9C-A9E6-814FCE0CFD96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12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983" name="Picture 982">
          <a:extLst>
            <a:ext uri="{FF2B5EF4-FFF2-40B4-BE49-F238E27FC236}">
              <a16:creationId xmlns:a16="http://schemas.microsoft.com/office/drawing/2014/main" xmlns="" id="{920D8578-7FA8-4786-A5C0-AC10D47A86E7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13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984" name="Picture 983">
          <a:extLst>
            <a:ext uri="{FF2B5EF4-FFF2-40B4-BE49-F238E27FC236}">
              <a16:creationId xmlns:a16="http://schemas.microsoft.com/office/drawing/2014/main" xmlns="" id="{F5FA5E22-D60F-4FFF-8B45-BA79FDEE651C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12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985" name="Picture 984">
          <a:extLst>
            <a:ext uri="{FF2B5EF4-FFF2-40B4-BE49-F238E27FC236}">
              <a16:creationId xmlns:a16="http://schemas.microsoft.com/office/drawing/2014/main" xmlns="" id="{985C4833-F72B-4FA7-81F6-2BA1D5E2F7B2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13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2</xdr:col>
      <xdr:colOff>104775</xdr:colOff>
      <xdr:row>71</xdr:row>
      <xdr:rowOff>0</xdr:rowOff>
    </xdr:from>
    <xdr:ext cx="50800" cy="50800"/>
    <xdr:pic>
      <xdr:nvPicPr>
        <xdr:cNvPr id="986" name="Picture 985">
          <a:extLst>
            <a:ext uri="{FF2B5EF4-FFF2-40B4-BE49-F238E27FC236}">
              <a16:creationId xmlns:a16="http://schemas.microsoft.com/office/drawing/2014/main" xmlns="" id="{30B0A7D2-F1AE-4719-A4D4-C99FAD04EEB7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12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328035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987" name="Picture 986">
          <a:extLst>
            <a:ext uri="{FF2B5EF4-FFF2-40B4-BE49-F238E27FC236}">
              <a16:creationId xmlns:a16="http://schemas.microsoft.com/office/drawing/2014/main" xmlns="" id="{606C72B6-168E-4D44-8231-310742906BBD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13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988" name="Picture 987">
          <a:extLst>
            <a:ext uri="{FF2B5EF4-FFF2-40B4-BE49-F238E27FC236}">
              <a16:creationId xmlns:a16="http://schemas.microsoft.com/office/drawing/2014/main" xmlns="" id="{AB196D50-8A63-4669-A9AD-F8D84E5F218A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14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989" name="Picture 988">
          <a:extLst>
            <a:ext uri="{FF2B5EF4-FFF2-40B4-BE49-F238E27FC236}">
              <a16:creationId xmlns:a16="http://schemas.microsoft.com/office/drawing/2014/main" xmlns="" id="{4E23544F-E76F-45DD-8751-A4C97331CFD5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12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990" name="Picture 989">
          <a:extLst>
            <a:ext uri="{FF2B5EF4-FFF2-40B4-BE49-F238E27FC236}">
              <a16:creationId xmlns:a16="http://schemas.microsoft.com/office/drawing/2014/main" xmlns="" id="{537D0F55-521A-40B9-A674-59871AC3C7CF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13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991" name="Picture 990">
          <a:extLst>
            <a:ext uri="{FF2B5EF4-FFF2-40B4-BE49-F238E27FC236}">
              <a16:creationId xmlns:a16="http://schemas.microsoft.com/office/drawing/2014/main" xmlns="" id="{7B2D5E6B-D421-4820-96BC-679E2D2F58F1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14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992" name="Picture 991">
          <a:extLst>
            <a:ext uri="{FF2B5EF4-FFF2-40B4-BE49-F238E27FC236}">
              <a16:creationId xmlns:a16="http://schemas.microsoft.com/office/drawing/2014/main" xmlns="" id="{48F2DB31-E703-48AA-958D-5F1D0A4799DA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12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993" name="Picture 992">
          <a:extLst>
            <a:ext uri="{FF2B5EF4-FFF2-40B4-BE49-F238E27FC236}">
              <a16:creationId xmlns:a16="http://schemas.microsoft.com/office/drawing/2014/main" xmlns="" id="{7DF87523-DF6D-49E8-8A55-E3292FDA0DA0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13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994" name="Picture 993">
          <a:extLst>
            <a:ext uri="{FF2B5EF4-FFF2-40B4-BE49-F238E27FC236}">
              <a16:creationId xmlns:a16="http://schemas.microsoft.com/office/drawing/2014/main" xmlns="" id="{C98B7A9F-FF9C-4390-8D1A-0B0ECFF9D9D0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12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995" name="Picture 994">
          <a:extLst>
            <a:ext uri="{FF2B5EF4-FFF2-40B4-BE49-F238E27FC236}">
              <a16:creationId xmlns:a16="http://schemas.microsoft.com/office/drawing/2014/main" xmlns="" id="{1F0A3D63-E4D8-4673-9A6C-6D99BECBDADF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13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996" name="Picture 995">
          <a:extLst>
            <a:ext uri="{FF2B5EF4-FFF2-40B4-BE49-F238E27FC236}">
              <a16:creationId xmlns:a16="http://schemas.microsoft.com/office/drawing/2014/main" xmlns="" id="{2BD5AE85-468D-468F-AB68-21EA02FE5EA8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14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2</xdr:col>
      <xdr:colOff>104775</xdr:colOff>
      <xdr:row>71</xdr:row>
      <xdr:rowOff>0</xdr:rowOff>
    </xdr:from>
    <xdr:ext cx="50800" cy="50800"/>
    <xdr:pic>
      <xdr:nvPicPr>
        <xdr:cNvPr id="997" name="Picture 996">
          <a:extLst>
            <a:ext uri="{FF2B5EF4-FFF2-40B4-BE49-F238E27FC236}">
              <a16:creationId xmlns:a16="http://schemas.microsoft.com/office/drawing/2014/main" xmlns="" id="{DB682460-4B8C-4648-80F3-F27AB7FF3FEC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12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328035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998" name="Picture 997">
          <a:extLst>
            <a:ext uri="{FF2B5EF4-FFF2-40B4-BE49-F238E27FC236}">
              <a16:creationId xmlns:a16="http://schemas.microsoft.com/office/drawing/2014/main" xmlns="" id="{E628D030-0C14-44EB-8517-A13EB5AF0531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13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999" name="Picture 998">
          <a:extLst>
            <a:ext uri="{FF2B5EF4-FFF2-40B4-BE49-F238E27FC236}">
              <a16:creationId xmlns:a16="http://schemas.microsoft.com/office/drawing/2014/main" xmlns="" id="{915422AD-88C2-4CB2-A23D-C018D933F1EB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12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1000" name="Picture 999">
          <a:extLst>
            <a:ext uri="{FF2B5EF4-FFF2-40B4-BE49-F238E27FC236}">
              <a16:creationId xmlns:a16="http://schemas.microsoft.com/office/drawing/2014/main" xmlns="" id="{B520882D-787A-4A40-B64D-16FB621742D5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13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1001" name="Picture 1000">
          <a:extLst>
            <a:ext uri="{FF2B5EF4-FFF2-40B4-BE49-F238E27FC236}">
              <a16:creationId xmlns:a16="http://schemas.microsoft.com/office/drawing/2014/main" xmlns="" id="{BDFDCBCE-5A38-4B9E-8E8C-7CA02FAB1050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12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1002" name="Picture 1001">
          <a:extLst>
            <a:ext uri="{FF2B5EF4-FFF2-40B4-BE49-F238E27FC236}">
              <a16:creationId xmlns:a16="http://schemas.microsoft.com/office/drawing/2014/main" xmlns="" id="{B74DDD50-15E6-4AB7-9387-5A43D0A1F186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13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1003" name="Picture 1002">
          <a:extLst>
            <a:ext uri="{FF2B5EF4-FFF2-40B4-BE49-F238E27FC236}">
              <a16:creationId xmlns:a16="http://schemas.microsoft.com/office/drawing/2014/main" xmlns="" id="{C19D403E-268E-41C2-884E-4BAB4829422C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14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2</xdr:col>
      <xdr:colOff>104775</xdr:colOff>
      <xdr:row>71</xdr:row>
      <xdr:rowOff>0</xdr:rowOff>
    </xdr:from>
    <xdr:ext cx="50800" cy="50800"/>
    <xdr:pic>
      <xdr:nvPicPr>
        <xdr:cNvPr id="1004" name="Picture 1003">
          <a:extLst>
            <a:ext uri="{FF2B5EF4-FFF2-40B4-BE49-F238E27FC236}">
              <a16:creationId xmlns:a16="http://schemas.microsoft.com/office/drawing/2014/main" xmlns="" id="{0CC8FB87-DE91-4549-B909-220B339384A9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12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328035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1005" name="Picture 1004">
          <a:extLst>
            <a:ext uri="{FF2B5EF4-FFF2-40B4-BE49-F238E27FC236}">
              <a16:creationId xmlns:a16="http://schemas.microsoft.com/office/drawing/2014/main" xmlns="" id="{3BF92145-E333-4581-995D-40FBA3E7D512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13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1006" name="Picture 1005">
          <a:extLst>
            <a:ext uri="{FF2B5EF4-FFF2-40B4-BE49-F238E27FC236}">
              <a16:creationId xmlns:a16="http://schemas.microsoft.com/office/drawing/2014/main" xmlns="" id="{1AEEB94B-1522-421C-8950-A45F1ADF1AD7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12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1007" name="Picture 1006">
          <a:extLst>
            <a:ext uri="{FF2B5EF4-FFF2-40B4-BE49-F238E27FC236}">
              <a16:creationId xmlns:a16="http://schemas.microsoft.com/office/drawing/2014/main" xmlns="" id="{D7AD8AB2-B725-4162-9144-55C810EA9720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13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1008" name="Picture 1007">
          <a:extLst>
            <a:ext uri="{FF2B5EF4-FFF2-40B4-BE49-F238E27FC236}">
              <a16:creationId xmlns:a16="http://schemas.microsoft.com/office/drawing/2014/main" xmlns="" id="{873C731C-6370-4058-BB43-50164522C8D0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12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1009" name="Picture 1008">
          <a:extLst>
            <a:ext uri="{FF2B5EF4-FFF2-40B4-BE49-F238E27FC236}">
              <a16:creationId xmlns:a16="http://schemas.microsoft.com/office/drawing/2014/main" xmlns="" id="{ADB0D06C-0752-4873-AB81-C92CB40D5DCE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13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1010" name="Picture 1009">
          <a:extLst>
            <a:ext uri="{FF2B5EF4-FFF2-40B4-BE49-F238E27FC236}">
              <a16:creationId xmlns:a16="http://schemas.microsoft.com/office/drawing/2014/main" xmlns="" id="{6596470D-1E4B-4704-994A-E549359B9EF9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14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1011" name="Picture 1010">
          <a:extLst>
            <a:ext uri="{FF2B5EF4-FFF2-40B4-BE49-F238E27FC236}">
              <a16:creationId xmlns:a16="http://schemas.microsoft.com/office/drawing/2014/main" xmlns="" id="{1AD9DD97-92D8-4B8D-9ECB-C8DFDBA563D1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1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1012" name="Picture 1011">
          <a:extLst>
            <a:ext uri="{FF2B5EF4-FFF2-40B4-BE49-F238E27FC236}">
              <a16:creationId xmlns:a16="http://schemas.microsoft.com/office/drawing/2014/main" xmlns="" id="{F4161F2A-87DF-404D-AD42-6CC508905AB9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16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1013" name="Picture 1012">
          <a:extLst>
            <a:ext uri="{FF2B5EF4-FFF2-40B4-BE49-F238E27FC236}">
              <a16:creationId xmlns:a16="http://schemas.microsoft.com/office/drawing/2014/main" xmlns="" id="{534F8403-0E93-479D-86BA-DDC6E1C41500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17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2</xdr:col>
      <xdr:colOff>104775</xdr:colOff>
      <xdr:row>71</xdr:row>
      <xdr:rowOff>0</xdr:rowOff>
    </xdr:from>
    <xdr:ext cx="50800" cy="50800"/>
    <xdr:pic>
      <xdr:nvPicPr>
        <xdr:cNvPr id="1014" name="Picture 1013">
          <a:extLst>
            <a:ext uri="{FF2B5EF4-FFF2-40B4-BE49-F238E27FC236}">
              <a16:creationId xmlns:a16="http://schemas.microsoft.com/office/drawing/2014/main" xmlns="" id="{F5298501-EF63-43DA-9FAE-20BF550956E8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18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328035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1015" name="Picture 1014">
          <a:extLst>
            <a:ext uri="{FF2B5EF4-FFF2-40B4-BE49-F238E27FC236}">
              <a16:creationId xmlns:a16="http://schemas.microsoft.com/office/drawing/2014/main" xmlns="" id="{72FE9ED7-27E3-4921-8BA8-3EB3D36B21CD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19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1016" name="Picture 1015">
          <a:extLst>
            <a:ext uri="{FF2B5EF4-FFF2-40B4-BE49-F238E27FC236}">
              <a16:creationId xmlns:a16="http://schemas.microsoft.com/office/drawing/2014/main" xmlns="" id="{FEF900C3-F707-4056-BD15-F8E4CD7AA3ED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18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1017" name="Picture 1016">
          <a:extLst>
            <a:ext uri="{FF2B5EF4-FFF2-40B4-BE49-F238E27FC236}">
              <a16:creationId xmlns:a16="http://schemas.microsoft.com/office/drawing/2014/main" xmlns="" id="{F97F2C7A-E05F-47D0-A30C-2A671FD41090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19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1018" name="Picture 1017">
          <a:extLst>
            <a:ext uri="{FF2B5EF4-FFF2-40B4-BE49-F238E27FC236}">
              <a16:creationId xmlns:a16="http://schemas.microsoft.com/office/drawing/2014/main" xmlns="" id="{3184C20A-3B56-4D0E-A960-CE1D930CEFF9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18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1019" name="Picture 1018">
          <a:extLst>
            <a:ext uri="{FF2B5EF4-FFF2-40B4-BE49-F238E27FC236}">
              <a16:creationId xmlns:a16="http://schemas.microsoft.com/office/drawing/2014/main" xmlns="" id="{84F05E2D-3A63-4A27-A9DF-0E7FBE81633D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19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1020" name="Picture 1019">
          <a:extLst>
            <a:ext uri="{FF2B5EF4-FFF2-40B4-BE49-F238E27FC236}">
              <a16:creationId xmlns:a16="http://schemas.microsoft.com/office/drawing/2014/main" xmlns="" id="{0B255FD1-F404-4244-AB17-9225A605799B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20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1021" name="Picture 1020">
          <a:extLst>
            <a:ext uri="{FF2B5EF4-FFF2-40B4-BE49-F238E27FC236}">
              <a16:creationId xmlns:a16="http://schemas.microsoft.com/office/drawing/2014/main" xmlns="" id="{8E6E3B64-FC59-4CAB-AA76-337D197715C0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18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1022" name="Picture 1021">
          <a:extLst>
            <a:ext uri="{FF2B5EF4-FFF2-40B4-BE49-F238E27FC236}">
              <a16:creationId xmlns:a16="http://schemas.microsoft.com/office/drawing/2014/main" xmlns="" id="{30E6B5F4-9071-486A-91B5-8E326BB595A5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19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1023" name="Picture 1022">
          <a:extLst>
            <a:ext uri="{FF2B5EF4-FFF2-40B4-BE49-F238E27FC236}">
              <a16:creationId xmlns:a16="http://schemas.microsoft.com/office/drawing/2014/main" xmlns="" id="{299A0CF4-1C0E-4994-A96A-8D8445629423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20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1024" name="Picture 1023">
          <a:extLst>
            <a:ext uri="{FF2B5EF4-FFF2-40B4-BE49-F238E27FC236}">
              <a16:creationId xmlns:a16="http://schemas.microsoft.com/office/drawing/2014/main" xmlns="" id="{743ABC25-141B-4F61-B425-CE277C007DEE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03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1025" name="Picture 1024">
          <a:extLst>
            <a:ext uri="{FF2B5EF4-FFF2-40B4-BE49-F238E27FC236}">
              <a16:creationId xmlns:a16="http://schemas.microsoft.com/office/drawing/2014/main" xmlns="" id="{EA3DE0E8-B36E-44EC-8FC1-D9CD51A0820E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04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1026" name="Picture 1025">
          <a:extLst>
            <a:ext uri="{FF2B5EF4-FFF2-40B4-BE49-F238E27FC236}">
              <a16:creationId xmlns:a16="http://schemas.microsoft.com/office/drawing/2014/main" xmlns="" id="{F2B7E8A0-9104-40C8-93E4-4A4356C162B8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0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1027" name="Picture 1026">
          <a:extLst>
            <a:ext uri="{FF2B5EF4-FFF2-40B4-BE49-F238E27FC236}">
              <a16:creationId xmlns:a16="http://schemas.microsoft.com/office/drawing/2014/main" xmlns="" id="{D4C7086F-6FE4-4734-A276-5D6505C3F43E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06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2</xdr:col>
      <xdr:colOff>104775</xdr:colOff>
      <xdr:row>73</xdr:row>
      <xdr:rowOff>0</xdr:rowOff>
    </xdr:from>
    <xdr:ext cx="50800" cy="50800"/>
    <xdr:pic>
      <xdr:nvPicPr>
        <xdr:cNvPr id="1028" name="Picture 1027">
          <a:extLst>
            <a:ext uri="{FF2B5EF4-FFF2-40B4-BE49-F238E27FC236}">
              <a16:creationId xmlns:a16="http://schemas.microsoft.com/office/drawing/2014/main" xmlns="" id="{845F8828-3B56-481D-8FCB-E73BBA7067BF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02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328035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72</xdr:row>
      <xdr:rowOff>0</xdr:rowOff>
    </xdr:from>
    <xdr:ext cx="50800" cy="50800"/>
    <xdr:pic>
      <xdr:nvPicPr>
        <xdr:cNvPr id="1029" name="Picture 1028">
          <a:extLst>
            <a:ext uri="{FF2B5EF4-FFF2-40B4-BE49-F238E27FC236}">
              <a16:creationId xmlns:a16="http://schemas.microsoft.com/office/drawing/2014/main" xmlns="" id="{1E9F61F6-AE0F-4564-9DC8-80CD9F158F45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02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72</xdr:row>
      <xdr:rowOff>0</xdr:rowOff>
    </xdr:from>
    <xdr:ext cx="50800" cy="50800"/>
    <xdr:pic>
      <xdr:nvPicPr>
        <xdr:cNvPr id="1030" name="Picture 1029">
          <a:extLst>
            <a:ext uri="{FF2B5EF4-FFF2-40B4-BE49-F238E27FC236}">
              <a16:creationId xmlns:a16="http://schemas.microsoft.com/office/drawing/2014/main" xmlns="" id="{CF1C34E0-9EB6-41C8-8A50-2AADB9F8B364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03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2</xdr:col>
      <xdr:colOff>104775</xdr:colOff>
      <xdr:row>72</xdr:row>
      <xdr:rowOff>0</xdr:rowOff>
    </xdr:from>
    <xdr:ext cx="50800" cy="50800"/>
    <xdr:pic>
      <xdr:nvPicPr>
        <xdr:cNvPr id="1031" name="Picture 1030">
          <a:extLst>
            <a:ext uri="{FF2B5EF4-FFF2-40B4-BE49-F238E27FC236}">
              <a16:creationId xmlns:a16="http://schemas.microsoft.com/office/drawing/2014/main" xmlns="" id="{4ABEC311-4780-41AB-94CA-DA17BC02C660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04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328035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72</xdr:row>
      <xdr:rowOff>0</xdr:rowOff>
    </xdr:from>
    <xdr:ext cx="50800" cy="50800"/>
    <xdr:pic>
      <xdr:nvPicPr>
        <xdr:cNvPr id="1032" name="Picture 1031">
          <a:extLst>
            <a:ext uri="{FF2B5EF4-FFF2-40B4-BE49-F238E27FC236}">
              <a16:creationId xmlns:a16="http://schemas.microsoft.com/office/drawing/2014/main" xmlns="" id="{11F7E2BA-FDFF-4B48-B964-64ECEC62C1D1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0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72</xdr:row>
      <xdr:rowOff>0</xdr:rowOff>
    </xdr:from>
    <xdr:ext cx="50800" cy="50800"/>
    <xdr:pic>
      <xdr:nvPicPr>
        <xdr:cNvPr id="1033" name="Picture 1032">
          <a:extLst>
            <a:ext uri="{FF2B5EF4-FFF2-40B4-BE49-F238E27FC236}">
              <a16:creationId xmlns:a16="http://schemas.microsoft.com/office/drawing/2014/main" xmlns="" id="{86861A24-0331-4A4D-B67C-6A21DA1F6015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04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72</xdr:row>
      <xdr:rowOff>0</xdr:rowOff>
    </xdr:from>
    <xdr:ext cx="50800" cy="50800"/>
    <xdr:pic>
      <xdr:nvPicPr>
        <xdr:cNvPr id="1034" name="Picture 1033">
          <a:extLst>
            <a:ext uri="{FF2B5EF4-FFF2-40B4-BE49-F238E27FC236}">
              <a16:creationId xmlns:a16="http://schemas.microsoft.com/office/drawing/2014/main" xmlns="" id="{D63AC9E6-C383-49F0-8C49-F0B51111362F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0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72</xdr:row>
      <xdr:rowOff>0</xdr:rowOff>
    </xdr:from>
    <xdr:ext cx="50800" cy="50800"/>
    <xdr:pic>
      <xdr:nvPicPr>
        <xdr:cNvPr id="1035" name="Picture 1034">
          <a:extLst>
            <a:ext uri="{FF2B5EF4-FFF2-40B4-BE49-F238E27FC236}">
              <a16:creationId xmlns:a16="http://schemas.microsoft.com/office/drawing/2014/main" xmlns="" id="{0D2E04CE-F4FB-427F-A9F8-3ABA5DB01460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04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72</xdr:row>
      <xdr:rowOff>0</xdr:rowOff>
    </xdr:from>
    <xdr:ext cx="50800" cy="50800"/>
    <xdr:pic>
      <xdr:nvPicPr>
        <xdr:cNvPr id="1036" name="Picture 1035">
          <a:extLst>
            <a:ext uri="{FF2B5EF4-FFF2-40B4-BE49-F238E27FC236}">
              <a16:creationId xmlns:a16="http://schemas.microsoft.com/office/drawing/2014/main" xmlns="" id="{2E96036A-E7E8-4559-AC14-ACAB30CCCAA7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0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72</xdr:row>
      <xdr:rowOff>0</xdr:rowOff>
    </xdr:from>
    <xdr:ext cx="50800" cy="50800"/>
    <xdr:pic>
      <xdr:nvPicPr>
        <xdr:cNvPr id="1037" name="Picture 1036">
          <a:extLst>
            <a:ext uri="{FF2B5EF4-FFF2-40B4-BE49-F238E27FC236}">
              <a16:creationId xmlns:a16="http://schemas.microsoft.com/office/drawing/2014/main" xmlns="" id="{9848CBB2-B1D8-4BDF-A313-FD05C3E6AF4F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06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72</xdr:row>
      <xdr:rowOff>0</xdr:rowOff>
    </xdr:from>
    <xdr:ext cx="50800" cy="50800"/>
    <xdr:pic>
      <xdr:nvPicPr>
        <xdr:cNvPr id="1038" name="Picture 1037">
          <a:extLst>
            <a:ext uri="{FF2B5EF4-FFF2-40B4-BE49-F238E27FC236}">
              <a16:creationId xmlns:a16="http://schemas.microsoft.com/office/drawing/2014/main" xmlns="" id="{82681F91-F3DF-4F4F-A37E-90D25CA80B3C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04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72</xdr:row>
      <xdr:rowOff>0</xdr:rowOff>
    </xdr:from>
    <xdr:ext cx="50800" cy="50800"/>
    <xdr:pic>
      <xdr:nvPicPr>
        <xdr:cNvPr id="1039" name="Picture 1038">
          <a:extLst>
            <a:ext uri="{FF2B5EF4-FFF2-40B4-BE49-F238E27FC236}">
              <a16:creationId xmlns:a16="http://schemas.microsoft.com/office/drawing/2014/main" xmlns="" id="{D1276735-27A0-4105-92E4-DA943A4DBAD5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0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72</xdr:row>
      <xdr:rowOff>0</xdr:rowOff>
    </xdr:from>
    <xdr:ext cx="50800" cy="50800"/>
    <xdr:pic>
      <xdr:nvPicPr>
        <xdr:cNvPr id="1040" name="Picture 1039">
          <a:extLst>
            <a:ext uri="{FF2B5EF4-FFF2-40B4-BE49-F238E27FC236}">
              <a16:creationId xmlns:a16="http://schemas.microsoft.com/office/drawing/2014/main" xmlns="" id="{9DFC5AF2-E684-477C-B1B9-5F98756A38EF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06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72</xdr:row>
      <xdr:rowOff>0</xdr:rowOff>
    </xdr:from>
    <xdr:ext cx="50800" cy="50800"/>
    <xdr:pic>
      <xdr:nvPicPr>
        <xdr:cNvPr id="1041" name="Picture 1040">
          <a:extLst>
            <a:ext uri="{FF2B5EF4-FFF2-40B4-BE49-F238E27FC236}">
              <a16:creationId xmlns:a16="http://schemas.microsoft.com/office/drawing/2014/main" xmlns="" id="{543EB98E-0AAD-4645-8822-2D234BFEDC91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07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72</xdr:row>
      <xdr:rowOff>0</xdr:rowOff>
    </xdr:from>
    <xdr:ext cx="50800" cy="50800"/>
    <xdr:pic>
      <xdr:nvPicPr>
        <xdr:cNvPr id="1042" name="Picture 1041">
          <a:extLst>
            <a:ext uri="{FF2B5EF4-FFF2-40B4-BE49-F238E27FC236}">
              <a16:creationId xmlns:a16="http://schemas.microsoft.com/office/drawing/2014/main" xmlns="" id="{D072753E-94FF-49A5-9515-2D7297BD6A5F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08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72</xdr:row>
      <xdr:rowOff>0</xdr:rowOff>
    </xdr:from>
    <xdr:ext cx="50800" cy="50800"/>
    <xdr:pic>
      <xdr:nvPicPr>
        <xdr:cNvPr id="1043" name="Picture 1042">
          <a:extLst>
            <a:ext uri="{FF2B5EF4-FFF2-40B4-BE49-F238E27FC236}">
              <a16:creationId xmlns:a16="http://schemas.microsoft.com/office/drawing/2014/main" xmlns="" id="{620420C0-6B97-428E-8D67-C319859349FF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09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72</xdr:row>
      <xdr:rowOff>0</xdr:rowOff>
    </xdr:from>
    <xdr:ext cx="50800" cy="50800"/>
    <xdr:pic>
      <xdr:nvPicPr>
        <xdr:cNvPr id="1044" name="Picture 1043">
          <a:extLst>
            <a:ext uri="{FF2B5EF4-FFF2-40B4-BE49-F238E27FC236}">
              <a16:creationId xmlns:a16="http://schemas.microsoft.com/office/drawing/2014/main" xmlns="" id="{12F20DF4-66B0-4E9A-BED3-D08B80A3C221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10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72</xdr:row>
      <xdr:rowOff>0</xdr:rowOff>
    </xdr:from>
    <xdr:ext cx="50800" cy="50800"/>
    <xdr:pic>
      <xdr:nvPicPr>
        <xdr:cNvPr id="1045" name="Picture 1044">
          <a:extLst>
            <a:ext uri="{FF2B5EF4-FFF2-40B4-BE49-F238E27FC236}">
              <a16:creationId xmlns:a16="http://schemas.microsoft.com/office/drawing/2014/main" xmlns="" id="{7425CEC6-B7F8-47A0-9827-0574E6B35875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11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72</xdr:row>
      <xdr:rowOff>0</xdr:rowOff>
    </xdr:from>
    <xdr:ext cx="50800" cy="50800"/>
    <xdr:pic>
      <xdr:nvPicPr>
        <xdr:cNvPr id="1046" name="Picture 1045">
          <a:extLst>
            <a:ext uri="{FF2B5EF4-FFF2-40B4-BE49-F238E27FC236}">
              <a16:creationId xmlns:a16="http://schemas.microsoft.com/office/drawing/2014/main" xmlns="" id="{CB6D4BAF-7545-46EB-A040-E9330E75498C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10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72</xdr:row>
      <xdr:rowOff>0</xdr:rowOff>
    </xdr:from>
    <xdr:ext cx="50800" cy="50800"/>
    <xdr:pic>
      <xdr:nvPicPr>
        <xdr:cNvPr id="1047" name="Picture 1046">
          <a:extLst>
            <a:ext uri="{FF2B5EF4-FFF2-40B4-BE49-F238E27FC236}">
              <a16:creationId xmlns:a16="http://schemas.microsoft.com/office/drawing/2014/main" xmlns="" id="{3F038032-F30A-427F-A944-06DAB89A34F1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11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2</xdr:col>
      <xdr:colOff>104775</xdr:colOff>
      <xdr:row>72</xdr:row>
      <xdr:rowOff>0</xdr:rowOff>
    </xdr:from>
    <xdr:ext cx="50800" cy="50800"/>
    <xdr:pic>
      <xdr:nvPicPr>
        <xdr:cNvPr id="1048" name="Picture 1047">
          <a:extLst>
            <a:ext uri="{FF2B5EF4-FFF2-40B4-BE49-F238E27FC236}">
              <a16:creationId xmlns:a16="http://schemas.microsoft.com/office/drawing/2014/main" xmlns="" id="{0A9F523C-1DC3-447D-998B-98E6F2D0B19F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10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328035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72</xdr:row>
      <xdr:rowOff>0</xdr:rowOff>
    </xdr:from>
    <xdr:ext cx="50800" cy="50800"/>
    <xdr:pic>
      <xdr:nvPicPr>
        <xdr:cNvPr id="1049" name="Picture 1048">
          <a:extLst>
            <a:ext uri="{FF2B5EF4-FFF2-40B4-BE49-F238E27FC236}">
              <a16:creationId xmlns:a16="http://schemas.microsoft.com/office/drawing/2014/main" xmlns="" id="{7274B437-95EA-447F-A787-AFAC0E43E2F3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11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72</xdr:row>
      <xdr:rowOff>0</xdr:rowOff>
    </xdr:from>
    <xdr:ext cx="50800" cy="50800"/>
    <xdr:pic>
      <xdr:nvPicPr>
        <xdr:cNvPr id="1050" name="Picture 1049">
          <a:extLst>
            <a:ext uri="{FF2B5EF4-FFF2-40B4-BE49-F238E27FC236}">
              <a16:creationId xmlns:a16="http://schemas.microsoft.com/office/drawing/2014/main" xmlns="" id="{59101AFD-2F77-4A6B-9759-83154133A79E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12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72</xdr:row>
      <xdr:rowOff>0</xdr:rowOff>
    </xdr:from>
    <xdr:ext cx="50800" cy="50800"/>
    <xdr:pic>
      <xdr:nvPicPr>
        <xdr:cNvPr id="1051" name="Picture 1050">
          <a:extLst>
            <a:ext uri="{FF2B5EF4-FFF2-40B4-BE49-F238E27FC236}">
              <a16:creationId xmlns:a16="http://schemas.microsoft.com/office/drawing/2014/main" xmlns="" id="{B5787BDF-6243-4D55-BABA-7C2A3A384229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13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72</xdr:row>
      <xdr:rowOff>0</xdr:rowOff>
    </xdr:from>
    <xdr:ext cx="50800" cy="50800"/>
    <xdr:pic>
      <xdr:nvPicPr>
        <xdr:cNvPr id="1052" name="Picture 1051">
          <a:extLst>
            <a:ext uri="{FF2B5EF4-FFF2-40B4-BE49-F238E27FC236}">
              <a16:creationId xmlns:a16="http://schemas.microsoft.com/office/drawing/2014/main" xmlns="" id="{FD513C04-E79A-469D-8A40-A2300669F3BB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12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72</xdr:row>
      <xdr:rowOff>0</xdr:rowOff>
    </xdr:from>
    <xdr:ext cx="50800" cy="50800"/>
    <xdr:pic>
      <xdr:nvPicPr>
        <xdr:cNvPr id="1053" name="Picture 1052">
          <a:extLst>
            <a:ext uri="{FF2B5EF4-FFF2-40B4-BE49-F238E27FC236}">
              <a16:creationId xmlns:a16="http://schemas.microsoft.com/office/drawing/2014/main" xmlns="" id="{4E59168D-5EA3-40B8-915C-9CA27B3ED73A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13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2</xdr:col>
      <xdr:colOff>104775</xdr:colOff>
      <xdr:row>72</xdr:row>
      <xdr:rowOff>0</xdr:rowOff>
    </xdr:from>
    <xdr:ext cx="50800" cy="50800"/>
    <xdr:pic>
      <xdr:nvPicPr>
        <xdr:cNvPr id="1054" name="Picture 1053">
          <a:extLst>
            <a:ext uri="{FF2B5EF4-FFF2-40B4-BE49-F238E27FC236}">
              <a16:creationId xmlns:a16="http://schemas.microsoft.com/office/drawing/2014/main" xmlns="" id="{F32AE7BE-D24D-477C-8CE6-61BE24057F3B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12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328035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72</xdr:row>
      <xdr:rowOff>0</xdr:rowOff>
    </xdr:from>
    <xdr:ext cx="50800" cy="50800"/>
    <xdr:pic>
      <xdr:nvPicPr>
        <xdr:cNvPr id="1055" name="Picture 1054">
          <a:extLst>
            <a:ext uri="{FF2B5EF4-FFF2-40B4-BE49-F238E27FC236}">
              <a16:creationId xmlns:a16="http://schemas.microsoft.com/office/drawing/2014/main" xmlns="" id="{B2D4ED53-E2B2-426F-82C8-AF618A75D2C1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13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72</xdr:row>
      <xdr:rowOff>0</xdr:rowOff>
    </xdr:from>
    <xdr:ext cx="50800" cy="50800"/>
    <xdr:pic>
      <xdr:nvPicPr>
        <xdr:cNvPr id="1056" name="Picture 1055">
          <a:extLst>
            <a:ext uri="{FF2B5EF4-FFF2-40B4-BE49-F238E27FC236}">
              <a16:creationId xmlns:a16="http://schemas.microsoft.com/office/drawing/2014/main" xmlns="" id="{E9654747-824D-40EE-B92E-7DFD6C008C98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14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72</xdr:row>
      <xdr:rowOff>0</xdr:rowOff>
    </xdr:from>
    <xdr:ext cx="50800" cy="50800"/>
    <xdr:pic>
      <xdr:nvPicPr>
        <xdr:cNvPr id="1057" name="Picture 1056">
          <a:extLst>
            <a:ext uri="{FF2B5EF4-FFF2-40B4-BE49-F238E27FC236}">
              <a16:creationId xmlns:a16="http://schemas.microsoft.com/office/drawing/2014/main" xmlns="" id="{FD3193CA-16B3-4114-AFCC-04881DDBCA60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12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72</xdr:row>
      <xdr:rowOff>0</xdr:rowOff>
    </xdr:from>
    <xdr:ext cx="50800" cy="50800"/>
    <xdr:pic>
      <xdr:nvPicPr>
        <xdr:cNvPr id="1058" name="Picture 1057">
          <a:extLst>
            <a:ext uri="{FF2B5EF4-FFF2-40B4-BE49-F238E27FC236}">
              <a16:creationId xmlns:a16="http://schemas.microsoft.com/office/drawing/2014/main" xmlns="" id="{ADE537C7-6FDD-4584-B80B-6B6927DB324A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13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72</xdr:row>
      <xdr:rowOff>0</xdr:rowOff>
    </xdr:from>
    <xdr:ext cx="50800" cy="50800"/>
    <xdr:pic>
      <xdr:nvPicPr>
        <xdr:cNvPr id="1059" name="Picture 1058">
          <a:extLst>
            <a:ext uri="{FF2B5EF4-FFF2-40B4-BE49-F238E27FC236}">
              <a16:creationId xmlns:a16="http://schemas.microsoft.com/office/drawing/2014/main" xmlns="" id="{CBE236D2-DBBE-4CCD-A7F0-ACC4EEF394E4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14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72</xdr:row>
      <xdr:rowOff>0</xdr:rowOff>
    </xdr:from>
    <xdr:ext cx="50800" cy="50800"/>
    <xdr:pic>
      <xdr:nvPicPr>
        <xdr:cNvPr id="1060" name="Picture 1059">
          <a:extLst>
            <a:ext uri="{FF2B5EF4-FFF2-40B4-BE49-F238E27FC236}">
              <a16:creationId xmlns:a16="http://schemas.microsoft.com/office/drawing/2014/main" xmlns="" id="{DC38B5CA-E661-4119-B098-3048C5F51EA9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12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72</xdr:row>
      <xdr:rowOff>0</xdr:rowOff>
    </xdr:from>
    <xdr:ext cx="50800" cy="50800"/>
    <xdr:pic>
      <xdr:nvPicPr>
        <xdr:cNvPr id="1061" name="Picture 1060">
          <a:extLst>
            <a:ext uri="{FF2B5EF4-FFF2-40B4-BE49-F238E27FC236}">
              <a16:creationId xmlns:a16="http://schemas.microsoft.com/office/drawing/2014/main" xmlns="" id="{FF123965-D716-447C-B9EF-88155C0E27D4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13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72</xdr:row>
      <xdr:rowOff>0</xdr:rowOff>
    </xdr:from>
    <xdr:ext cx="50800" cy="50800"/>
    <xdr:pic>
      <xdr:nvPicPr>
        <xdr:cNvPr id="1062" name="Picture 1061">
          <a:extLst>
            <a:ext uri="{FF2B5EF4-FFF2-40B4-BE49-F238E27FC236}">
              <a16:creationId xmlns:a16="http://schemas.microsoft.com/office/drawing/2014/main" xmlns="" id="{A7D7B48A-2F91-44E4-A6AC-2D0D3B2C0DC4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12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72</xdr:row>
      <xdr:rowOff>0</xdr:rowOff>
    </xdr:from>
    <xdr:ext cx="50800" cy="50800"/>
    <xdr:pic>
      <xdr:nvPicPr>
        <xdr:cNvPr id="1063" name="Picture 1062">
          <a:extLst>
            <a:ext uri="{FF2B5EF4-FFF2-40B4-BE49-F238E27FC236}">
              <a16:creationId xmlns:a16="http://schemas.microsoft.com/office/drawing/2014/main" xmlns="" id="{7BB32870-D511-444B-8734-EBD30EEF0DDE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13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72</xdr:row>
      <xdr:rowOff>0</xdr:rowOff>
    </xdr:from>
    <xdr:ext cx="50800" cy="50800"/>
    <xdr:pic>
      <xdr:nvPicPr>
        <xdr:cNvPr id="1064" name="Picture 1063">
          <a:extLst>
            <a:ext uri="{FF2B5EF4-FFF2-40B4-BE49-F238E27FC236}">
              <a16:creationId xmlns:a16="http://schemas.microsoft.com/office/drawing/2014/main" xmlns="" id="{C31A4025-A0F3-42A4-8E39-12CBD7C1DEBD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14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2</xdr:col>
      <xdr:colOff>104775</xdr:colOff>
      <xdr:row>72</xdr:row>
      <xdr:rowOff>0</xdr:rowOff>
    </xdr:from>
    <xdr:ext cx="50800" cy="50800"/>
    <xdr:pic>
      <xdr:nvPicPr>
        <xdr:cNvPr id="1065" name="Picture 1064">
          <a:extLst>
            <a:ext uri="{FF2B5EF4-FFF2-40B4-BE49-F238E27FC236}">
              <a16:creationId xmlns:a16="http://schemas.microsoft.com/office/drawing/2014/main" xmlns="" id="{F8E3891D-5B8A-4BDB-B74F-F51679FFAC50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12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328035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72</xdr:row>
      <xdr:rowOff>0</xdr:rowOff>
    </xdr:from>
    <xdr:ext cx="50800" cy="50800"/>
    <xdr:pic>
      <xdr:nvPicPr>
        <xdr:cNvPr id="1066" name="Picture 1065">
          <a:extLst>
            <a:ext uri="{FF2B5EF4-FFF2-40B4-BE49-F238E27FC236}">
              <a16:creationId xmlns:a16="http://schemas.microsoft.com/office/drawing/2014/main" xmlns="" id="{A8B978AD-40D1-4076-A677-13C474FD7EA4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13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72</xdr:row>
      <xdr:rowOff>0</xdr:rowOff>
    </xdr:from>
    <xdr:ext cx="50800" cy="50800"/>
    <xdr:pic>
      <xdr:nvPicPr>
        <xdr:cNvPr id="1067" name="Picture 1066">
          <a:extLst>
            <a:ext uri="{FF2B5EF4-FFF2-40B4-BE49-F238E27FC236}">
              <a16:creationId xmlns:a16="http://schemas.microsoft.com/office/drawing/2014/main" xmlns="" id="{B539E726-3412-4D74-9891-222BE8E2CFD6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12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72</xdr:row>
      <xdr:rowOff>0</xdr:rowOff>
    </xdr:from>
    <xdr:ext cx="50800" cy="50800"/>
    <xdr:pic>
      <xdr:nvPicPr>
        <xdr:cNvPr id="1068" name="Picture 1067">
          <a:extLst>
            <a:ext uri="{FF2B5EF4-FFF2-40B4-BE49-F238E27FC236}">
              <a16:creationId xmlns:a16="http://schemas.microsoft.com/office/drawing/2014/main" xmlns="" id="{F5F5D964-3139-4146-9433-D7D49A686665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13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72</xdr:row>
      <xdr:rowOff>0</xdr:rowOff>
    </xdr:from>
    <xdr:ext cx="50800" cy="50800"/>
    <xdr:pic>
      <xdr:nvPicPr>
        <xdr:cNvPr id="1069" name="Picture 1068">
          <a:extLst>
            <a:ext uri="{FF2B5EF4-FFF2-40B4-BE49-F238E27FC236}">
              <a16:creationId xmlns:a16="http://schemas.microsoft.com/office/drawing/2014/main" xmlns="" id="{C10DBF29-4BE6-407A-A079-4A3F939C3963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12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72</xdr:row>
      <xdr:rowOff>0</xdr:rowOff>
    </xdr:from>
    <xdr:ext cx="50800" cy="50800"/>
    <xdr:pic>
      <xdr:nvPicPr>
        <xdr:cNvPr id="1070" name="Picture 1069">
          <a:extLst>
            <a:ext uri="{FF2B5EF4-FFF2-40B4-BE49-F238E27FC236}">
              <a16:creationId xmlns:a16="http://schemas.microsoft.com/office/drawing/2014/main" xmlns="" id="{9E74FC23-465B-426D-BF6E-874BB062B153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13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72</xdr:row>
      <xdr:rowOff>0</xdr:rowOff>
    </xdr:from>
    <xdr:ext cx="50800" cy="50800"/>
    <xdr:pic>
      <xdr:nvPicPr>
        <xdr:cNvPr id="1071" name="Picture 1070">
          <a:extLst>
            <a:ext uri="{FF2B5EF4-FFF2-40B4-BE49-F238E27FC236}">
              <a16:creationId xmlns:a16="http://schemas.microsoft.com/office/drawing/2014/main" xmlns="" id="{54B3025D-981B-4FE5-9642-C6E1CBA24718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14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2</xdr:col>
      <xdr:colOff>104775</xdr:colOff>
      <xdr:row>72</xdr:row>
      <xdr:rowOff>0</xdr:rowOff>
    </xdr:from>
    <xdr:ext cx="50800" cy="50800"/>
    <xdr:pic>
      <xdr:nvPicPr>
        <xdr:cNvPr id="1072" name="Picture 1071">
          <a:extLst>
            <a:ext uri="{FF2B5EF4-FFF2-40B4-BE49-F238E27FC236}">
              <a16:creationId xmlns:a16="http://schemas.microsoft.com/office/drawing/2014/main" xmlns="" id="{DF780B49-EEE6-4E6A-B9E2-7EA28A5DC1ED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12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328035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72</xdr:row>
      <xdr:rowOff>0</xdr:rowOff>
    </xdr:from>
    <xdr:ext cx="50800" cy="50800"/>
    <xdr:pic>
      <xdr:nvPicPr>
        <xdr:cNvPr id="1073" name="Picture 1072">
          <a:extLst>
            <a:ext uri="{FF2B5EF4-FFF2-40B4-BE49-F238E27FC236}">
              <a16:creationId xmlns:a16="http://schemas.microsoft.com/office/drawing/2014/main" xmlns="" id="{0DCCE21C-D793-43FF-8324-3B9394EB4BC1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13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72</xdr:row>
      <xdr:rowOff>0</xdr:rowOff>
    </xdr:from>
    <xdr:ext cx="50800" cy="50800"/>
    <xdr:pic>
      <xdr:nvPicPr>
        <xdr:cNvPr id="1074" name="Picture 1073">
          <a:extLst>
            <a:ext uri="{FF2B5EF4-FFF2-40B4-BE49-F238E27FC236}">
              <a16:creationId xmlns:a16="http://schemas.microsoft.com/office/drawing/2014/main" xmlns="" id="{86DCC921-2BEB-45B6-8804-30DB4EB743F4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12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72</xdr:row>
      <xdr:rowOff>0</xdr:rowOff>
    </xdr:from>
    <xdr:ext cx="50800" cy="50800"/>
    <xdr:pic>
      <xdr:nvPicPr>
        <xdr:cNvPr id="1075" name="Picture 1074">
          <a:extLst>
            <a:ext uri="{FF2B5EF4-FFF2-40B4-BE49-F238E27FC236}">
              <a16:creationId xmlns:a16="http://schemas.microsoft.com/office/drawing/2014/main" xmlns="" id="{4A060EE9-19A1-4A45-A922-C7837C789A94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13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72</xdr:row>
      <xdr:rowOff>0</xdr:rowOff>
    </xdr:from>
    <xdr:ext cx="50800" cy="50800"/>
    <xdr:pic>
      <xdr:nvPicPr>
        <xdr:cNvPr id="1076" name="Picture 1075">
          <a:extLst>
            <a:ext uri="{FF2B5EF4-FFF2-40B4-BE49-F238E27FC236}">
              <a16:creationId xmlns:a16="http://schemas.microsoft.com/office/drawing/2014/main" xmlns="" id="{47F822B2-F9E1-43D9-A983-5F87105AADEB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12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72</xdr:row>
      <xdr:rowOff>0</xdr:rowOff>
    </xdr:from>
    <xdr:ext cx="50800" cy="50800"/>
    <xdr:pic>
      <xdr:nvPicPr>
        <xdr:cNvPr id="1077" name="Picture 1076">
          <a:extLst>
            <a:ext uri="{FF2B5EF4-FFF2-40B4-BE49-F238E27FC236}">
              <a16:creationId xmlns:a16="http://schemas.microsoft.com/office/drawing/2014/main" xmlns="" id="{5CEE03DC-CE9D-44D5-92BF-50FEFC2D70B1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13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72</xdr:row>
      <xdr:rowOff>0</xdr:rowOff>
    </xdr:from>
    <xdr:ext cx="50800" cy="50800"/>
    <xdr:pic>
      <xdr:nvPicPr>
        <xdr:cNvPr id="1078" name="Picture 1077">
          <a:extLst>
            <a:ext uri="{FF2B5EF4-FFF2-40B4-BE49-F238E27FC236}">
              <a16:creationId xmlns:a16="http://schemas.microsoft.com/office/drawing/2014/main" xmlns="" id="{06A2EAB5-4942-4D4A-B8CC-18E9D57EF638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14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72</xdr:row>
      <xdr:rowOff>0</xdr:rowOff>
    </xdr:from>
    <xdr:ext cx="50800" cy="50800"/>
    <xdr:pic>
      <xdr:nvPicPr>
        <xdr:cNvPr id="1079" name="Picture 1078">
          <a:extLst>
            <a:ext uri="{FF2B5EF4-FFF2-40B4-BE49-F238E27FC236}">
              <a16:creationId xmlns:a16="http://schemas.microsoft.com/office/drawing/2014/main" xmlns="" id="{D7E53F64-E11D-448C-B881-AACD4339D259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1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72</xdr:row>
      <xdr:rowOff>0</xdr:rowOff>
    </xdr:from>
    <xdr:ext cx="50800" cy="50800"/>
    <xdr:pic>
      <xdr:nvPicPr>
        <xdr:cNvPr id="1080" name="Picture 1079">
          <a:extLst>
            <a:ext uri="{FF2B5EF4-FFF2-40B4-BE49-F238E27FC236}">
              <a16:creationId xmlns:a16="http://schemas.microsoft.com/office/drawing/2014/main" xmlns="" id="{B8592CBB-3B00-472E-9637-3FCF731B9189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16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72</xdr:row>
      <xdr:rowOff>0</xdr:rowOff>
    </xdr:from>
    <xdr:ext cx="50800" cy="50800"/>
    <xdr:pic>
      <xdr:nvPicPr>
        <xdr:cNvPr id="1081" name="Picture 1080">
          <a:extLst>
            <a:ext uri="{FF2B5EF4-FFF2-40B4-BE49-F238E27FC236}">
              <a16:creationId xmlns:a16="http://schemas.microsoft.com/office/drawing/2014/main" xmlns="" id="{F3B2C19F-9A13-45AB-A9F7-0BDD36B56FD9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17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2</xdr:col>
      <xdr:colOff>104775</xdr:colOff>
      <xdr:row>72</xdr:row>
      <xdr:rowOff>0</xdr:rowOff>
    </xdr:from>
    <xdr:ext cx="50800" cy="50800"/>
    <xdr:pic>
      <xdr:nvPicPr>
        <xdr:cNvPr id="1082" name="Picture 1081">
          <a:extLst>
            <a:ext uri="{FF2B5EF4-FFF2-40B4-BE49-F238E27FC236}">
              <a16:creationId xmlns:a16="http://schemas.microsoft.com/office/drawing/2014/main" xmlns="" id="{D6C4CE76-834F-4CCA-8426-3A5EE0F4BE91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18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328035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72</xdr:row>
      <xdr:rowOff>0</xdr:rowOff>
    </xdr:from>
    <xdr:ext cx="50800" cy="50800"/>
    <xdr:pic>
      <xdr:nvPicPr>
        <xdr:cNvPr id="1083" name="Picture 1082">
          <a:extLst>
            <a:ext uri="{FF2B5EF4-FFF2-40B4-BE49-F238E27FC236}">
              <a16:creationId xmlns:a16="http://schemas.microsoft.com/office/drawing/2014/main" xmlns="" id="{4DEE3594-17A0-48FC-94FD-373B108A2538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19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72</xdr:row>
      <xdr:rowOff>0</xdr:rowOff>
    </xdr:from>
    <xdr:ext cx="50800" cy="50800"/>
    <xdr:pic>
      <xdr:nvPicPr>
        <xdr:cNvPr id="1084" name="Picture 1083">
          <a:extLst>
            <a:ext uri="{FF2B5EF4-FFF2-40B4-BE49-F238E27FC236}">
              <a16:creationId xmlns:a16="http://schemas.microsoft.com/office/drawing/2014/main" xmlns="" id="{A30636E8-072F-4AB0-894C-8B1CAB0F202F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18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72</xdr:row>
      <xdr:rowOff>0</xdr:rowOff>
    </xdr:from>
    <xdr:ext cx="50800" cy="50800"/>
    <xdr:pic>
      <xdr:nvPicPr>
        <xdr:cNvPr id="1085" name="Picture 1084">
          <a:extLst>
            <a:ext uri="{FF2B5EF4-FFF2-40B4-BE49-F238E27FC236}">
              <a16:creationId xmlns:a16="http://schemas.microsoft.com/office/drawing/2014/main" xmlns="" id="{9E33D807-E486-4FD2-BB5E-7D7F6622AB18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19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72</xdr:row>
      <xdr:rowOff>0</xdr:rowOff>
    </xdr:from>
    <xdr:ext cx="50800" cy="50800"/>
    <xdr:pic>
      <xdr:nvPicPr>
        <xdr:cNvPr id="1086" name="Picture 1085">
          <a:extLst>
            <a:ext uri="{FF2B5EF4-FFF2-40B4-BE49-F238E27FC236}">
              <a16:creationId xmlns:a16="http://schemas.microsoft.com/office/drawing/2014/main" xmlns="" id="{9CC57FF1-7F7C-47F2-87D4-182E0D9EB3C5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18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72</xdr:row>
      <xdr:rowOff>0</xdr:rowOff>
    </xdr:from>
    <xdr:ext cx="50800" cy="50800"/>
    <xdr:pic>
      <xdr:nvPicPr>
        <xdr:cNvPr id="1087" name="Picture 1086">
          <a:extLst>
            <a:ext uri="{FF2B5EF4-FFF2-40B4-BE49-F238E27FC236}">
              <a16:creationId xmlns:a16="http://schemas.microsoft.com/office/drawing/2014/main" xmlns="" id="{F279444B-A53E-4066-8468-2B6979F099AB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19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72</xdr:row>
      <xdr:rowOff>0</xdr:rowOff>
    </xdr:from>
    <xdr:ext cx="50800" cy="50800"/>
    <xdr:pic>
      <xdr:nvPicPr>
        <xdr:cNvPr id="1088" name="Picture 1087">
          <a:extLst>
            <a:ext uri="{FF2B5EF4-FFF2-40B4-BE49-F238E27FC236}">
              <a16:creationId xmlns:a16="http://schemas.microsoft.com/office/drawing/2014/main" xmlns="" id="{07243379-7C49-4C23-AFA1-9BF174200C8B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20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72</xdr:row>
      <xdr:rowOff>0</xdr:rowOff>
    </xdr:from>
    <xdr:ext cx="50800" cy="50800"/>
    <xdr:pic>
      <xdr:nvPicPr>
        <xdr:cNvPr id="1089" name="Picture 1088">
          <a:extLst>
            <a:ext uri="{FF2B5EF4-FFF2-40B4-BE49-F238E27FC236}">
              <a16:creationId xmlns:a16="http://schemas.microsoft.com/office/drawing/2014/main" xmlns="" id="{257B882B-1110-4F51-ACEA-1EB96FF4959E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18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72</xdr:row>
      <xdr:rowOff>0</xdr:rowOff>
    </xdr:from>
    <xdr:ext cx="50800" cy="50800"/>
    <xdr:pic>
      <xdr:nvPicPr>
        <xdr:cNvPr id="1090" name="Picture 1089">
          <a:extLst>
            <a:ext uri="{FF2B5EF4-FFF2-40B4-BE49-F238E27FC236}">
              <a16:creationId xmlns:a16="http://schemas.microsoft.com/office/drawing/2014/main" xmlns="" id="{83F6B424-51FF-4580-859D-8E66630E83BB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19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72</xdr:row>
      <xdr:rowOff>0</xdr:rowOff>
    </xdr:from>
    <xdr:ext cx="50800" cy="50800"/>
    <xdr:pic>
      <xdr:nvPicPr>
        <xdr:cNvPr id="1091" name="Picture 1090">
          <a:extLst>
            <a:ext uri="{FF2B5EF4-FFF2-40B4-BE49-F238E27FC236}">
              <a16:creationId xmlns:a16="http://schemas.microsoft.com/office/drawing/2014/main" xmlns="" id="{EE7579EC-13DB-41F1-8ED5-8458321A8849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20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1092" name="Picture 1091">
          <a:extLst>
            <a:ext uri="{FF2B5EF4-FFF2-40B4-BE49-F238E27FC236}">
              <a16:creationId xmlns:a16="http://schemas.microsoft.com/office/drawing/2014/main" xmlns="" id="{1C65A42C-C8EF-42B4-A886-B583B3151EC4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02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1093" name="Picture 1092">
          <a:extLst>
            <a:ext uri="{FF2B5EF4-FFF2-40B4-BE49-F238E27FC236}">
              <a16:creationId xmlns:a16="http://schemas.microsoft.com/office/drawing/2014/main" xmlns="" id="{7F5ABFE2-BA04-4281-BC12-2403CF75626A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03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2</xdr:col>
      <xdr:colOff>104775</xdr:colOff>
      <xdr:row>73</xdr:row>
      <xdr:rowOff>0</xdr:rowOff>
    </xdr:from>
    <xdr:ext cx="50800" cy="50800"/>
    <xdr:pic>
      <xdr:nvPicPr>
        <xdr:cNvPr id="1094" name="Picture 1093">
          <a:extLst>
            <a:ext uri="{FF2B5EF4-FFF2-40B4-BE49-F238E27FC236}">
              <a16:creationId xmlns:a16="http://schemas.microsoft.com/office/drawing/2014/main" xmlns="" id="{12FD2510-DA05-4A22-BD76-BF880F6F2DEA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04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328035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1095" name="Picture 1094">
          <a:extLst>
            <a:ext uri="{FF2B5EF4-FFF2-40B4-BE49-F238E27FC236}">
              <a16:creationId xmlns:a16="http://schemas.microsoft.com/office/drawing/2014/main" xmlns="" id="{192BCEE2-B5C5-43D7-9203-BDF345E6DDC6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0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1096" name="Picture 1095">
          <a:extLst>
            <a:ext uri="{FF2B5EF4-FFF2-40B4-BE49-F238E27FC236}">
              <a16:creationId xmlns:a16="http://schemas.microsoft.com/office/drawing/2014/main" xmlns="" id="{400DCFC4-C193-40E8-942A-FF6A5971F4F0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04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1097" name="Picture 1096">
          <a:extLst>
            <a:ext uri="{FF2B5EF4-FFF2-40B4-BE49-F238E27FC236}">
              <a16:creationId xmlns:a16="http://schemas.microsoft.com/office/drawing/2014/main" xmlns="" id="{C61A1BB3-2B51-4901-A240-2F8883695CCC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0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1098" name="Picture 1097">
          <a:extLst>
            <a:ext uri="{FF2B5EF4-FFF2-40B4-BE49-F238E27FC236}">
              <a16:creationId xmlns:a16="http://schemas.microsoft.com/office/drawing/2014/main" xmlns="" id="{C5DCC727-6632-4FB0-8601-6D324B6409D8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04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1099" name="Picture 1098">
          <a:extLst>
            <a:ext uri="{FF2B5EF4-FFF2-40B4-BE49-F238E27FC236}">
              <a16:creationId xmlns:a16="http://schemas.microsoft.com/office/drawing/2014/main" xmlns="" id="{0E96D2F6-BE19-471B-B2E6-B7B43D27FA33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0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1100" name="Picture 1099">
          <a:extLst>
            <a:ext uri="{FF2B5EF4-FFF2-40B4-BE49-F238E27FC236}">
              <a16:creationId xmlns:a16="http://schemas.microsoft.com/office/drawing/2014/main" xmlns="" id="{4771047C-2B1E-4C1D-85A5-7220B71957D7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06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1101" name="Picture 1100">
          <a:extLst>
            <a:ext uri="{FF2B5EF4-FFF2-40B4-BE49-F238E27FC236}">
              <a16:creationId xmlns:a16="http://schemas.microsoft.com/office/drawing/2014/main" xmlns="" id="{6B913933-B8CB-4846-A728-CE7341877D19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04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1102" name="Picture 1101">
          <a:extLst>
            <a:ext uri="{FF2B5EF4-FFF2-40B4-BE49-F238E27FC236}">
              <a16:creationId xmlns:a16="http://schemas.microsoft.com/office/drawing/2014/main" xmlns="" id="{8DBD5118-5AF5-4CED-B940-7792BF8B4FC4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0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1103" name="Picture 1102">
          <a:extLst>
            <a:ext uri="{FF2B5EF4-FFF2-40B4-BE49-F238E27FC236}">
              <a16:creationId xmlns:a16="http://schemas.microsoft.com/office/drawing/2014/main" xmlns="" id="{16A911BA-F676-4538-BCD7-1689CC02F73B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06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1104" name="Picture 1103">
          <a:extLst>
            <a:ext uri="{FF2B5EF4-FFF2-40B4-BE49-F238E27FC236}">
              <a16:creationId xmlns:a16="http://schemas.microsoft.com/office/drawing/2014/main" xmlns="" id="{81801E14-1C5F-4C7E-961B-BE6970055F28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07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1105" name="Picture 1104">
          <a:extLst>
            <a:ext uri="{FF2B5EF4-FFF2-40B4-BE49-F238E27FC236}">
              <a16:creationId xmlns:a16="http://schemas.microsoft.com/office/drawing/2014/main" xmlns="" id="{F8E96367-2681-4F1B-BF32-1514CEA76ABD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08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1106" name="Picture 1105">
          <a:extLst>
            <a:ext uri="{FF2B5EF4-FFF2-40B4-BE49-F238E27FC236}">
              <a16:creationId xmlns:a16="http://schemas.microsoft.com/office/drawing/2014/main" xmlns="" id="{E0842E7B-E588-4A4C-A4A5-2596F8C897A1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09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1107" name="Picture 1106">
          <a:extLst>
            <a:ext uri="{FF2B5EF4-FFF2-40B4-BE49-F238E27FC236}">
              <a16:creationId xmlns:a16="http://schemas.microsoft.com/office/drawing/2014/main" xmlns="" id="{02DEDEEF-2DEB-4E25-BDDE-EBF1D618E142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10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1108" name="Picture 1107">
          <a:extLst>
            <a:ext uri="{FF2B5EF4-FFF2-40B4-BE49-F238E27FC236}">
              <a16:creationId xmlns:a16="http://schemas.microsoft.com/office/drawing/2014/main" xmlns="" id="{20860684-AD2B-4D08-8D84-26E3135C3A8F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11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1109" name="Picture 1108">
          <a:extLst>
            <a:ext uri="{FF2B5EF4-FFF2-40B4-BE49-F238E27FC236}">
              <a16:creationId xmlns:a16="http://schemas.microsoft.com/office/drawing/2014/main" xmlns="" id="{28730312-9775-4E7D-9A88-618AB9025EA5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10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1110" name="Picture 1109">
          <a:extLst>
            <a:ext uri="{FF2B5EF4-FFF2-40B4-BE49-F238E27FC236}">
              <a16:creationId xmlns:a16="http://schemas.microsoft.com/office/drawing/2014/main" xmlns="" id="{984AA9B7-B4E8-4D4F-810A-242EC47E548B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11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2</xdr:col>
      <xdr:colOff>104775</xdr:colOff>
      <xdr:row>73</xdr:row>
      <xdr:rowOff>0</xdr:rowOff>
    </xdr:from>
    <xdr:ext cx="50800" cy="50800"/>
    <xdr:pic>
      <xdr:nvPicPr>
        <xdr:cNvPr id="1111" name="Picture 1110">
          <a:extLst>
            <a:ext uri="{FF2B5EF4-FFF2-40B4-BE49-F238E27FC236}">
              <a16:creationId xmlns:a16="http://schemas.microsoft.com/office/drawing/2014/main" xmlns="" id="{8D1BE43F-E7EA-493E-B270-29433D873DF4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10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328035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1112" name="Picture 1111">
          <a:extLst>
            <a:ext uri="{FF2B5EF4-FFF2-40B4-BE49-F238E27FC236}">
              <a16:creationId xmlns:a16="http://schemas.microsoft.com/office/drawing/2014/main" xmlns="" id="{F96E13FB-1B23-45A0-825A-666F2BCC9FDF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11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1113" name="Picture 1112">
          <a:extLst>
            <a:ext uri="{FF2B5EF4-FFF2-40B4-BE49-F238E27FC236}">
              <a16:creationId xmlns:a16="http://schemas.microsoft.com/office/drawing/2014/main" xmlns="" id="{A1EF2847-B28C-497E-A3DA-697842F0A44E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12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1114" name="Picture 1113">
          <a:extLst>
            <a:ext uri="{FF2B5EF4-FFF2-40B4-BE49-F238E27FC236}">
              <a16:creationId xmlns:a16="http://schemas.microsoft.com/office/drawing/2014/main" xmlns="" id="{6FD1BBE9-016C-4FA8-8F6E-1BAD2D9D5567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13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1115" name="Picture 1114">
          <a:extLst>
            <a:ext uri="{FF2B5EF4-FFF2-40B4-BE49-F238E27FC236}">
              <a16:creationId xmlns:a16="http://schemas.microsoft.com/office/drawing/2014/main" xmlns="" id="{711231E2-360C-4B25-86AD-0F7FD34E5CDE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12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1116" name="Picture 1115">
          <a:extLst>
            <a:ext uri="{FF2B5EF4-FFF2-40B4-BE49-F238E27FC236}">
              <a16:creationId xmlns:a16="http://schemas.microsoft.com/office/drawing/2014/main" xmlns="" id="{19A75229-C12C-4BEA-A2EA-F0BB8B2DA5A2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13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2</xdr:col>
      <xdr:colOff>104775</xdr:colOff>
      <xdr:row>73</xdr:row>
      <xdr:rowOff>0</xdr:rowOff>
    </xdr:from>
    <xdr:ext cx="50800" cy="50800"/>
    <xdr:pic>
      <xdr:nvPicPr>
        <xdr:cNvPr id="1117" name="Picture 1116">
          <a:extLst>
            <a:ext uri="{FF2B5EF4-FFF2-40B4-BE49-F238E27FC236}">
              <a16:creationId xmlns:a16="http://schemas.microsoft.com/office/drawing/2014/main" xmlns="" id="{84D7C1C4-BBF7-4953-A565-858C562C96BB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12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328035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1118" name="Picture 1117">
          <a:extLst>
            <a:ext uri="{FF2B5EF4-FFF2-40B4-BE49-F238E27FC236}">
              <a16:creationId xmlns:a16="http://schemas.microsoft.com/office/drawing/2014/main" xmlns="" id="{AF3F61A0-E502-49CE-8062-966EED389562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13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1119" name="Picture 1118">
          <a:extLst>
            <a:ext uri="{FF2B5EF4-FFF2-40B4-BE49-F238E27FC236}">
              <a16:creationId xmlns:a16="http://schemas.microsoft.com/office/drawing/2014/main" xmlns="" id="{E4CD456B-46F0-4B6C-A3D9-A241F1D1030D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14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1120" name="Picture 1119">
          <a:extLst>
            <a:ext uri="{FF2B5EF4-FFF2-40B4-BE49-F238E27FC236}">
              <a16:creationId xmlns:a16="http://schemas.microsoft.com/office/drawing/2014/main" xmlns="" id="{2251665E-FBFB-4C62-9CEB-C9873B5C6E91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12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1121" name="Picture 1120">
          <a:extLst>
            <a:ext uri="{FF2B5EF4-FFF2-40B4-BE49-F238E27FC236}">
              <a16:creationId xmlns:a16="http://schemas.microsoft.com/office/drawing/2014/main" xmlns="" id="{C3047C4E-FFB9-422F-919C-10993AA7AAAA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13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1122" name="Picture 1121">
          <a:extLst>
            <a:ext uri="{FF2B5EF4-FFF2-40B4-BE49-F238E27FC236}">
              <a16:creationId xmlns:a16="http://schemas.microsoft.com/office/drawing/2014/main" xmlns="" id="{DDF784B8-8C51-49A4-BE4A-0DC9E9E48684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14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1123" name="Picture 1122">
          <a:extLst>
            <a:ext uri="{FF2B5EF4-FFF2-40B4-BE49-F238E27FC236}">
              <a16:creationId xmlns:a16="http://schemas.microsoft.com/office/drawing/2014/main" xmlns="" id="{37EE7B6F-76FD-406C-94B6-03DCFBC137FA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12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1124" name="Picture 1123">
          <a:extLst>
            <a:ext uri="{FF2B5EF4-FFF2-40B4-BE49-F238E27FC236}">
              <a16:creationId xmlns:a16="http://schemas.microsoft.com/office/drawing/2014/main" xmlns="" id="{E5442DD0-AD3D-4725-BA00-512A28AD42F8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13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1125" name="Picture 1124">
          <a:extLst>
            <a:ext uri="{FF2B5EF4-FFF2-40B4-BE49-F238E27FC236}">
              <a16:creationId xmlns:a16="http://schemas.microsoft.com/office/drawing/2014/main" xmlns="" id="{1F2CD15B-3552-4BCF-976B-0CCC29EA085E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12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1126" name="Picture 1125">
          <a:extLst>
            <a:ext uri="{FF2B5EF4-FFF2-40B4-BE49-F238E27FC236}">
              <a16:creationId xmlns:a16="http://schemas.microsoft.com/office/drawing/2014/main" xmlns="" id="{98DE3312-A8EB-4F8D-90AA-6D6AE24BA93B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13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1127" name="Picture 1126">
          <a:extLst>
            <a:ext uri="{FF2B5EF4-FFF2-40B4-BE49-F238E27FC236}">
              <a16:creationId xmlns:a16="http://schemas.microsoft.com/office/drawing/2014/main" xmlns="" id="{86A1A893-2DDA-44F2-BF8C-6FC11C0C3C72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14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2</xdr:col>
      <xdr:colOff>104775</xdr:colOff>
      <xdr:row>73</xdr:row>
      <xdr:rowOff>0</xdr:rowOff>
    </xdr:from>
    <xdr:ext cx="50800" cy="50800"/>
    <xdr:pic>
      <xdr:nvPicPr>
        <xdr:cNvPr id="1128" name="Picture 1127">
          <a:extLst>
            <a:ext uri="{FF2B5EF4-FFF2-40B4-BE49-F238E27FC236}">
              <a16:creationId xmlns:a16="http://schemas.microsoft.com/office/drawing/2014/main" xmlns="" id="{715BE3C5-1878-40DC-8F37-679BAAC0C0FA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12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328035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1129" name="Picture 1128">
          <a:extLst>
            <a:ext uri="{FF2B5EF4-FFF2-40B4-BE49-F238E27FC236}">
              <a16:creationId xmlns:a16="http://schemas.microsoft.com/office/drawing/2014/main" xmlns="" id="{7131641A-B8FB-4A86-9F41-E8E8759D712B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13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1130" name="Picture 1129">
          <a:extLst>
            <a:ext uri="{FF2B5EF4-FFF2-40B4-BE49-F238E27FC236}">
              <a16:creationId xmlns:a16="http://schemas.microsoft.com/office/drawing/2014/main" xmlns="" id="{39CA0A23-3C4F-40D6-933B-92F947C31010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12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1131" name="Picture 1130">
          <a:extLst>
            <a:ext uri="{FF2B5EF4-FFF2-40B4-BE49-F238E27FC236}">
              <a16:creationId xmlns:a16="http://schemas.microsoft.com/office/drawing/2014/main" xmlns="" id="{CDEE37B0-592C-45A2-96F9-31EDFC31DC05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13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1132" name="Picture 1131">
          <a:extLst>
            <a:ext uri="{FF2B5EF4-FFF2-40B4-BE49-F238E27FC236}">
              <a16:creationId xmlns:a16="http://schemas.microsoft.com/office/drawing/2014/main" xmlns="" id="{56E9C415-9062-46CD-B610-3C01623DF165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12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1133" name="Picture 1132">
          <a:extLst>
            <a:ext uri="{FF2B5EF4-FFF2-40B4-BE49-F238E27FC236}">
              <a16:creationId xmlns:a16="http://schemas.microsoft.com/office/drawing/2014/main" xmlns="" id="{97A85B05-CD01-450B-8EA6-F59DCB018632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13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1134" name="Picture 1133">
          <a:extLst>
            <a:ext uri="{FF2B5EF4-FFF2-40B4-BE49-F238E27FC236}">
              <a16:creationId xmlns:a16="http://schemas.microsoft.com/office/drawing/2014/main" xmlns="" id="{90FED06F-6956-4A96-9E8C-A5E43BF61D99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14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2</xdr:col>
      <xdr:colOff>104775</xdr:colOff>
      <xdr:row>73</xdr:row>
      <xdr:rowOff>0</xdr:rowOff>
    </xdr:from>
    <xdr:ext cx="50800" cy="50800"/>
    <xdr:pic>
      <xdr:nvPicPr>
        <xdr:cNvPr id="1135" name="Picture 1134">
          <a:extLst>
            <a:ext uri="{FF2B5EF4-FFF2-40B4-BE49-F238E27FC236}">
              <a16:creationId xmlns:a16="http://schemas.microsoft.com/office/drawing/2014/main" xmlns="" id="{D18DB3BE-FB65-4D69-BC3E-1FB51264BA0A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12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328035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1136" name="Picture 1135">
          <a:extLst>
            <a:ext uri="{FF2B5EF4-FFF2-40B4-BE49-F238E27FC236}">
              <a16:creationId xmlns:a16="http://schemas.microsoft.com/office/drawing/2014/main" xmlns="" id="{FE842A8F-8F76-4523-93E0-F72670813A40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13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1137" name="Picture 1136">
          <a:extLst>
            <a:ext uri="{FF2B5EF4-FFF2-40B4-BE49-F238E27FC236}">
              <a16:creationId xmlns:a16="http://schemas.microsoft.com/office/drawing/2014/main" xmlns="" id="{6ED923C8-9F4A-4EDE-9274-6779525FA2DD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12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1138" name="Picture 1137">
          <a:extLst>
            <a:ext uri="{FF2B5EF4-FFF2-40B4-BE49-F238E27FC236}">
              <a16:creationId xmlns:a16="http://schemas.microsoft.com/office/drawing/2014/main" xmlns="" id="{7BAD2CE5-B54F-42B7-AFED-C9BD357CB07D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13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1139" name="Picture 1138">
          <a:extLst>
            <a:ext uri="{FF2B5EF4-FFF2-40B4-BE49-F238E27FC236}">
              <a16:creationId xmlns:a16="http://schemas.microsoft.com/office/drawing/2014/main" xmlns="" id="{9CC961EB-1CDE-4A3F-AFE5-AC7180A999B6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12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1140" name="Picture 1139">
          <a:extLst>
            <a:ext uri="{FF2B5EF4-FFF2-40B4-BE49-F238E27FC236}">
              <a16:creationId xmlns:a16="http://schemas.microsoft.com/office/drawing/2014/main" xmlns="" id="{FC8A0F6A-5A86-49B4-8D70-8FB29E651D98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13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1141" name="Picture 1140">
          <a:extLst>
            <a:ext uri="{FF2B5EF4-FFF2-40B4-BE49-F238E27FC236}">
              <a16:creationId xmlns:a16="http://schemas.microsoft.com/office/drawing/2014/main" xmlns="" id="{2E8A433E-B23C-4F43-9BA8-331EA520EB31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14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1142" name="Picture 1141">
          <a:extLst>
            <a:ext uri="{FF2B5EF4-FFF2-40B4-BE49-F238E27FC236}">
              <a16:creationId xmlns:a16="http://schemas.microsoft.com/office/drawing/2014/main" xmlns="" id="{DE578AD0-5F3A-4F40-9E3B-A5FB607130AC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1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1143" name="Picture 1142">
          <a:extLst>
            <a:ext uri="{FF2B5EF4-FFF2-40B4-BE49-F238E27FC236}">
              <a16:creationId xmlns:a16="http://schemas.microsoft.com/office/drawing/2014/main" xmlns="" id="{777A4AFA-3787-4AC3-97B7-79F762907124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16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1144" name="Picture 1143">
          <a:extLst>
            <a:ext uri="{FF2B5EF4-FFF2-40B4-BE49-F238E27FC236}">
              <a16:creationId xmlns:a16="http://schemas.microsoft.com/office/drawing/2014/main" xmlns="" id="{4FF3990D-654A-41FE-B28E-A59F9C63FD73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17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2</xdr:col>
      <xdr:colOff>104775</xdr:colOff>
      <xdr:row>73</xdr:row>
      <xdr:rowOff>0</xdr:rowOff>
    </xdr:from>
    <xdr:ext cx="50800" cy="50800"/>
    <xdr:pic>
      <xdr:nvPicPr>
        <xdr:cNvPr id="1145" name="Picture 1144">
          <a:extLst>
            <a:ext uri="{FF2B5EF4-FFF2-40B4-BE49-F238E27FC236}">
              <a16:creationId xmlns:a16="http://schemas.microsoft.com/office/drawing/2014/main" xmlns="" id="{8BA55978-9765-45C6-9949-B1E7929A6578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18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328035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1146" name="Picture 1145">
          <a:extLst>
            <a:ext uri="{FF2B5EF4-FFF2-40B4-BE49-F238E27FC236}">
              <a16:creationId xmlns:a16="http://schemas.microsoft.com/office/drawing/2014/main" xmlns="" id="{7A799C22-27C7-4BFD-9FE6-684E36E5997C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19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1147" name="Picture 1146">
          <a:extLst>
            <a:ext uri="{FF2B5EF4-FFF2-40B4-BE49-F238E27FC236}">
              <a16:creationId xmlns:a16="http://schemas.microsoft.com/office/drawing/2014/main" xmlns="" id="{BA1FAD1B-77A5-4F49-A6ED-B265B89E672E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18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1148" name="Picture 1147">
          <a:extLst>
            <a:ext uri="{FF2B5EF4-FFF2-40B4-BE49-F238E27FC236}">
              <a16:creationId xmlns:a16="http://schemas.microsoft.com/office/drawing/2014/main" xmlns="" id="{75897DFA-E830-4A2F-917E-D33041336209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19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1149" name="Picture 1148">
          <a:extLst>
            <a:ext uri="{FF2B5EF4-FFF2-40B4-BE49-F238E27FC236}">
              <a16:creationId xmlns:a16="http://schemas.microsoft.com/office/drawing/2014/main" xmlns="" id="{1D8CA9A1-4C4A-4DEA-895A-19BB3C54C514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18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1150" name="Picture 1149">
          <a:extLst>
            <a:ext uri="{FF2B5EF4-FFF2-40B4-BE49-F238E27FC236}">
              <a16:creationId xmlns:a16="http://schemas.microsoft.com/office/drawing/2014/main" xmlns="" id="{3EFBEEBB-4D8D-4914-A0D2-496FCE770713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19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1151" name="Picture 1150">
          <a:extLst>
            <a:ext uri="{FF2B5EF4-FFF2-40B4-BE49-F238E27FC236}">
              <a16:creationId xmlns:a16="http://schemas.microsoft.com/office/drawing/2014/main" xmlns="" id="{984BA7E1-2FDC-49DE-B83C-58E499D7C7BA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20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1152" name="Picture 1151">
          <a:extLst>
            <a:ext uri="{FF2B5EF4-FFF2-40B4-BE49-F238E27FC236}">
              <a16:creationId xmlns:a16="http://schemas.microsoft.com/office/drawing/2014/main" xmlns="" id="{9984B5F8-2BF4-48A6-A731-D1F411C1EE9E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18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1153" name="Picture 1152">
          <a:extLst>
            <a:ext uri="{FF2B5EF4-FFF2-40B4-BE49-F238E27FC236}">
              <a16:creationId xmlns:a16="http://schemas.microsoft.com/office/drawing/2014/main" xmlns="" id="{E1AEFE11-7A1E-4507-BE62-0DAAEFE5B96C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19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1154" name="Picture 1153">
          <a:extLst>
            <a:ext uri="{FF2B5EF4-FFF2-40B4-BE49-F238E27FC236}">
              <a16:creationId xmlns:a16="http://schemas.microsoft.com/office/drawing/2014/main" xmlns="" id="{420DBA47-0538-43C9-9751-1313FF8E0F9F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20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2</xdr:col>
      <xdr:colOff>104775</xdr:colOff>
      <xdr:row>74</xdr:row>
      <xdr:rowOff>0</xdr:rowOff>
    </xdr:from>
    <xdr:ext cx="50800" cy="50800"/>
    <xdr:pic>
      <xdr:nvPicPr>
        <xdr:cNvPr id="1155" name="Picture 1154">
          <a:extLst>
            <a:ext uri="{FF2B5EF4-FFF2-40B4-BE49-F238E27FC236}">
              <a16:creationId xmlns:a16="http://schemas.microsoft.com/office/drawing/2014/main" xmlns="" id="{F9F7ED5E-796D-4008-B2C2-9534776CB80E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02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328035" y="2329434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74</xdr:row>
      <xdr:rowOff>0</xdr:rowOff>
    </xdr:from>
    <xdr:ext cx="50800" cy="50800"/>
    <xdr:pic>
      <xdr:nvPicPr>
        <xdr:cNvPr id="1156" name="Picture 1155">
          <a:extLst>
            <a:ext uri="{FF2B5EF4-FFF2-40B4-BE49-F238E27FC236}">
              <a16:creationId xmlns:a16="http://schemas.microsoft.com/office/drawing/2014/main" xmlns="" id="{82A3153E-939F-4B94-9D5A-2E5BA5C31DC9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03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29434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74</xdr:row>
      <xdr:rowOff>0</xdr:rowOff>
    </xdr:from>
    <xdr:ext cx="50800" cy="50800"/>
    <xdr:pic>
      <xdr:nvPicPr>
        <xdr:cNvPr id="1157" name="Picture 1156">
          <a:extLst>
            <a:ext uri="{FF2B5EF4-FFF2-40B4-BE49-F238E27FC236}">
              <a16:creationId xmlns:a16="http://schemas.microsoft.com/office/drawing/2014/main" xmlns="" id="{1C576BB2-1B45-4B35-94BF-DD9B6495CAE5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04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29434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74</xdr:row>
      <xdr:rowOff>0</xdr:rowOff>
    </xdr:from>
    <xdr:ext cx="50800" cy="50800"/>
    <xdr:pic>
      <xdr:nvPicPr>
        <xdr:cNvPr id="1158" name="Picture 1157">
          <a:extLst>
            <a:ext uri="{FF2B5EF4-FFF2-40B4-BE49-F238E27FC236}">
              <a16:creationId xmlns:a16="http://schemas.microsoft.com/office/drawing/2014/main" xmlns="" id="{20D8EE70-9CCC-41F3-9F4E-057BCEC9F6F4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0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29434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74</xdr:row>
      <xdr:rowOff>0</xdr:rowOff>
    </xdr:from>
    <xdr:ext cx="50800" cy="50800"/>
    <xdr:pic>
      <xdr:nvPicPr>
        <xdr:cNvPr id="1159" name="Picture 1158">
          <a:extLst>
            <a:ext uri="{FF2B5EF4-FFF2-40B4-BE49-F238E27FC236}">
              <a16:creationId xmlns:a16="http://schemas.microsoft.com/office/drawing/2014/main" xmlns="" id="{BB924FDA-91D0-41DB-B5A2-6BD6801B384D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06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29434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75</xdr:row>
      <xdr:rowOff>0</xdr:rowOff>
    </xdr:from>
    <xdr:ext cx="50800" cy="50800"/>
    <xdr:pic>
      <xdr:nvPicPr>
        <xdr:cNvPr id="1160" name="Picture 1159">
          <a:extLst>
            <a:ext uri="{FF2B5EF4-FFF2-40B4-BE49-F238E27FC236}">
              <a16:creationId xmlns:a16="http://schemas.microsoft.com/office/drawing/2014/main" xmlns="" id="{E98D2F2D-2755-4E46-B2B0-8A313637E61D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04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6677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75</xdr:row>
      <xdr:rowOff>0</xdr:rowOff>
    </xdr:from>
    <xdr:ext cx="50800" cy="50800"/>
    <xdr:pic>
      <xdr:nvPicPr>
        <xdr:cNvPr id="1161" name="Picture 1160">
          <a:extLst>
            <a:ext uri="{FF2B5EF4-FFF2-40B4-BE49-F238E27FC236}">
              <a16:creationId xmlns:a16="http://schemas.microsoft.com/office/drawing/2014/main" xmlns="" id="{0342273E-FFAD-4027-A45A-823FDECF8A29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0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6677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75</xdr:row>
      <xdr:rowOff>0</xdr:rowOff>
    </xdr:from>
    <xdr:ext cx="50800" cy="50800"/>
    <xdr:pic>
      <xdr:nvPicPr>
        <xdr:cNvPr id="1162" name="Picture 1161">
          <a:extLst>
            <a:ext uri="{FF2B5EF4-FFF2-40B4-BE49-F238E27FC236}">
              <a16:creationId xmlns:a16="http://schemas.microsoft.com/office/drawing/2014/main" xmlns="" id="{22973866-0D43-4AA1-963F-74428D77FFB2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06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667720"/>
          <a:ext cx="50800" cy="50800"/>
        </a:xfrm>
        <a:prstGeom prst="rect">
          <a:avLst/>
        </a:prstGeom>
      </xdr:spPr>
    </xdr:pic>
    <xdr:clientData/>
  </xdr:oneCellAnchor>
  <xdr:oneCellAnchor>
    <xdr:from>
      <xdr:col>2</xdr:col>
      <xdr:colOff>104775</xdr:colOff>
      <xdr:row>75</xdr:row>
      <xdr:rowOff>0</xdr:rowOff>
    </xdr:from>
    <xdr:ext cx="50800" cy="50800"/>
    <xdr:pic>
      <xdr:nvPicPr>
        <xdr:cNvPr id="1163" name="Picture 1162">
          <a:extLst>
            <a:ext uri="{FF2B5EF4-FFF2-40B4-BE49-F238E27FC236}">
              <a16:creationId xmlns:a16="http://schemas.microsoft.com/office/drawing/2014/main" xmlns="" id="{3CFA0B99-2CAB-4247-9793-A3D830D0E55E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02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328035" y="236677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75</xdr:row>
      <xdr:rowOff>0</xdr:rowOff>
    </xdr:from>
    <xdr:ext cx="50800" cy="50800"/>
    <xdr:pic>
      <xdr:nvPicPr>
        <xdr:cNvPr id="1164" name="Picture 1163">
          <a:extLst>
            <a:ext uri="{FF2B5EF4-FFF2-40B4-BE49-F238E27FC236}">
              <a16:creationId xmlns:a16="http://schemas.microsoft.com/office/drawing/2014/main" xmlns="" id="{25B56564-F5DF-4898-A380-BD6070B4EF94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03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6677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75</xdr:row>
      <xdr:rowOff>0</xdr:rowOff>
    </xdr:from>
    <xdr:ext cx="50800" cy="50800"/>
    <xdr:pic>
      <xdr:nvPicPr>
        <xdr:cNvPr id="1165" name="Picture 1164">
          <a:extLst>
            <a:ext uri="{FF2B5EF4-FFF2-40B4-BE49-F238E27FC236}">
              <a16:creationId xmlns:a16="http://schemas.microsoft.com/office/drawing/2014/main" xmlns="" id="{CE906491-BE38-4D8E-87A1-4C659F389853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04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6677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75</xdr:row>
      <xdr:rowOff>0</xdr:rowOff>
    </xdr:from>
    <xdr:ext cx="50800" cy="50800"/>
    <xdr:pic>
      <xdr:nvPicPr>
        <xdr:cNvPr id="1166" name="Picture 1165">
          <a:extLst>
            <a:ext uri="{FF2B5EF4-FFF2-40B4-BE49-F238E27FC236}">
              <a16:creationId xmlns:a16="http://schemas.microsoft.com/office/drawing/2014/main" xmlns="" id="{A6A44634-50FC-4966-B69E-F31E98E75905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0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6677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75</xdr:row>
      <xdr:rowOff>0</xdr:rowOff>
    </xdr:from>
    <xdr:ext cx="50800" cy="50800"/>
    <xdr:pic>
      <xdr:nvPicPr>
        <xdr:cNvPr id="1167" name="Picture 1166">
          <a:extLst>
            <a:ext uri="{FF2B5EF4-FFF2-40B4-BE49-F238E27FC236}">
              <a16:creationId xmlns:a16="http://schemas.microsoft.com/office/drawing/2014/main" xmlns="" id="{E496255D-23F1-4A39-A5D9-02C52D807625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06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6677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1168" name="Picture 1167">
          <a:extLst>
            <a:ext uri="{FF2B5EF4-FFF2-40B4-BE49-F238E27FC236}">
              <a16:creationId xmlns:a16="http://schemas.microsoft.com/office/drawing/2014/main" xmlns="" id="{CEA3871C-609B-410D-AAE1-070D87E473A8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21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1169" name="Picture 1168">
          <a:extLst>
            <a:ext uri="{FF2B5EF4-FFF2-40B4-BE49-F238E27FC236}">
              <a16:creationId xmlns:a16="http://schemas.microsoft.com/office/drawing/2014/main" xmlns="" id="{A2C1CCBB-8559-4536-8E2A-D9F8E77DEB71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22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74</xdr:row>
      <xdr:rowOff>0</xdr:rowOff>
    </xdr:from>
    <xdr:ext cx="50800" cy="50800"/>
    <xdr:pic>
      <xdr:nvPicPr>
        <xdr:cNvPr id="1170" name="Picture 1169">
          <a:extLst>
            <a:ext uri="{FF2B5EF4-FFF2-40B4-BE49-F238E27FC236}">
              <a16:creationId xmlns:a16="http://schemas.microsoft.com/office/drawing/2014/main" xmlns="" id="{5FEC0AE4-912C-410F-86EB-FA6861CDDC6E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21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29434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74</xdr:row>
      <xdr:rowOff>0</xdr:rowOff>
    </xdr:from>
    <xdr:ext cx="50800" cy="50800"/>
    <xdr:pic>
      <xdr:nvPicPr>
        <xdr:cNvPr id="1171" name="Picture 1170">
          <a:extLst>
            <a:ext uri="{FF2B5EF4-FFF2-40B4-BE49-F238E27FC236}">
              <a16:creationId xmlns:a16="http://schemas.microsoft.com/office/drawing/2014/main" xmlns="" id="{8298C720-C9A8-4EDC-9586-CC546E596EEB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22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294340"/>
          <a:ext cx="50800" cy="50800"/>
        </a:xfrm>
        <a:prstGeom prst="rect">
          <a:avLst/>
        </a:prstGeom>
      </xdr:spPr>
    </xdr:pic>
    <xdr:clientData/>
  </xdr:oneCellAnchor>
  <xdr:oneCellAnchor>
    <xdr:from>
      <xdr:col>2</xdr:col>
      <xdr:colOff>104775</xdr:colOff>
      <xdr:row>75</xdr:row>
      <xdr:rowOff>0</xdr:rowOff>
    </xdr:from>
    <xdr:ext cx="50800" cy="50800"/>
    <xdr:pic>
      <xdr:nvPicPr>
        <xdr:cNvPr id="1172" name="Picture 1171">
          <a:extLst>
            <a:ext uri="{FF2B5EF4-FFF2-40B4-BE49-F238E27FC236}">
              <a16:creationId xmlns:a16="http://schemas.microsoft.com/office/drawing/2014/main" xmlns="" id="{9E63A79D-C336-49A2-AD53-55CBA286CEA6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21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328035" y="236677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75</xdr:row>
      <xdr:rowOff>0</xdr:rowOff>
    </xdr:from>
    <xdr:ext cx="50800" cy="50800"/>
    <xdr:pic>
      <xdr:nvPicPr>
        <xdr:cNvPr id="1173" name="Picture 1172">
          <a:extLst>
            <a:ext uri="{FF2B5EF4-FFF2-40B4-BE49-F238E27FC236}">
              <a16:creationId xmlns:a16="http://schemas.microsoft.com/office/drawing/2014/main" xmlns="" id="{40F6EEE4-9D16-4247-8540-9016CBE38FC3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22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667720"/>
          <a:ext cx="50800" cy="50800"/>
        </a:xfrm>
        <a:prstGeom prst="rect">
          <a:avLst/>
        </a:prstGeom>
      </xdr:spPr>
    </xdr:pic>
    <xdr:clientData/>
  </xdr:oneCellAnchor>
  <xdr:oneCellAnchor>
    <xdr:from>
      <xdr:col>2</xdr:col>
      <xdr:colOff>104775</xdr:colOff>
      <xdr:row>73</xdr:row>
      <xdr:rowOff>0</xdr:rowOff>
    </xdr:from>
    <xdr:ext cx="50800" cy="50800"/>
    <xdr:pic>
      <xdr:nvPicPr>
        <xdr:cNvPr id="1174" name="Picture 1173">
          <a:extLst>
            <a:ext uri="{FF2B5EF4-FFF2-40B4-BE49-F238E27FC236}">
              <a16:creationId xmlns:a16="http://schemas.microsoft.com/office/drawing/2014/main" xmlns="" id="{B4D0861A-D22C-4C90-9F9A-0CEA5D9F6555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23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328035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1175" name="Picture 1174">
          <a:extLst>
            <a:ext uri="{FF2B5EF4-FFF2-40B4-BE49-F238E27FC236}">
              <a16:creationId xmlns:a16="http://schemas.microsoft.com/office/drawing/2014/main" xmlns="" id="{0BF76276-4F58-403B-B692-2C92D4ED7DD9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24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1176" name="Picture 1175">
          <a:extLst>
            <a:ext uri="{FF2B5EF4-FFF2-40B4-BE49-F238E27FC236}">
              <a16:creationId xmlns:a16="http://schemas.microsoft.com/office/drawing/2014/main" xmlns="" id="{08FD4206-271D-48C0-8375-FB708FCD2295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23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1177" name="Picture 1176">
          <a:extLst>
            <a:ext uri="{FF2B5EF4-FFF2-40B4-BE49-F238E27FC236}">
              <a16:creationId xmlns:a16="http://schemas.microsoft.com/office/drawing/2014/main" xmlns="" id="{0BE579CB-9A1A-4048-8233-5F7E035DB1FA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24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1178" name="Picture 1177">
          <a:extLst>
            <a:ext uri="{FF2B5EF4-FFF2-40B4-BE49-F238E27FC236}">
              <a16:creationId xmlns:a16="http://schemas.microsoft.com/office/drawing/2014/main" xmlns="" id="{7C42B48E-DF7F-4D68-8E4B-481C59E87360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23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1179" name="Picture 1178">
          <a:extLst>
            <a:ext uri="{FF2B5EF4-FFF2-40B4-BE49-F238E27FC236}">
              <a16:creationId xmlns:a16="http://schemas.microsoft.com/office/drawing/2014/main" xmlns="" id="{9282BD1C-75C6-4495-8FAC-B6F8E0AC591F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24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1180" name="Picture 1179">
          <a:extLst>
            <a:ext uri="{FF2B5EF4-FFF2-40B4-BE49-F238E27FC236}">
              <a16:creationId xmlns:a16="http://schemas.microsoft.com/office/drawing/2014/main" xmlns="" id="{3BB94D67-62F2-4026-BA98-545E46D5CC26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2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2</xdr:col>
      <xdr:colOff>104775</xdr:colOff>
      <xdr:row>74</xdr:row>
      <xdr:rowOff>0</xdr:rowOff>
    </xdr:from>
    <xdr:ext cx="50800" cy="50800"/>
    <xdr:pic>
      <xdr:nvPicPr>
        <xdr:cNvPr id="1181" name="Picture 1180">
          <a:extLst>
            <a:ext uri="{FF2B5EF4-FFF2-40B4-BE49-F238E27FC236}">
              <a16:creationId xmlns:a16="http://schemas.microsoft.com/office/drawing/2014/main" xmlns="" id="{B264C950-89EE-4B59-81CC-2D62F544F731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23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328035" y="2329434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74</xdr:row>
      <xdr:rowOff>0</xdr:rowOff>
    </xdr:from>
    <xdr:ext cx="50800" cy="50800"/>
    <xdr:pic>
      <xdr:nvPicPr>
        <xdr:cNvPr id="1182" name="Picture 1181">
          <a:extLst>
            <a:ext uri="{FF2B5EF4-FFF2-40B4-BE49-F238E27FC236}">
              <a16:creationId xmlns:a16="http://schemas.microsoft.com/office/drawing/2014/main" xmlns="" id="{F4721F49-0CF1-42C2-9B04-8AACAD7266FF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24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29434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74</xdr:row>
      <xdr:rowOff>0</xdr:rowOff>
    </xdr:from>
    <xdr:ext cx="50800" cy="50800"/>
    <xdr:pic>
      <xdr:nvPicPr>
        <xdr:cNvPr id="1183" name="Picture 1182">
          <a:extLst>
            <a:ext uri="{FF2B5EF4-FFF2-40B4-BE49-F238E27FC236}">
              <a16:creationId xmlns:a16="http://schemas.microsoft.com/office/drawing/2014/main" xmlns="" id="{D2FAC31B-B093-422B-991B-712744B1BB85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23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29434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74</xdr:row>
      <xdr:rowOff>0</xdr:rowOff>
    </xdr:from>
    <xdr:ext cx="50800" cy="50800"/>
    <xdr:pic>
      <xdr:nvPicPr>
        <xdr:cNvPr id="1184" name="Picture 1183">
          <a:extLst>
            <a:ext uri="{FF2B5EF4-FFF2-40B4-BE49-F238E27FC236}">
              <a16:creationId xmlns:a16="http://schemas.microsoft.com/office/drawing/2014/main" xmlns="" id="{3A2C5EE3-3E12-4D2C-8AAB-5C54068EAC4D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24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29434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74</xdr:row>
      <xdr:rowOff>0</xdr:rowOff>
    </xdr:from>
    <xdr:ext cx="50800" cy="50800"/>
    <xdr:pic>
      <xdr:nvPicPr>
        <xdr:cNvPr id="1185" name="Picture 1184">
          <a:extLst>
            <a:ext uri="{FF2B5EF4-FFF2-40B4-BE49-F238E27FC236}">
              <a16:creationId xmlns:a16="http://schemas.microsoft.com/office/drawing/2014/main" xmlns="" id="{173B4F97-57C4-47B5-8862-963228A5C928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23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29434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74</xdr:row>
      <xdr:rowOff>0</xdr:rowOff>
    </xdr:from>
    <xdr:ext cx="50800" cy="50800"/>
    <xdr:pic>
      <xdr:nvPicPr>
        <xdr:cNvPr id="1186" name="Picture 1185">
          <a:extLst>
            <a:ext uri="{FF2B5EF4-FFF2-40B4-BE49-F238E27FC236}">
              <a16:creationId xmlns:a16="http://schemas.microsoft.com/office/drawing/2014/main" xmlns="" id="{BA9CDF61-13E8-459B-B7F7-7E6B3D78C582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24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29434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74</xdr:row>
      <xdr:rowOff>0</xdr:rowOff>
    </xdr:from>
    <xdr:ext cx="50800" cy="50800"/>
    <xdr:pic>
      <xdr:nvPicPr>
        <xdr:cNvPr id="1187" name="Picture 1186">
          <a:extLst>
            <a:ext uri="{FF2B5EF4-FFF2-40B4-BE49-F238E27FC236}">
              <a16:creationId xmlns:a16="http://schemas.microsoft.com/office/drawing/2014/main" xmlns="" id="{29F6B2B1-CCB9-4394-805E-7176467155D7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2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29434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1188" name="Picture 1187">
          <a:extLst>
            <a:ext uri="{FF2B5EF4-FFF2-40B4-BE49-F238E27FC236}">
              <a16:creationId xmlns:a16="http://schemas.microsoft.com/office/drawing/2014/main" xmlns="" id="{75FA4527-6F7C-432D-BFF3-29C5BEB8BC6B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23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1189" name="Picture 1188">
          <a:extLst>
            <a:ext uri="{FF2B5EF4-FFF2-40B4-BE49-F238E27FC236}">
              <a16:creationId xmlns:a16="http://schemas.microsoft.com/office/drawing/2014/main" xmlns="" id="{353CD551-D93A-4405-8BC9-2420951B9774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24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1190" name="Picture 1189">
          <a:extLst>
            <a:ext uri="{FF2B5EF4-FFF2-40B4-BE49-F238E27FC236}">
              <a16:creationId xmlns:a16="http://schemas.microsoft.com/office/drawing/2014/main" xmlns="" id="{DB6159CB-19BA-42B7-865C-C09A4CA0E79F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2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74</xdr:row>
      <xdr:rowOff>0</xdr:rowOff>
    </xdr:from>
    <xdr:ext cx="50800" cy="50800"/>
    <xdr:pic>
      <xdr:nvPicPr>
        <xdr:cNvPr id="1191" name="Picture 1190">
          <a:extLst>
            <a:ext uri="{FF2B5EF4-FFF2-40B4-BE49-F238E27FC236}">
              <a16:creationId xmlns:a16="http://schemas.microsoft.com/office/drawing/2014/main" xmlns="" id="{590AE498-C4CC-4544-A20C-5486A0F362DA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23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29434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74</xdr:row>
      <xdr:rowOff>0</xdr:rowOff>
    </xdr:from>
    <xdr:ext cx="50800" cy="50800"/>
    <xdr:pic>
      <xdr:nvPicPr>
        <xdr:cNvPr id="1192" name="Picture 1191">
          <a:extLst>
            <a:ext uri="{FF2B5EF4-FFF2-40B4-BE49-F238E27FC236}">
              <a16:creationId xmlns:a16="http://schemas.microsoft.com/office/drawing/2014/main" xmlns="" id="{B957D371-AB15-4D22-9DD2-11F05CD26B9D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24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29434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74</xdr:row>
      <xdr:rowOff>0</xdr:rowOff>
    </xdr:from>
    <xdr:ext cx="50800" cy="50800"/>
    <xdr:pic>
      <xdr:nvPicPr>
        <xdr:cNvPr id="1193" name="Picture 1192">
          <a:extLst>
            <a:ext uri="{FF2B5EF4-FFF2-40B4-BE49-F238E27FC236}">
              <a16:creationId xmlns:a16="http://schemas.microsoft.com/office/drawing/2014/main" xmlns="" id="{E06C5354-EB96-452C-9C97-70B5E265028F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2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29434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75</xdr:row>
      <xdr:rowOff>0</xdr:rowOff>
    </xdr:from>
    <xdr:ext cx="50800" cy="50800"/>
    <xdr:pic>
      <xdr:nvPicPr>
        <xdr:cNvPr id="1194" name="Picture 1193">
          <a:extLst>
            <a:ext uri="{FF2B5EF4-FFF2-40B4-BE49-F238E27FC236}">
              <a16:creationId xmlns:a16="http://schemas.microsoft.com/office/drawing/2014/main" xmlns="" id="{670EA426-1293-4AD0-B5B3-BD776B5EB3E8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23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6677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75</xdr:row>
      <xdr:rowOff>0</xdr:rowOff>
    </xdr:from>
    <xdr:ext cx="50800" cy="50800"/>
    <xdr:pic>
      <xdr:nvPicPr>
        <xdr:cNvPr id="1195" name="Picture 1194">
          <a:extLst>
            <a:ext uri="{FF2B5EF4-FFF2-40B4-BE49-F238E27FC236}">
              <a16:creationId xmlns:a16="http://schemas.microsoft.com/office/drawing/2014/main" xmlns="" id="{A6779705-E38E-4326-8569-715C8F4CF300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24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6677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75</xdr:row>
      <xdr:rowOff>0</xdr:rowOff>
    </xdr:from>
    <xdr:ext cx="50800" cy="50800"/>
    <xdr:pic>
      <xdr:nvPicPr>
        <xdr:cNvPr id="1196" name="Picture 1195">
          <a:extLst>
            <a:ext uri="{FF2B5EF4-FFF2-40B4-BE49-F238E27FC236}">
              <a16:creationId xmlns:a16="http://schemas.microsoft.com/office/drawing/2014/main" xmlns="" id="{730DF02F-9320-46C3-B5B4-DAB58BB72D33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2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6677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76</xdr:row>
      <xdr:rowOff>0</xdr:rowOff>
    </xdr:from>
    <xdr:ext cx="50800" cy="50800"/>
    <xdr:pic>
      <xdr:nvPicPr>
        <xdr:cNvPr id="1197" name="Picture 1196">
          <a:extLst>
            <a:ext uri="{FF2B5EF4-FFF2-40B4-BE49-F238E27FC236}">
              <a16:creationId xmlns:a16="http://schemas.microsoft.com/office/drawing/2014/main" xmlns="" id="{EC501882-9425-4119-B8C8-C07AB47BB224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23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404110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76</xdr:row>
      <xdr:rowOff>0</xdr:rowOff>
    </xdr:from>
    <xdr:ext cx="50800" cy="50800"/>
    <xdr:pic>
      <xdr:nvPicPr>
        <xdr:cNvPr id="1198" name="Picture 1197">
          <a:extLst>
            <a:ext uri="{FF2B5EF4-FFF2-40B4-BE49-F238E27FC236}">
              <a16:creationId xmlns:a16="http://schemas.microsoft.com/office/drawing/2014/main" xmlns="" id="{573EB737-888E-4959-9410-C97F5E473F20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24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404110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76</xdr:row>
      <xdr:rowOff>0</xdr:rowOff>
    </xdr:from>
    <xdr:ext cx="50800" cy="50800"/>
    <xdr:pic>
      <xdr:nvPicPr>
        <xdr:cNvPr id="1199" name="Picture 1198">
          <a:extLst>
            <a:ext uri="{FF2B5EF4-FFF2-40B4-BE49-F238E27FC236}">
              <a16:creationId xmlns:a16="http://schemas.microsoft.com/office/drawing/2014/main" xmlns="" id="{A9E9DC81-2EA5-453B-ADE0-8131668ADB1F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2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404110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77</xdr:row>
      <xdr:rowOff>0</xdr:rowOff>
    </xdr:from>
    <xdr:ext cx="50800" cy="50800"/>
    <xdr:pic>
      <xdr:nvPicPr>
        <xdr:cNvPr id="1200" name="Picture 1199">
          <a:extLst>
            <a:ext uri="{FF2B5EF4-FFF2-40B4-BE49-F238E27FC236}">
              <a16:creationId xmlns:a16="http://schemas.microsoft.com/office/drawing/2014/main" xmlns="" id="{CFC61B3B-56AA-4D7B-9711-89E66DA2AC0E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23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441448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77</xdr:row>
      <xdr:rowOff>0</xdr:rowOff>
    </xdr:from>
    <xdr:ext cx="50800" cy="50800"/>
    <xdr:pic>
      <xdr:nvPicPr>
        <xdr:cNvPr id="1201" name="Picture 1200">
          <a:extLst>
            <a:ext uri="{FF2B5EF4-FFF2-40B4-BE49-F238E27FC236}">
              <a16:creationId xmlns:a16="http://schemas.microsoft.com/office/drawing/2014/main" xmlns="" id="{75B5AC0A-D30F-4B5B-BF37-3C14D40E3DE1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24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441448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77</xdr:row>
      <xdr:rowOff>0</xdr:rowOff>
    </xdr:from>
    <xdr:ext cx="50800" cy="50800"/>
    <xdr:pic>
      <xdr:nvPicPr>
        <xdr:cNvPr id="1202" name="Picture 1201">
          <a:extLst>
            <a:ext uri="{FF2B5EF4-FFF2-40B4-BE49-F238E27FC236}">
              <a16:creationId xmlns:a16="http://schemas.microsoft.com/office/drawing/2014/main" xmlns="" id="{EE4F9C9B-09E2-43E7-800C-CBCDB9970093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2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441448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1203" name="Picture 1202">
          <a:extLst>
            <a:ext uri="{FF2B5EF4-FFF2-40B4-BE49-F238E27FC236}">
              <a16:creationId xmlns:a16="http://schemas.microsoft.com/office/drawing/2014/main" xmlns="" id="{37FFFE9B-86FF-4212-9053-22866DB917BD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26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1204" name="Picture 1203">
          <a:extLst>
            <a:ext uri="{FF2B5EF4-FFF2-40B4-BE49-F238E27FC236}">
              <a16:creationId xmlns:a16="http://schemas.microsoft.com/office/drawing/2014/main" xmlns="" id="{A7327BE4-F5CB-47F2-81CD-BF21441DA8BD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27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1205" name="Picture 1204">
          <a:extLst>
            <a:ext uri="{FF2B5EF4-FFF2-40B4-BE49-F238E27FC236}">
              <a16:creationId xmlns:a16="http://schemas.microsoft.com/office/drawing/2014/main" xmlns="" id="{DDCE55B9-8DFD-4962-B939-806D19D8F0E6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28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1206" name="Picture 1205">
          <a:extLst>
            <a:ext uri="{FF2B5EF4-FFF2-40B4-BE49-F238E27FC236}">
              <a16:creationId xmlns:a16="http://schemas.microsoft.com/office/drawing/2014/main" xmlns="" id="{79B5F9EF-51D7-46B9-8DED-F4B2956F80B8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29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1207" name="Picture 1206">
          <a:extLst>
            <a:ext uri="{FF2B5EF4-FFF2-40B4-BE49-F238E27FC236}">
              <a16:creationId xmlns:a16="http://schemas.microsoft.com/office/drawing/2014/main" xmlns="" id="{3F7D6EBC-AC3A-47CF-8556-2D34B8CEF596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30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1208" name="Picture 1207">
          <a:extLst>
            <a:ext uri="{FF2B5EF4-FFF2-40B4-BE49-F238E27FC236}">
              <a16:creationId xmlns:a16="http://schemas.microsoft.com/office/drawing/2014/main" xmlns="" id="{2EF866FD-4AF1-4CB1-B7E9-5083EB8CCC55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29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1209" name="Picture 1208">
          <a:extLst>
            <a:ext uri="{FF2B5EF4-FFF2-40B4-BE49-F238E27FC236}">
              <a16:creationId xmlns:a16="http://schemas.microsoft.com/office/drawing/2014/main" xmlns="" id="{181E1500-5100-42B1-8E10-CDD4020EC593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30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2</xdr:col>
      <xdr:colOff>104775</xdr:colOff>
      <xdr:row>73</xdr:row>
      <xdr:rowOff>0</xdr:rowOff>
    </xdr:from>
    <xdr:ext cx="50800" cy="50800"/>
    <xdr:pic>
      <xdr:nvPicPr>
        <xdr:cNvPr id="1210" name="Picture 1209">
          <a:extLst>
            <a:ext uri="{FF2B5EF4-FFF2-40B4-BE49-F238E27FC236}">
              <a16:creationId xmlns:a16="http://schemas.microsoft.com/office/drawing/2014/main" xmlns="" id="{0799FD69-0B3B-451B-9229-F295750FD1A3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29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328035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1211" name="Picture 1210">
          <a:extLst>
            <a:ext uri="{FF2B5EF4-FFF2-40B4-BE49-F238E27FC236}">
              <a16:creationId xmlns:a16="http://schemas.microsoft.com/office/drawing/2014/main" xmlns="" id="{7B3FD2F9-1FF1-40AA-81A3-E4F159A1473E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30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1212" name="Picture 1211">
          <a:extLst>
            <a:ext uri="{FF2B5EF4-FFF2-40B4-BE49-F238E27FC236}">
              <a16:creationId xmlns:a16="http://schemas.microsoft.com/office/drawing/2014/main" xmlns="" id="{5600AF05-B036-4D85-BA22-55CE36AEAB09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31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1213" name="Picture 1212">
          <a:extLst>
            <a:ext uri="{FF2B5EF4-FFF2-40B4-BE49-F238E27FC236}">
              <a16:creationId xmlns:a16="http://schemas.microsoft.com/office/drawing/2014/main" xmlns="" id="{25BB8930-407B-452C-85A6-6B97B1D6F081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32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1214" name="Picture 1213">
          <a:extLst>
            <a:ext uri="{FF2B5EF4-FFF2-40B4-BE49-F238E27FC236}">
              <a16:creationId xmlns:a16="http://schemas.microsoft.com/office/drawing/2014/main" xmlns="" id="{EDFB0D50-E6A4-49E9-93F0-0F0EAB129459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31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1215" name="Picture 1214">
          <a:extLst>
            <a:ext uri="{FF2B5EF4-FFF2-40B4-BE49-F238E27FC236}">
              <a16:creationId xmlns:a16="http://schemas.microsoft.com/office/drawing/2014/main" xmlns="" id="{535FEEF4-519B-4D11-BB38-5559B9678822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32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2</xdr:col>
      <xdr:colOff>104775</xdr:colOff>
      <xdr:row>73</xdr:row>
      <xdr:rowOff>0</xdr:rowOff>
    </xdr:from>
    <xdr:ext cx="50800" cy="50800"/>
    <xdr:pic>
      <xdr:nvPicPr>
        <xdr:cNvPr id="1216" name="Picture 1215">
          <a:extLst>
            <a:ext uri="{FF2B5EF4-FFF2-40B4-BE49-F238E27FC236}">
              <a16:creationId xmlns:a16="http://schemas.microsoft.com/office/drawing/2014/main" xmlns="" id="{B12B78D3-9BAA-411C-BE6F-58CC60B8C61A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31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328035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1217" name="Picture 1216">
          <a:extLst>
            <a:ext uri="{FF2B5EF4-FFF2-40B4-BE49-F238E27FC236}">
              <a16:creationId xmlns:a16="http://schemas.microsoft.com/office/drawing/2014/main" xmlns="" id="{2E0088C2-9995-4EA0-A989-AD4523308629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32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1218" name="Picture 1217">
          <a:extLst>
            <a:ext uri="{FF2B5EF4-FFF2-40B4-BE49-F238E27FC236}">
              <a16:creationId xmlns:a16="http://schemas.microsoft.com/office/drawing/2014/main" xmlns="" id="{AB93A985-632F-49F5-A0A7-A7D029BF0669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33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1219" name="Picture 1218">
          <a:extLst>
            <a:ext uri="{FF2B5EF4-FFF2-40B4-BE49-F238E27FC236}">
              <a16:creationId xmlns:a16="http://schemas.microsoft.com/office/drawing/2014/main" xmlns="" id="{05F48360-0BE0-4D2E-945D-C40FA37525B0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31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1220" name="Picture 1219">
          <a:extLst>
            <a:ext uri="{FF2B5EF4-FFF2-40B4-BE49-F238E27FC236}">
              <a16:creationId xmlns:a16="http://schemas.microsoft.com/office/drawing/2014/main" xmlns="" id="{6501E77E-965F-4CCA-A4FB-6B33E4C5E513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32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1221" name="Picture 1220">
          <a:extLst>
            <a:ext uri="{FF2B5EF4-FFF2-40B4-BE49-F238E27FC236}">
              <a16:creationId xmlns:a16="http://schemas.microsoft.com/office/drawing/2014/main" xmlns="" id="{AFB2F375-834A-4094-8327-65B9546423C5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33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1222" name="Picture 1221">
          <a:extLst>
            <a:ext uri="{FF2B5EF4-FFF2-40B4-BE49-F238E27FC236}">
              <a16:creationId xmlns:a16="http://schemas.microsoft.com/office/drawing/2014/main" xmlns="" id="{36741BC7-BB8F-4ED5-8D68-0F825BFD2792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31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1223" name="Picture 1222">
          <a:extLst>
            <a:ext uri="{FF2B5EF4-FFF2-40B4-BE49-F238E27FC236}">
              <a16:creationId xmlns:a16="http://schemas.microsoft.com/office/drawing/2014/main" xmlns="" id="{B3E9F1BD-140A-4857-AD82-F82CD459B368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32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1224" name="Picture 1223">
          <a:extLst>
            <a:ext uri="{FF2B5EF4-FFF2-40B4-BE49-F238E27FC236}">
              <a16:creationId xmlns:a16="http://schemas.microsoft.com/office/drawing/2014/main" xmlns="" id="{F3696F78-BBD9-423F-B3DC-8E37DA773C91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31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1225" name="Picture 1224">
          <a:extLst>
            <a:ext uri="{FF2B5EF4-FFF2-40B4-BE49-F238E27FC236}">
              <a16:creationId xmlns:a16="http://schemas.microsoft.com/office/drawing/2014/main" xmlns="" id="{B4FD044A-9B62-446A-883F-3DE38F58B46F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32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1226" name="Picture 1225">
          <a:extLst>
            <a:ext uri="{FF2B5EF4-FFF2-40B4-BE49-F238E27FC236}">
              <a16:creationId xmlns:a16="http://schemas.microsoft.com/office/drawing/2014/main" xmlns="" id="{0F1090D2-2101-40DA-A04D-56D5BC55DE66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33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2</xdr:col>
      <xdr:colOff>104775</xdr:colOff>
      <xdr:row>73</xdr:row>
      <xdr:rowOff>0</xdr:rowOff>
    </xdr:from>
    <xdr:ext cx="50800" cy="50800"/>
    <xdr:pic>
      <xdr:nvPicPr>
        <xdr:cNvPr id="1227" name="Picture 1226">
          <a:extLst>
            <a:ext uri="{FF2B5EF4-FFF2-40B4-BE49-F238E27FC236}">
              <a16:creationId xmlns:a16="http://schemas.microsoft.com/office/drawing/2014/main" xmlns="" id="{F067C19C-F328-41C5-B651-0F3CE897B80C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31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328035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1228" name="Picture 1227">
          <a:extLst>
            <a:ext uri="{FF2B5EF4-FFF2-40B4-BE49-F238E27FC236}">
              <a16:creationId xmlns:a16="http://schemas.microsoft.com/office/drawing/2014/main" xmlns="" id="{1E926A07-FCAF-4580-B53A-B6DC3FD6719E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32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1229" name="Picture 1228">
          <a:extLst>
            <a:ext uri="{FF2B5EF4-FFF2-40B4-BE49-F238E27FC236}">
              <a16:creationId xmlns:a16="http://schemas.microsoft.com/office/drawing/2014/main" xmlns="" id="{9EEA42CD-F36B-4255-9DBD-1FA48E700FC4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31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1230" name="Picture 1229">
          <a:extLst>
            <a:ext uri="{FF2B5EF4-FFF2-40B4-BE49-F238E27FC236}">
              <a16:creationId xmlns:a16="http://schemas.microsoft.com/office/drawing/2014/main" xmlns="" id="{1312E05C-2885-4554-9B4F-931FA78E02E2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32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1231" name="Picture 1230">
          <a:extLst>
            <a:ext uri="{FF2B5EF4-FFF2-40B4-BE49-F238E27FC236}">
              <a16:creationId xmlns:a16="http://schemas.microsoft.com/office/drawing/2014/main" xmlns="" id="{AE1B891C-FB08-4B29-B7B3-442D772CF49D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31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1232" name="Picture 1231">
          <a:extLst>
            <a:ext uri="{FF2B5EF4-FFF2-40B4-BE49-F238E27FC236}">
              <a16:creationId xmlns:a16="http://schemas.microsoft.com/office/drawing/2014/main" xmlns="" id="{00725740-AE25-4E41-8C4D-1CD527F445A7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32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1233" name="Picture 1232">
          <a:extLst>
            <a:ext uri="{FF2B5EF4-FFF2-40B4-BE49-F238E27FC236}">
              <a16:creationId xmlns:a16="http://schemas.microsoft.com/office/drawing/2014/main" xmlns="" id="{F8B5A19D-D381-4C95-A547-7B88897C0B23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33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2</xdr:col>
      <xdr:colOff>104775</xdr:colOff>
      <xdr:row>73</xdr:row>
      <xdr:rowOff>0</xdr:rowOff>
    </xdr:from>
    <xdr:ext cx="50800" cy="50800"/>
    <xdr:pic>
      <xdr:nvPicPr>
        <xdr:cNvPr id="1234" name="Picture 1233">
          <a:extLst>
            <a:ext uri="{FF2B5EF4-FFF2-40B4-BE49-F238E27FC236}">
              <a16:creationId xmlns:a16="http://schemas.microsoft.com/office/drawing/2014/main" xmlns="" id="{6B9EB417-5FE6-44DE-8284-DE115FE00335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31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328035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1235" name="Picture 1234">
          <a:extLst>
            <a:ext uri="{FF2B5EF4-FFF2-40B4-BE49-F238E27FC236}">
              <a16:creationId xmlns:a16="http://schemas.microsoft.com/office/drawing/2014/main" xmlns="" id="{BDB4F764-71AD-4784-95A3-193B6435DA77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32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1236" name="Picture 1235">
          <a:extLst>
            <a:ext uri="{FF2B5EF4-FFF2-40B4-BE49-F238E27FC236}">
              <a16:creationId xmlns:a16="http://schemas.microsoft.com/office/drawing/2014/main" xmlns="" id="{4AB5B490-6531-490A-99FC-A6CCE7A6E898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31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1237" name="Picture 1236">
          <a:extLst>
            <a:ext uri="{FF2B5EF4-FFF2-40B4-BE49-F238E27FC236}">
              <a16:creationId xmlns:a16="http://schemas.microsoft.com/office/drawing/2014/main" xmlns="" id="{FA6163DE-4509-40EE-BA78-E3D3E262641C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32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1238" name="Picture 1237">
          <a:extLst>
            <a:ext uri="{FF2B5EF4-FFF2-40B4-BE49-F238E27FC236}">
              <a16:creationId xmlns:a16="http://schemas.microsoft.com/office/drawing/2014/main" xmlns="" id="{46D63816-459E-490E-AC8D-C30B1AFE613A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31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1239" name="Picture 1238">
          <a:extLst>
            <a:ext uri="{FF2B5EF4-FFF2-40B4-BE49-F238E27FC236}">
              <a16:creationId xmlns:a16="http://schemas.microsoft.com/office/drawing/2014/main" xmlns="" id="{85722068-7AFE-4A2F-AD96-FC206D614263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32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1240" name="Picture 1239">
          <a:extLst>
            <a:ext uri="{FF2B5EF4-FFF2-40B4-BE49-F238E27FC236}">
              <a16:creationId xmlns:a16="http://schemas.microsoft.com/office/drawing/2014/main" xmlns="" id="{94AE7B7A-735F-414D-AC20-863EF1967A56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33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1241" name="Picture 1240">
          <a:extLst>
            <a:ext uri="{FF2B5EF4-FFF2-40B4-BE49-F238E27FC236}">
              <a16:creationId xmlns:a16="http://schemas.microsoft.com/office/drawing/2014/main" xmlns="" id="{4E25CD52-DC78-4970-9771-7CC83D671EA7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34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1242" name="Picture 1241">
          <a:extLst>
            <a:ext uri="{FF2B5EF4-FFF2-40B4-BE49-F238E27FC236}">
              <a16:creationId xmlns:a16="http://schemas.microsoft.com/office/drawing/2014/main" xmlns="" id="{A8245444-5834-4FFC-B64C-F213FF945C2E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3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1243" name="Picture 1242">
          <a:extLst>
            <a:ext uri="{FF2B5EF4-FFF2-40B4-BE49-F238E27FC236}">
              <a16:creationId xmlns:a16="http://schemas.microsoft.com/office/drawing/2014/main" xmlns="" id="{70F868D8-CF82-423E-A5A3-5D075423E120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36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2</xdr:col>
      <xdr:colOff>104775</xdr:colOff>
      <xdr:row>73</xdr:row>
      <xdr:rowOff>0</xdr:rowOff>
    </xdr:from>
    <xdr:ext cx="50800" cy="50800"/>
    <xdr:pic>
      <xdr:nvPicPr>
        <xdr:cNvPr id="1244" name="Picture 1243">
          <a:extLst>
            <a:ext uri="{FF2B5EF4-FFF2-40B4-BE49-F238E27FC236}">
              <a16:creationId xmlns:a16="http://schemas.microsoft.com/office/drawing/2014/main" xmlns="" id="{AE8CB397-6473-4157-B824-BC3B917BE975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37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328035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1245" name="Picture 1244">
          <a:extLst>
            <a:ext uri="{FF2B5EF4-FFF2-40B4-BE49-F238E27FC236}">
              <a16:creationId xmlns:a16="http://schemas.microsoft.com/office/drawing/2014/main" xmlns="" id="{97B3E3B4-93B0-4C56-9EC2-F109185AE676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38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1246" name="Picture 1245">
          <a:extLst>
            <a:ext uri="{FF2B5EF4-FFF2-40B4-BE49-F238E27FC236}">
              <a16:creationId xmlns:a16="http://schemas.microsoft.com/office/drawing/2014/main" xmlns="" id="{D64F7883-29D5-4375-882A-2C3BF4DF4F8A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37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1247" name="Picture 1246">
          <a:extLst>
            <a:ext uri="{FF2B5EF4-FFF2-40B4-BE49-F238E27FC236}">
              <a16:creationId xmlns:a16="http://schemas.microsoft.com/office/drawing/2014/main" xmlns="" id="{01A38954-0306-4F75-B447-AB4784CCF3C8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38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1248" name="Picture 1247">
          <a:extLst>
            <a:ext uri="{FF2B5EF4-FFF2-40B4-BE49-F238E27FC236}">
              <a16:creationId xmlns:a16="http://schemas.microsoft.com/office/drawing/2014/main" xmlns="" id="{CC3E40C2-45E3-46AD-9A95-763AA0B5D32A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37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1249" name="Picture 1248">
          <a:extLst>
            <a:ext uri="{FF2B5EF4-FFF2-40B4-BE49-F238E27FC236}">
              <a16:creationId xmlns:a16="http://schemas.microsoft.com/office/drawing/2014/main" xmlns="" id="{3B7E38FE-9991-4948-9B48-83E832BB5598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38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1250" name="Picture 1249">
          <a:extLst>
            <a:ext uri="{FF2B5EF4-FFF2-40B4-BE49-F238E27FC236}">
              <a16:creationId xmlns:a16="http://schemas.microsoft.com/office/drawing/2014/main" xmlns="" id="{A5D01331-9E0E-4D64-8C3F-856DE2CE97E1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39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1251" name="Picture 1250">
          <a:extLst>
            <a:ext uri="{FF2B5EF4-FFF2-40B4-BE49-F238E27FC236}">
              <a16:creationId xmlns:a16="http://schemas.microsoft.com/office/drawing/2014/main" xmlns="" id="{FA9EF3ED-73D1-4D98-A7FD-63925ED62D1B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37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1252" name="Picture 1251">
          <a:extLst>
            <a:ext uri="{FF2B5EF4-FFF2-40B4-BE49-F238E27FC236}">
              <a16:creationId xmlns:a16="http://schemas.microsoft.com/office/drawing/2014/main" xmlns="" id="{6DE40383-8A5E-4D13-ABD8-CB762BD6B47A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38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1253" name="Picture 1252">
          <a:extLst>
            <a:ext uri="{FF2B5EF4-FFF2-40B4-BE49-F238E27FC236}">
              <a16:creationId xmlns:a16="http://schemas.microsoft.com/office/drawing/2014/main" xmlns="" id="{D2A84981-E2A6-44D0-9697-CE326DED42B6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39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1254" name="Picture 1253">
          <a:extLst>
            <a:ext uri="{FF2B5EF4-FFF2-40B4-BE49-F238E27FC236}">
              <a16:creationId xmlns:a16="http://schemas.microsoft.com/office/drawing/2014/main" xmlns="" id="{5412AAE2-7922-4413-AA95-39FD20B41414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40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1255" name="Picture 1254">
          <a:extLst>
            <a:ext uri="{FF2B5EF4-FFF2-40B4-BE49-F238E27FC236}">
              <a16:creationId xmlns:a16="http://schemas.microsoft.com/office/drawing/2014/main" xmlns="" id="{DFEE9095-E648-4795-AF4E-A3F5CD4043A0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41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76</xdr:row>
      <xdr:rowOff>0</xdr:rowOff>
    </xdr:from>
    <xdr:ext cx="50800" cy="50800"/>
    <xdr:pic>
      <xdr:nvPicPr>
        <xdr:cNvPr id="1256" name="Picture 1255">
          <a:extLst>
            <a:ext uri="{FF2B5EF4-FFF2-40B4-BE49-F238E27FC236}">
              <a16:creationId xmlns:a16="http://schemas.microsoft.com/office/drawing/2014/main" xmlns="" id="{618B6668-6290-4255-96B4-E217656EA33A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40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404110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76</xdr:row>
      <xdr:rowOff>0</xdr:rowOff>
    </xdr:from>
    <xdr:ext cx="50800" cy="50800"/>
    <xdr:pic>
      <xdr:nvPicPr>
        <xdr:cNvPr id="1257" name="Picture 1256">
          <a:extLst>
            <a:ext uri="{FF2B5EF4-FFF2-40B4-BE49-F238E27FC236}">
              <a16:creationId xmlns:a16="http://schemas.microsoft.com/office/drawing/2014/main" xmlns="" id="{4A7AA9A0-2968-473C-82A1-68305B1B5098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41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4041100"/>
          <a:ext cx="50800" cy="50800"/>
        </a:xfrm>
        <a:prstGeom prst="rect">
          <a:avLst/>
        </a:prstGeom>
      </xdr:spPr>
    </xdr:pic>
    <xdr:clientData/>
  </xdr:oneCellAnchor>
  <xdr:oneCellAnchor>
    <xdr:from>
      <xdr:col>2</xdr:col>
      <xdr:colOff>104775</xdr:colOff>
      <xdr:row>77</xdr:row>
      <xdr:rowOff>0</xdr:rowOff>
    </xdr:from>
    <xdr:ext cx="50800" cy="50800"/>
    <xdr:pic>
      <xdr:nvPicPr>
        <xdr:cNvPr id="1258" name="Picture 1257">
          <a:extLst>
            <a:ext uri="{FF2B5EF4-FFF2-40B4-BE49-F238E27FC236}">
              <a16:creationId xmlns:a16="http://schemas.microsoft.com/office/drawing/2014/main" xmlns="" id="{B3096C9E-E3F1-4535-B27C-54CE100A01EF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40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328035" y="2441448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77</xdr:row>
      <xdr:rowOff>0</xdr:rowOff>
    </xdr:from>
    <xdr:ext cx="50800" cy="50800"/>
    <xdr:pic>
      <xdr:nvPicPr>
        <xdr:cNvPr id="1259" name="Picture 1258">
          <a:extLst>
            <a:ext uri="{FF2B5EF4-FFF2-40B4-BE49-F238E27FC236}">
              <a16:creationId xmlns:a16="http://schemas.microsoft.com/office/drawing/2014/main" xmlns="" id="{873C96D9-B412-4781-B80C-872A0EF2DDF2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41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4414480"/>
          <a:ext cx="50800" cy="50800"/>
        </a:xfrm>
        <a:prstGeom prst="rect">
          <a:avLst/>
        </a:prstGeom>
      </xdr:spPr>
    </xdr:pic>
    <xdr:clientData/>
  </xdr:oneCellAnchor>
  <xdr:oneCellAnchor>
    <xdr:from>
      <xdr:col>2</xdr:col>
      <xdr:colOff>104775</xdr:colOff>
      <xdr:row>73</xdr:row>
      <xdr:rowOff>0</xdr:rowOff>
    </xdr:from>
    <xdr:ext cx="50800" cy="50800"/>
    <xdr:pic>
      <xdr:nvPicPr>
        <xdr:cNvPr id="1260" name="Picture 1259">
          <a:extLst>
            <a:ext uri="{FF2B5EF4-FFF2-40B4-BE49-F238E27FC236}">
              <a16:creationId xmlns:a16="http://schemas.microsoft.com/office/drawing/2014/main" xmlns="" id="{56C439AD-D27B-45B3-AB08-CA8A9AA86BED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42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328035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1261" name="Picture 1260">
          <a:extLst>
            <a:ext uri="{FF2B5EF4-FFF2-40B4-BE49-F238E27FC236}">
              <a16:creationId xmlns:a16="http://schemas.microsoft.com/office/drawing/2014/main" xmlns="" id="{1A4F2251-D372-4F4B-B466-2999D29E7EF9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43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1262" name="Picture 1261">
          <a:extLst>
            <a:ext uri="{FF2B5EF4-FFF2-40B4-BE49-F238E27FC236}">
              <a16:creationId xmlns:a16="http://schemas.microsoft.com/office/drawing/2014/main" xmlns="" id="{E4C2329F-A54E-4916-B3E7-5D03FA88D629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42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1263" name="Picture 1262">
          <a:extLst>
            <a:ext uri="{FF2B5EF4-FFF2-40B4-BE49-F238E27FC236}">
              <a16:creationId xmlns:a16="http://schemas.microsoft.com/office/drawing/2014/main" xmlns="" id="{5FDC5818-A3E7-411E-AF7D-E117A6475080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43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1264" name="Picture 1263">
          <a:extLst>
            <a:ext uri="{FF2B5EF4-FFF2-40B4-BE49-F238E27FC236}">
              <a16:creationId xmlns:a16="http://schemas.microsoft.com/office/drawing/2014/main" xmlns="" id="{0F402048-8A38-4A24-A950-D50171F7A1B9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42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1265" name="Picture 1264">
          <a:extLst>
            <a:ext uri="{FF2B5EF4-FFF2-40B4-BE49-F238E27FC236}">
              <a16:creationId xmlns:a16="http://schemas.microsoft.com/office/drawing/2014/main" xmlns="" id="{B35523D8-645B-4429-9262-472B566DA53E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43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1266" name="Picture 1265">
          <a:extLst>
            <a:ext uri="{FF2B5EF4-FFF2-40B4-BE49-F238E27FC236}">
              <a16:creationId xmlns:a16="http://schemas.microsoft.com/office/drawing/2014/main" xmlns="" id="{2278A3B3-492C-4969-9E14-26A63ACABCD4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44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2</xdr:col>
      <xdr:colOff>104775</xdr:colOff>
      <xdr:row>76</xdr:row>
      <xdr:rowOff>0</xdr:rowOff>
    </xdr:from>
    <xdr:ext cx="50800" cy="50800"/>
    <xdr:pic>
      <xdr:nvPicPr>
        <xdr:cNvPr id="1267" name="Picture 1266">
          <a:extLst>
            <a:ext uri="{FF2B5EF4-FFF2-40B4-BE49-F238E27FC236}">
              <a16:creationId xmlns:a16="http://schemas.microsoft.com/office/drawing/2014/main" xmlns="" id="{128E2D9A-A949-4408-8F19-B83CA2958545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42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328035" y="2404110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76</xdr:row>
      <xdr:rowOff>0</xdr:rowOff>
    </xdr:from>
    <xdr:ext cx="50800" cy="50800"/>
    <xdr:pic>
      <xdr:nvPicPr>
        <xdr:cNvPr id="1268" name="Picture 1267">
          <a:extLst>
            <a:ext uri="{FF2B5EF4-FFF2-40B4-BE49-F238E27FC236}">
              <a16:creationId xmlns:a16="http://schemas.microsoft.com/office/drawing/2014/main" xmlns="" id="{32B3C36D-7795-46A7-A3A9-68B461BB5754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43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404110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76</xdr:row>
      <xdr:rowOff>0</xdr:rowOff>
    </xdr:from>
    <xdr:ext cx="50800" cy="50800"/>
    <xdr:pic>
      <xdr:nvPicPr>
        <xdr:cNvPr id="1269" name="Picture 1268">
          <a:extLst>
            <a:ext uri="{FF2B5EF4-FFF2-40B4-BE49-F238E27FC236}">
              <a16:creationId xmlns:a16="http://schemas.microsoft.com/office/drawing/2014/main" xmlns="" id="{7D649C51-911F-4B7B-825F-3D885A814E85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42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404110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76</xdr:row>
      <xdr:rowOff>0</xdr:rowOff>
    </xdr:from>
    <xdr:ext cx="50800" cy="50800"/>
    <xdr:pic>
      <xdr:nvPicPr>
        <xdr:cNvPr id="1270" name="Picture 1269">
          <a:extLst>
            <a:ext uri="{FF2B5EF4-FFF2-40B4-BE49-F238E27FC236}">
              <a16:creationId xmlns:a16="http://schemas.microsoft.com/office/drawing/2014/main" xmlns="" id="{F4237539-7A58-4718-A9DF-57F47542177E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43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404110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76</xdr:row>
      <xdr:rowOff>0</xdr:rowOff>
    </xdr:from>
    <xdr:ext cx="50800" cy="50800"/>
    <xdr:pic>
      <xdr:nvPicPr>
        <xdr:cNvPr id="1271" name="Picture 1270">
          <a:extLst>
            <a:ext uri="{FF2B5EF4-FFF2-40B4-BE49-F238E27FC236}">
              <a16:creationId xmlns:a16="http://schemas.microsoft.com/office/drawing/2014/main" xmlns="" id="{1495EC52-9944-4297-A5BC-EF869EF630DC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42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404110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76</xdr:row>
      <xdr:rowOff>0</xdr:rowOff>
    </xdr:from>
    <xdr:ext cx="50800" cy="50800"/>
    <xdr:pic>
      <xdr:nvPicPr>
        <xdr:cNvPr id="1272" name="Picture 1271">
          <a:extLst>
            <a:ext uri="{FF2B5EF4-FFF2-40B4-BE49-F238E27FC236}">
              <a16:creationId xmlns:a16="http://schemas.microsoft.com/office/drawing/2014/main" xmlns="" id="{2277A550-4D2E-456C-AC37-1D9D0C657BF0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43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404110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76</xdr:row>
      <xdr:rowOff>0</xdr:rowOff>
    </xdr:from>
    <xdr:ext cx="50800" cy="50800"/>
    <xdr:pic>
      <xdr:nvPicPr>
        <xdr:cNvPr id="1273" name="Picture 1272">
          <a:extLst>
            <a:ext uri="{FF2B5EF4-FFF2-40B4-BE49-F238E27FC236}">
              <a16:creationId xmlns:a16="http://schemas.microsoft.com/office/drawing/2014/main" xmlns="" id="{376C53F2-FF2B-4D78-A460-1CB32C746856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44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404110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1274" name="Picture 1273">
          <a:extLst>
            <a:ext uri="{FF2B5EF4-FFF2-40B4-BE49-F238E27FC236}">
              <a16:creationId xmlns:a16="http://schemas.microsoft.com/office/drawing/2014/main" xmlns="" id="{D104F361-0D5C-42E6-B83A-07214EDC1907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42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1275" name="Picture 1274">
          <a:extLst>
            <a:ext uri="{FF2B5EF4-FFF2-40B4-BE49-F238E27FC236}">
              <a16:creationId xmlns:a16="http://schemas.microsoft.com/office/drawing/2014/main" xmlns="" id="{61A04F0B-18B9-45D7-8E02-89723147C0C3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43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1276" name="Picture 1275">
          <a:extLst>
            <a:ext uri="{FF2B5EF4-FFF2-40B4-BE49-F238E27FC236}">
              <a16:creationId xmlns:a16="http://schemas.microsoft.com/office/drawing/2014/main" xmlns="" id="{82E37C19-6FC0-46E8-B83A-0B734738E349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44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76</xdr:row>
      <xdr:rowOff>0</xdr:rowOff>
    </xdr:from>
    <xdr:ext cx="50800" cy="50800"/>
    <xdr:pic>
      <xdr:nvPicPr>
        <xdr:cNvPr id="1277" name="Picture 1276">
          <a:extLst>
            <a:ext uri="{FF2B5EF4-FFF2-40B4-BE49-F238E27FC236}">
              <a16:creationId xmlns:a16="http://schemas.microsoft.com/office/drawing/2014/main" xmlns="" id="{12910CD2-18F8-4666-B542-E5DA2A527D84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42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404110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76</xdr:row>
      <xdr:rowOff>0</xdr:rowOff>
    </xdr:from>
    <xdr:ext cx="50800" cy="50800"/>
    <xdr:pic>
      <xdr:nvPicPr>
        <xdr:cNvPr id="1278" name="Picture 1277">
          <a:extLst>
            <a:ext uri="{FF2B5EF4-FFF2-40B4-BE49-F238E27FC236}">
              <a16:creationId xmlns:a16="http://schemas.microsoft.com/office/drawing/2014/main" xmlns="" id="{2D8080EE-2284-4EC0-9867-95269EA69730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43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404110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76</xdr:row>
      <xdr:rowOff>0</xdr:rowOff>
    </xdr:from>
    <xdr:ext cx="50800" cy="50800"/>
    <xdr:pic>
      <xdr:nvPicPr>
        <xdr:cNvPr id="1279" name="Picture 1278">
          <a:extLst>
            <a:ext uri="{FF2B5EF4-FFF2-40B4-BE49-F238E27FC236}">
              <a16:creationId xmlns:a16="http://schemas.microsoft.com/office/drawing/2014/main" xmlns="" id="{59E03BD6-FA6E-41BA-A798-DBD2B65ABCBE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44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404110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77</xdr:row>
      <xdr:rowOff>0</xdr:rowOff>
    </xdr:from>
    <xdr:ext cx="50800" cy="50800"/>
    <xdr:pic>
      <xdr:nvPicPr>
        <xdr:cNvPr id="1280" name="Picture 1279">
          <a:extLst>
            <a:ext uri="{FF2B5EF4-FFF2-40B4-BE49-F238E27FC236}">
              <a16:creationId xmlns:a16="http://schemas.microsoft.com/office/drawing/2014/main" xmlns="" id="{C09C8D43-9D79-4AF6-8D99-E638AC6E960F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42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441448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77</xdr:row>
      <xdr:rowOff>0</xdr:rowOff>
    </xdr:from>
    <xdr:ext cx="50800" cy="50800"/>
    <xdr:pic>
      <xdr:nvPicPr>
        <xdr:cNvPr id="1281" name="Picture 1280">
          <a:extLst>
            <a:ext uri="{FF2B5EF4-FFF2-40B4-BE49-F238E27FC236}">
              <a16:creationId xmlns:a16="http://schemas.microsoft.com/office/drawing/2014/main" xmlns="" id="{69E7DC03-1992-40C9-AED5-4F33A9B587C5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43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441448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77</xdr:row>
      <xdr:rowOff>0</xdr:rowOff>
    </xdr:from>
    <xdr:ext cx="50800" cy="50800"/>
    <xdr:pic>
      <xdr:nvPicPr>
        <xdr:cNvPr id="1282" name="Picture 1281">
          <a:extLst>
            <a:ext uri="{FF2B5EF4-FFF2-40B4-BE49-F238E27FC236}">
              <a16:creationId xmlns:a16="http://schemas.microsoft.com/office/drawing/2014/main" xmlns="" id="{952E36A9-788E-4E80-A2CB-66952CF391FA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44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441448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78</xdr:row>
      <xdr:rowOff>0</xdr:rowOff>
    </xdr:from>
    <xdr:ext cx="50800" cy="50800"/>
    <xdr:pic>
      <xdr:nvPicPr>
        <xdr:cNvPr id="1283" name="Picture 1282">
          <a:extLst>
            <a:ext uri="{FF2B5EF4-FFF2-40B4-BE49-F238E27FC236}">
              <a16:creationId xmlns:a16="http://schemas.microsoft.com/office/drawing/2014/main" xmlns="" id="{0D8BF0DB-CC7C-49DF-A83F-6E9C2E24F390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42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47878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78</xdr:row>
      <xdr:rowOff>0</xdr:rowOff>
    </xdr:from>
    <xdr:ext cx="50800" cy="50800"/>
    <xdr:pic>
      <xdr:nvPicPr>
        <xdr:cNvPr id="1284" name="Picture 1283">
          <a:extLst>
            <a:ext uri="{FF2B5EF4-FFF2-40B4-BE49-F238E27FC236}">
              <a16:creationId xmlns:a16="http://schemas.microsoft.com/office/drawing/2014/main" xmlns="" id="{2574B2EA-256F-40BC-9BA1-E1DD6717C099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43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47878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78</xdr:row>
      <xdr:rowOff>0</xdr:rowOff>
    </xdr:from>
    <xdr:ext cx="50800" cy="50800"/>
    <xdr:pic>
      <xdr:nvPicPr>
        <xdr:cNvPr id="1285" name="Picture 1284">
          <a:extLst>
            <a:ext uri="{FF2B5EF4-FFF2-40B4-BE49-F238E27FC236}">
              <a16:creationId xmlns:a16="http://schemas.microsoft.com/office/drawing/2014/main" xmlns="" id="{F5EA8685-0CFF-4544-882F-7B787BBB07CD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44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47878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79</xdr:row>
      <xdr:rowOff>0</xdr:rowOff>
    </xdr:from>
    <xdr:ext cx="50800" cy="50800"/>
    <xdr:pic>
      <xdr:nvPicPr>
        <xdr:cNvPr id="1286" name="Picture 1285">
          <a:extLst>
            <a:ext uri="{FF2B5EF4-FFF2-40B4-BE49-F238E27FC236}">
              <a16:creationId xmlns:a16="http://schemas.microsoft.com/office/drawing/2014/main" xmlns="" id="{A75F1593-B9A5-42A6-9330-7730877EB921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42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516124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79</xdr:row>
      <xdr:rowOff>0</xdr:rowOff>
    </xdr:from>
    <xdr:ext cx="50800" cy="50800"/>
    <xdr:pic>
      <xdr:nvPicPr>
        <xdr:cNvPr id="1287" name="Picture 1286">
          <a:extLst>
            <a:ext uri="{FF2B5EF4-FFF2-40B4-BE49-F238E27FC236}">
              <a16:creationId xmlns:a16="http://schemas.microsoft.com/office/drawing/2014/main" xmlns="" id="{05ABFBD8-8683-4B25-938B-3B5889601EA1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43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516124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79</xdr:row>
      <xdr:rowOff>0</xdr:rowOff>
    </xdr:from>
    <xdr:ext cx="50800" cy="50800"/>
    <xdr:pic>
      <xdr:nvPicPr>
        <xdr:cNvPr id="1288" name="Picture 1287">
          <a:extLst>
            <a:ext uri="{FF2B5EF4-FFF2-40B4-BE49-F238E27FC236}">
              <a16:creationId xmlns:a16="http://schemas.microsoft.com/office/drawing/2014/main" xmlns="" id="{066B8BD5-8CCC-4B61-B774-A87C15236971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44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516124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1289" name="Picture 1288">
          <a:extLst>
            <a:ext uri="{FF2B5EF4-FFF2-40B4-BE49-F238E27FC236}">
              <a16:creationId xmlns:a16="http://schemas.microsoft.com/office/drawing/2014/main" xmlns="" id="{E2DF4D93-6B99-4AAD-9C94-04B8065520BB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4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1290" name="Picture 1289">
          <a:extLst>
            <a:ext uri="{FF2B5EF4-FFF2-40B4-BE49-F238E27FC236}">
              <a16:creationId xmlns:a16="http://schemas.microsoft.com/office/drawing/2014/main" xmlns="" id="{4880C705-D39F-4AA4-9F1F-CF0273AE15AD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46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1291" name="Picture 1290">
          <a:extLst>
            <a:ext uri="{FF2B5EF4-FFF2-40B4-BE49-F238E27FC236}">
              <a16:creationId xmlns:a16="http://schemas.microsoft.com/office/drawing/2014/main" xmlns="" id="{218ECFCA-3964-42AD-B93B-6A62F84D8C39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47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1292" name="Picture 1291">
          <a:extLst>
            <a:ext uri="{FF2B5EF4-FFF2-40B4-BE49-F238E27FC236}">
              <a16:creationId xmlns:a16="http://schemas.microsoft.com/office/drawing/2014/main" xmlns="" id="{646581FF-9C6F-4858-B073-EA77FC736178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48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1293" name="Picture 1292">
          <a:extLst>
            <a:ext uri="{FF2B5EF4-FFF2-40B4-BE49-F238E27FC236}">
              <a16:creationId xmlns:a16="http://schemas.microsoft.com/office/drawing/2014/main" xmlns="" id="{81086B6D-3536-4B18-B48E-50CFB870B750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49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1294" name="Picture 1293">
          <a:extLst>
            <a:ext uri="{FF2B5EF4-FFF2-40B4-BE49-F238E27FC236}">
              <a16:creationId xmlns:a16="http://schemas.microsoft.com/office/drawing/2014/main" xmlns="" id="{D6E13F62-671E-4564-BFDE-D9EDD5DFF41F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48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1295" name="Picture 1294">
          <a:extLst>
            <a:ext uri="{FF2B5EF4-FFF2-40B4-BE49-F238E27FC236}">
              <a16:creationId xmlns:a16="http://schemas.microsoft.com/office/drawing/2014/main" xmlns="" id="{C338759B-A929-4B18-BC7F-8D19E03E35BC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49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2</xdr:col>
      <xdr:colOff>104775</xdr:colOff>
      <xdr:row>73</xdr:row>
      <xdr:rowOff>0</xdr:rowOff>
    </xdr:from>
    <xdr:ext cx="50800" cy="50800"/>
    <xdr:pic>
      <xdr:nvPicPr>
        <xdr:cNvPr id="1296" name="Picture 1295">
          <a:extLst>
            <a:ext uri="{FF2B5EF4-FFF2-40B4-BE49-F238E27FC236}">
              <a16:creationId xmlns:a16="http://schemas.microsoft.com/office/drawing/2014/main" xmlns="" id="{3DE2E21A-8193-42BD-969C-04DCA2F3F1F3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48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328035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1297" name="Picture 1296">
          <a:extLst>
            <a:ext uri="{FF2B5EF4-FFF2-40B4-BE49-F238E27FC236}">
              <a16:creationId xmlns:a16="http://schemas.microsoft.com/office/drawing/2014/main" xmlns="" id="{ECAEB600-0438-4E24-B978-6BDBB6C04074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49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1298" name="Picture 1297">
          <a:extLst>
            <a:ext uri="{FF2B5EF4-FFF2-40B4-BE49-F238E27FC236}">
              <a16:creationId xmlns:a16="http://schemas.microsoft.com/office/drawing/2014/main" xmlns="" id="{B7AF0FC9-878E-4976-BB89-E7A14B462C90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50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1299" name="Picture 1298">
          <a:extLst>
            <a:ext uri="{FF2B5EF4-FFF2-40B4-BE49-F238E27FC236}">
              <a16:creationId xmlns:a16="http://schemas.microsoft.com/office/drawing/2014/main" xmlns="" id="{49169AA5-4F2C-4F77-8B1F-A79B0D44863F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51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1300" name="Picture 1299">
          <a:extLst>
            <a:ext uri="{FF2B5EF4-FFF2-40B4-BE49-F238E27FC236}">
              <a16:creationId xmlns:a16="http://schemas.microsoft.com/office/drawing/2014/main" xmlns="" id="{FF1891D2-6923-4779-A1DB-C969B25D16AC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50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1301" name="Picture 1300">
          <a:extLst>
            <a:ext uri="{FF2B5EF4-FFF2-40B4-BE49-F238E27FC236}">
              <a16:creationId xmlns:a16="http://schemas.microsoft.com/office/drawing/2014/main" xmlns="" id="{C6F0FFF7-B40B-4304-BC0E-31B15BE15AED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51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2</xdr:col>
      <xdr:colOff>104775</xdr:colOff>
      <xdr:row>73</xdr:row>
      <xdr:rowOff>0</xdr:rowOff>
    </xdr:from>
    <xdr:ext cx="50800" cy="50800"/>
    <xdr:pic>
      <xdr:nvPicPr>
        <xdr:cNvPr id="1302" name="Picture 1301">
          <a:extLst>
            <a:ext uri="{FF2B5EF4-FFF2-40B4-BE49-F238E27FC236}">
              <a16:creationId xmlns:a16="http://schemas.microsoft.com/office/drawing/2014/main" xmlns="" id="{11630913-7CAA-4ADA-B0EC-B2A52D817A2A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50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328035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1303" name="Picture 1302">
          <a:extLst>
            <a:ext uri="{FF2B5EF4-FFF2-40B4-BE49-F238E27FC236}">
              <a16:creationId xmlns:a16="http://schemas.microsoft.com/office/drawing/2014/main" xmlns="" id="{DB198CBE-CCCF-4069-99EA-9EF7EC340EDD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51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1304" name="Picture 1303">
          <a:extLst>
            <a:ext uri="{FF2B5EF4-FFF2-40B4-BE49-F238E27FC236}">
              <a16:creationId xmlns:a16="http://schemas.microsoft.com/office/drawing/2014/main" xmlns="" id="{CE63E89F-6F5B-4699-90BF-1A030ECBBA81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52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1305" name="Picture 1304">
          <a:extLst>
            <a:ext uri="{FF2B5EF4-FFF2-40B4-BE49-F238E27FC236}">
              <a16:creationId xmlns:a16="http://schemas.microsoft.com/office/drawing/2014/main" xmlns="" id="{BE6A4D0F-CD0D-4F50-934D-74FA09CFCDA9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50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1306" name="Picture 1305">
          <a:extLst>
            <a:ext uri="{FF2B5EF4-FFF2-40B4-BE49-F238E27FC236}">
              <a16:creationId xmlns:a16="http://schemas.microsoft.com/office/drawing/2014/main" xmlns="" id="{D98A6F27-CDBA-4799-BBBB-F2EA819D9430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51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1307" name="Picture 1306">
          <a:extLst>
            <a:ext uri="{FF2B5EF4-FFF2-40B4-BE49-F238E27FC236}">
              <a16:creationId xmlns:a16="http://schemas.microsoft.com/office/drawing/2014/main" xmlns="" id="{BC7615C0-855D-47E0-A980-58ED4F466314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52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1308" name="Picture 1307">
          <a:extLst>
            <a:ext uri="{FF2B5EF4-FFF2-40B4-BE49-F238E27FC236}">
              <a16:creationId xmlns:a16="http://schemas.microsoft.com/office/drawing/2014/main" xmlns="" id="{07BC6704-9DB2-4E10-BB2B-12D12FBE21D4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50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1309" name="Picture 1308">
          <a:extLst>
            <a:ext uri="{FF2B5EF4-FFF2-40B4-BE49-F238E27FC236}">
              <a16:creationId xmlns:a16="http://schemas.microsoft.com/office/drawing/2014/main" xmlns="" id="{9B93DC63-3655-4445-81E2-96D494CF3738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51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1310" name="Picture 1309">
          <a:extLst>
            <a:ext uri="{FF2B5EF4-FFF2-40B4-BE49-F238E27FC236}">
              <a16:creationId xmlns:a16="http://schemas.microsoft.com/office/drawing/2014/main" xmlns="" id="{065D58DD-B93E-407C-ACA5-BA52EFDCFFA8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50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1311" name="Picture 1310">
          <a:extLst>
            <a:ext uri="{FF2B5EF4-FFF2-40B4-BE49-F238E27FC236}">
              <a16:creationId xmlns:a16="http://schemas.microsoft.com/office/drawing/2014/main" xmlns="" id="{565A09E6-4037-4220-A803-F29DD48D6921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51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1312" name="Picture 1311">
          <a:extLst>
            <a:ext uri="{FF2B5EF4-FFF2-40B4-BE49-F238E27FC236}">
              <a16:creationId xmlns:a16="http://schemas.microsoft.com/office/drawing/2014/main" xmlns="" id="{093DFC56-1D83-483F-9A5D-6F12C9D013C3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52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2</xdr:col>
      <xdr:colOff>104775</xdr:colOff>
      <xdr:row>73</xdr:row>
      <xdr:rowOff>0</xdr:rowOff>
    </xdr:from>
    <xdr:ext cx="50800" cy="50800"/>
    <xdr:pic>
      <xdr:nvPicPr>
        <xdr:cNvPr id="1313" name="Picture 1312">
          <a:extLst>
            <a:ext uri="{FF2B5EF4-FFF2-40B4-BE49-F238E27FC236}">
              <a16:creationId xmlns:a16="http://schemas.microsoft.com/office/drawing/2014/main" xmlns="" id="{75E85857-658A-42E8-8D5A-D1424463171D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50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328035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1314" name="Picture 1313">
          <a:extLst>
            <a:ext uri="{FF2B5EF4-FFF2-40B4-BE49-F238E27FC236}">
              <a16:creationId xmlns:a16="http://schemas.microsoft.com/office/drawing/2014/main" xmlns="" id="{CE81DD43-82B2-4D90-B555-5B01417DF15A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51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1315" name="Picture 1314">
          <a:extLst>
            <a:ext uri="{FF2B5EF4-FFF2-40B4-BE49-F238E27FC236}">
              <a16:creationId xmlns:a16="http://schemas.microsoft.com/office/drawing/2014/main" xmlns="" id="{8714AE1B-24B1-442E-88BA-9C7FBBE3B0BA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50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1316" name="Picture 1315">
          <a:extLst>
            <a:ext uri="{FF2B5EF4-FFF2-40B4-BE49-F238E27FC236}">
              <a16:creationId xmlns:a16="http://schemas.microsoft.com/office/drawing/2014/main" xmlns="" id="{832EACF3-2183-4A6D-B27E-D87C35734E51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51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1317" name="Picture 1316">
          <a:extLst>
            <a:ext uri="{FF2B5EF4-FFF2-40B4-BE49-F238E27FC236}">
              <a16:creationId xmlns:a16="http://schemas.microsoft.com/office/drawing/2014/main" xmlns="" id="{78117A00-C3B6-4C59-B1D1-1A16F2461A00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50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1318" name="Picture 1317">
          <a:extLst>
            <a:ext uri="{FF2B5EF4-FFF2-40B4-BE49-F238E27FC236}">
              <a16:creationId xmlns:a16="http://schemas.microsoft.com/office/drawing/2014/main" xmlns="" id="{28AABF11-5A97-4330-AAB8-1FA1D32DA04B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51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1319" name="Picture 1318">
          <a:extLst>
            <a:ext uri="{FF2B5EF4-FFF2-40B4-BE49-F238E27FC236}">
              <a16:creationId xmlns:a16="http://schemas.microsoft.com/office/drawing/2014/main" xmlns="" id="{4347C7F8-31DF-40E8-AC89-56C066AEEFAD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52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2</xdr:col>
      <xdr:colOff>104775</xdr:colOff>
      <xdr:row>73</xdr:row>
      <xdr:rowOff>0</xdr:rowOff>
    </xdr:from>
    <xdr:ext cx="50800" cy="50800"/>
    <xdr:pic>
      <xdr:nvPicPr>
        <xdr:cNvPr id="1320" name="Picture 1319">
          <a:extLst>
            <a:ext uri="{FF2B5EF4-FFF2-40B4-BE49-F238E27FC236}">
              <a16:creationId xmlns:a16="http://schemas.microsoft.com/office/drawing/2014/main" xmlns="" id="{8223D2DF-93BD-4F35-AE9F-4111FC5E9B6D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50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328035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1321" name="Picture 1320">
          <a:extLst>
            <a:ext uri="{FF2B5EF4-FFF2-40B4-BE49-F238E27FC236}">
              <a16:creationId xmlns:a16="http://schemas.microsoft.com/office/drawing/2014/main" xmlns="" id="{B0BA52AC-BE18-4BED-A5F2-6E26B3FD0171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51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1322" name="Picture 1321">
          <a:extLst>
            <a:ext uri="{FF2B5EF4-FFF2-40B4-BE49-F238E27FC236}">
              <a16:creationId xmlns:a16="http://schemas.microsoft.com/office/drawing/2014/main" xmlns="" id="{8A74BEA9-B694-4F88-9501-C687E95B2175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50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1323" name="Picture 1322">
          <a:extLst>
            <a:ext uri="{FF2B5EF4-FFF2-40B4-BE49-F238E27FC236}">
              <a16:creationId xmlns:a16="http://schemas.microsoft.com/office/drawing/2014/main" xmlns="" id="{2F146FAB-F01C-4418-8D1F-BEC8A7DFC9CE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51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1324" name="Picture 1323">
          <a:extLst>
            <a:ext uri="{FF2B5EF4-FFF2-40B4-BE49-F238E27FC236}">
              <a16:creationId xmlns:a16="http://schemas.microsoft.com/office/drawing/2014/main" xmlns="" id="{0387D725-2BBE-4ED5-8B18-75A2BBFF4211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50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1325" name="Picture 1324">
          <a:extLst>
            <a:ext uri="{FF2B5EF4-FFF2-40B4-BE49-F238E27FC236}">
              <a16:creationId xmlns:a16="http://schemas.microsoft.com/office/drawing/2014/main" xmlns="" id="{025F1A70-8BAC-4575-843F-9DB89C8C3C99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51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1326" name="Picture 1325">
          <a:extLst>
            <a:ext uri="{FF2B5EF4-FFF2-40B4-BE49-F238E27FC236}">
              <a16:creationId xmlns:a16="http://schemas.microsoft.com/office/drawing/2014/main" xmlns="" id="{EE2B185F-3C08-4EBE-B9DA-DD0FF9CEE794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52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1327" name="Picture 1326">
          <a:extLst>
            <a:ext uri="{FF2B5EF4-FFF2-40B4-BE49-F238E27FC236}">
              <a16:creationId xmlns:a16="http://schemas.microsoft.com/office/drawing/2014/main" xmlns="" id="{921C6BE1-AAF1-4C65-9E96-F218C6A17716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53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1328" name="Picture 1327">
          <a:extLst>
            <a:ext uri="{FF2B5EF4-FFF2-40B4-BE49-F238E27FC236}">
              <a16:creationId xmlns:a16="http://schemas.microsoft.com/office/drawing/2014/main" xmlns="" id="{F1B3CDB1-1A70-4E53-9F73-76134B440CD4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54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1329" name="Picture 1328">
          <a:extLst>
            <a:ext uri="{FF2B5EF4-FFF2-40B4-BE49-F238E27FC236}">
              <a16:creationId xmlns:a16="http://schemas.microsoft.com/office/drawing/2014/main" xmlns="" id="{59E80729-4DEF-4C02-85F2-B7BB0CD5A900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5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2</xdr:col>
      <xdr:colOff>104775</xdr:colOff>
      <xdr:row>73</xdr:row>
      <xdr:rowOff>0</xdr:rowOff>
    </xdr:from>
    <xdr:ext cx="50800" cy="50800"/>
    <xdr:pic>
      <xdr:nvPicPr>
        <xdr:cNvPr id="1330" name="Picture 1329">
          <a:extLst>
            <a:ext uri="{FF2B5EF4-FFF2-40B4-BE49-F238E27FC236}">
              <a16:creationId xmlns:a16="http://schemas.microsoft.com/office/drawing/2014/main" xmlns="" id="{0C92BED1-10C6-4BF2-82E2-63A18595C643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56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328035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1331" name="Picture 1330">
          <a:extLst>
            <a:ext uri="{FF2B5EF4-FFF2-40B4-BE49-F238E27FC236}">
              <a16:creationId xmlns:a16="http://schemas.microsoft.com/office/drawing/2014/main" xmlns="" id="{8E892A11-1769-4860-80F3-19356F3FBC2D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57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1332" name="Picture 1331">
          <a:extLst>
            <a:ext uri="{FF2B5EF4-FFF2-40B4-BE49-F238E27FC236}">
              <a16:creationId xmlns:a16="http://schemas.microsoft.com/office/drawing/2014/main" xmlns="" id="{55978DD6-6E6F-4D43-9FD0-1DF4E8A9AB25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56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1333" name="Picture 1332">
          <a:extLst>
            <a:ext uri="{FF2B5EF4-FFF2-40B4-BE49-F238E27FC236}">
              <a16:creationId xmlns:a16="http://schemas.microsoft.com/office/drawing/2014/main" xmlns="" id="{11BDA91A-11E9-43F7-A90B-ADD84ED14D0D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57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1334" name="Picture 1333">
          <a:extLst>
            <a:ext uri="{FF2B5EF4-FFF2-40B4-BE49-F238E27FC236}">
              <a16:creationId xmlns:a16="http://schemas.microsoft.com/office/drawing/2014/main" xmlns="" id="{48C260CC-1DCB-41AD-89C4-99E672C99AA5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56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1335" name="Picture 1334">
          <a:extLst>
            <a:ext uri="{FF2B5EF4-FFF2-40B4-BE49-F238E27FC236}">
              <a16:creationId xmlns:a16="http://schemas.microsoft.com/office/drawing/2014/main" xmlns="" id="{5034F02F-272C-44C4-AEF0-6315E5DF1DB6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57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1336" name="Picture 1335">
          <a:extLst>
            <a:ext uri="{FF2B5EF4-FFF2-40B4-BE49-F238E27FC236}">
              <a16:creationId xmlns:a16="http://schemas.microsoft.com/office/drawing/2014/main" xmlns="" id="{83067631-EE7E-407B-BD1E-0DD060513950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58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1337" name="Picture 1336">
          <a:extLst>
            <a:ext uri="{FF2B5EF4-FFF2-40B4-BE49-F238E27FC236}">
              <a16:creationId xmlns:a16="http://schemas.microsoft.com/office/drawing/2014/main" xmlns="" id="{A63AD7C5-B012-4473-AA37-F03AE86FF227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56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1338" name="Picture 1337">
          <a:extLst>
            <a:ext uri="{FF2B5EF4-FFF2-40B4-BE49-F238E27FC236}">
              <a16:creationId xmlns:a16="http://schemas.microsoft.com/office/drawing/2014/main" xmlns="" id="{9A3D41D1-2895-4E83-839D-1EF27C3DD4F3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57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1339" name="Picture 1338">
          <a:extLst>
            <a:ext uri="{FF2B5EF4-FFF2-40B4-BE49-F238E27FC236}">
              <a16:creationId xmlns:a16="http://schemas.microsoft.com/office/drawing/2014/main" xmlns="" id="{7AB78140-B32E-458E-9DFF-DA8ADB9EDD2C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58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76</xdr:row>
      <xdr:rowOff>0</xdr:rowOff>
    </xdr:from>
    <xdr:ext cx="50800" cy="50800"/>
    <xdr:pic>
      <xdr:nvPicPr>
        <xdr:cNvPr id="1340" name="Picture 1339">
          <a:extLst>
            <a:ext uri="{FF2B5EF4-FFF2-40B4-BE49-F238E27FC236}">
              <a16:creationId xmlns:a16="http://schemas.microsoft.com/office/drawing/2014/main" xmlns="" id="{3118D37F-461C-4F77-A368-1D5A69959514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41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404110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76</xdr:row>
      <xdr:rowOff>0</xdr:rowOff>
    </xdr:from>
    <xdr:ext cx="50800" cy="50800"/>
    <xdr:pic>
      <xdr:nvPicPr>
        <xdr:cNvPr id="1341" name="Picture 1340">
          <a:extLst>
            <a:ext uri="{FF2B5EF4-FFF2-40B4-BE49-F238E27FC236}">
              <a16:creationId xmlns:a16="http://schemas.microsoft.com/office/drawing/2014/main" xmlns="" id="{ADC95D3A-F134-4F87-9065-1A7850E2F3ED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42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404110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76</xdr:row>
      <xdr:rowOff>0</xdr:rowOff>
    </xdr:from>
    <xdr:ext cx="50800" cy="50800"/>
    <xdr:pic>
      <xdr:nvPicPr>
        <xdr:cNvPr id="1342" name="Picture 1341">
          <a:extLst>
            <a:ext uri="{FF2B5EF4-FFF2-40B4-BE49-F238E27FC236}">
              <a16:creationId xmlns:a16="http://schemas.microsoft.com/office/drawing/2014/main" xmlns="" id="{2C1E4576-D3A3-4486-854F-84E92EB58A71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43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404110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76</xdr:row>
      <xdr:rowOff>0</xdr:rowOff>
    </xdr:from>
    <xdr:ext cx="50800" cy="50800"/>
    <xdr:pic>
      <xdr:nvPicPr>
        <xdr:cNvPr id="1343" name="Picture 1342">
          <a:extLst>
            <a:ext uri="{FF2B5EF4-FFF2-40B4-BE49-F238E27FC236}">
              <a16:creationId xmlns:a16="http://schemas.microsoft.com/office/drawing/2014/main" xmlns="" id="{AF5DCF9E-2E48-4DC9-AC81-0D992F439D74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44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4041100"/>
          <a:ext cx="50800" cy="50800"/>
        </a:xfrm>
        <a:prstGeom prst="rect">
          <a:avLst/>
        </a:prstGeom>
      </xdr:spPr>
    </xdr:pic>
    <xdr:clientData/>
  </xdr:oneCellAnchor>
  <xdr:oneCellAnchor>
    <xdr:from>
      <xdr:col>2</xdr:col>
      <xdr:colOff>104775</xdr:colOff>
      <xdr:row>76</xdr:row>
      <xdr:rowOff>0</xdr:rowOff>
    </xdr:from>
    <xdr:ext cx="50800" cy="50800"/>
    <xdr:pic>
      <xdr:nvPicPr>
        <xdr:cNvPr id="1344" name="Picture 1343">
          <a:extLst>
            <a:ext uri="{FF2B5EF4-FFF2-40B4-BE49-F238E27FC236}">
              <a16:creationId xmlns:a16="http://schemas.microsoft.com/office/drawing/2014/main" xmlns="" id="{1B66C620-3D8F-4AC5-8DD0-1613721AA327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40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328035" y="2404110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74</xdr:row>
      <xdr:rowOff>0</xdr:rowOff>
    </xdr:from>
    <xdr:ext cx="50800" cy="50800"/>
    <xdr:pic>
      <xdr:nvPicPr>
        <xdr:cNvPr id="1345" name="Picture 1344">
          <a:extLst>
            <a:ext uri="{FF2B5EF4-FFF2-40B4-BE49-F238E27FC236}">
              <a16:creationId xmlns:a16="http://schemas.microsoft.com/office/drawing/2014/main" xmlns="" id="{24EA201F-2939-4BEA-B6CD-636A078E9941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40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29434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74</xdr:row>
      <xdr:rowOff>0</xdr:rowOff>
    </xdr:from>
    <xdr:ext cx="50800" cy="50800"/>
    <xdr:pic>
      <xdr:nvPicPr>
        <xdr:cNvPr id="1346" name="Picture 1345">
          <a:extLst>
            <a:ext uri="{FF2B5EF4-FFF2-40B4-BE49-F238E27FC236}">
              <a16:creationId xmlns:a16="http://schemas.microsoft.com/office/drawing/2014/main" xmlns="" id="{BFD9C0A6-6333-4DCC-915E-AC2796DB9939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41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294340"/>
          <a:ext cx="50800" cy="50800"/>
        </a:xfrm>
        <a:prstGeom prst="rect">
          <a:avLst/>
        </a:prstGeom>
      </xdr:spPr>
    </xdr:pic>
    <xdr:clientData/>
  </xdr:oneCellAnchor>
  <xdr:oneCellAnchor>
    <xdr:from>
      <xdr:col>2</xdr:col>
      <xdr:colOff>104775</xdr:colOff>
      <xdr:row>74</xdr:row>
      <xdr:rowOff>0</xdr:rowOff>
    </xdr:from>
    <xdr:ext cx="50800" cy="50800"/>
    <xdr:pic>
      <xdr:nvPicPr>
        <xdr:cNvPr id="1347" name="Picture 1346">
          <a:extLst>
            <a:ext uri="{FF2B5EF4-FFF2-40B4-BE49-F238E27FC236}">
              <a16:creationId xmlns:a16="http://schemas.microsoft.com/office/drawing/2014/main" xmlns="" id="{B9B63F8A-49AF-433E-BB5D-EACAD845676F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42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328035" y="2329434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74</xdr:row>
      <xdr:rowOff>0</xdr:rowOff>
    </xdr:from>
    <xdr:ext cx="50800" cy="50800"/>
    <xdr:pic>
      <xdr:nvPicPr>
        <xdr:cNvPr id="1348" name="Picture 1347">
          <a:extLst>
            <a:ext uri="{FF2B5EF4-FFF2-40B4-BE49-F238E27FC236}">
              <a16:creationId xmlns:a16="http://schemas.microsoft.com/office/drawing/2014/main" xmlns="" id="{A0A9F43F-82C2-4DF9-8599-BD1953E234AA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43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29434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74</xdr:row>
      <xdr:rowOff>0</xdr:rowOff>
    </xdr:from>
    <xdr:ext cx="50800" cy="50800"/>
    <xdr:pic>
      <xdr:nvPicPr>
        <xdr:cNvPr id="1349" name="Picture 1348">
          <a:extLst>
            <a:ext uri="{FF2B5EF4-FFF2-40B4-BE49-F238E27FC236}">
              <a16:creationId xmlns:a16="http://schemas.microsoft.com/office/drawing/2014/main" xmlns="" id="{20F43154-C28C-4F43-AB34-D9CF4EF4F9C2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42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29434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74</xdr:row>
      <xdr:rowOff>0</xdr:rowOff>
    </xdr:from>
    <xdr:ext cx="50800" cy="50800"/>
    <xdr:pic>
      <xdr:nvPicPr>
        <xdr:cNvPr id="1350" name="Picture 1349">
          <a:extLst>
            <a:ext uri="{FF2B5EF4-FFF2-40B4-BE49-F238E27FC236}">
              <a16:creationId xmlns:a16="http://schemas.microsoft.com/office/drawing/2014/main" xmlns="" id="{2BB6D729-D644-4AA9-89D8-9AF78D81A66B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43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29434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74</xdr:row>
      <xdr:rowOff>0</xdr:rowOff>
    </xdr:from>
    <xdr:ext cx="50800" cy="50800"/>
    <xdr:pic>
      <xdr:nvPicPr>
        <xdr:cNvPr id="1351" name="Picture 1350">
          <a:extLst>
            <a:ext uri="{FF2B5EF4-FFF2-40B4-BE49-F238E27FC236}">
              <a16:creationId xmlns:a16="http://schemas.microsoft.com/office/drawing/2014/main" xmlns="" id="{6093A096-9049-472C-B553-7F435862F520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42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29434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74</xdr:row>
      <xdr:rowOff>0</xdr:rowOff>
    </xdr:from>
    <xdr:ext cx="50800" cy="50800"/>
    <xdr:pic>
      <xdr:nvPicPr>
        <xdr:cNvPr id="1352" name="Picture 1351">
          <a:extLst>
            <a:ext uri="{FF2B5EF4-FFF2-40B4-BE49-F238E27FC236}">
              <a16:creationId xmlns:a16="http://schemas.microsoft.com/office/drawing/2014/main" xmlns="" id="{2F6E20ED-CBE6-4094-A07B-A1754D9FF513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43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29434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74</xdr:row>
      <xdr:rowOff>0</xdr:rowOff>
    </xdr:from>
    <xdr:ext cx="50800" cy="50800"/>
    <xdr:pic>
      <xdr:nvPicPr>
        <xdr:cNvPr id="1353" name="Picture 1352">
          <a:extLst>
            <a:ext uri="{FF2B5EF4-FFF2-40B4-BE49-F238E27FC236}">
              <a16:creationId xmlns:a16="http://schemas.microsoft.com/office/drawing/2014/main" xmlns="" id="{BADE3B87-F6F2-4460-83FE-4A81637009B2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44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29434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74</xdr:row>
      <xdr:rowOff>0</xdr:rowOff>
    </xdr:from>
    <xdr:ext cx="50800" cy="50800"/>
    <xdr:pic>
      <xdr:nvPicPr>
        <xdr:cNvPr id="1354" name="Picture 1353">
          <a:extLst>
            <a:ext uri="{FF2B5EF4-FFF2-40B4-BE49-F238E27FC236}">
              <a16:creationId xmlns:a16="http://schemas.microsoft.com/office/drawing/2014/main" xmlns="" id="{5078A3CD-5A86-482C-876C-6141EAB3F840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42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29434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74</xdr:row>
      <xdr:rowOff>0</xdr:rowOff>
    </xdr:from>
    <xdr:ext cx="50800" cy="50800"/>
    <xdr:pic>
      <xdr:nvPicPr>
        <xdr:cNvPr id="1355" name="Picture 1354">
          <a:extLst>
            <a:ext uri="{FF2B5EF4-FFF2-40B4-BE49-F238E27FC236}">
              <a16:creationId xmlns:a16="http://schemas.microsoft.com/office/drawing/2014/main" xmlns="" id="{7824D216-0E53-46FE-9F72-0E0C0C941F20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43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29434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74</xdr:row>
      <xdr:rowOff>0</xdr:rowOff>
    </xdr:from>
    <xdr:ext cx="50800" cy="50800"/>
    <xdr:pic>
      <xdr:nvPicPr>
        <xdr:cNvPr id="1356" name="Picture 1355">
          <a:extLst>
            <a:ext uri="{FF2B5EF4-FFF2-40B4-BE49-F238E27FC236}">
              <a16:creationId xmlns:a16="http://schemas.microsoft.com/office/drawing/2014/main" xmlns="" id="{709C93EB-CA7F-4D01-8D41-4398B8AC21E7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44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29434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74</xdr:row>
      <xdr:rowOff>0</xdr:rowOff>
    </xdr:from>
    <xdr:ext cx="50800" cy="50800"/>
    <xdr:pic>
      <xdr:nvPicPr>
        <xdr:cNvPr id="1357" name="Picture 1356">
          <a:extLst>
            <a:ext uri="{FF2B5EF4-FFF2-40B4-BE49-F238E27FC236}">
              <a16:creationId xmlns:a16="http://schemas.microsoft.com/office/drawing/2014/main" xmlns="" id="{3A167865-6C33-45CE-8F24-46CCBD6741F8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4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29434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74</xdr:row>
      <xdr:rowOff>0</xdr:rowOff>
    </xdr:from>
    <xdr:ext cx="50800" cy="50800"/>
    <xdr:pic>
      <xdr:nvPicPr>
        <xdr:cNvPr id="1358" name="Picture 1357">
          <a:extLst>
            <a:ext uri="{FF2B5EF4-FFF2-40B4-BE49-F238E27FC236}">
              <a16:creationId xmlns:a16="http://schemas.microsoft.com/office/drawing/2014/main" xmlns="" id="{6DE5A03D-B9F5-4C85-B2EF-56F54F610FEB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46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29434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74</xdr:row>
      <xdr:rowOff>0</xdr:rowOff>
    </xdr:from>
    <xdr:ext cx="50800" cy="50800"/>
    <xdr:pic>
      <xdr:nvPicPr>
        <xdr:cNvPr id="1359" name="Picture 1358">
          <a:extLst>
            <a:ext uri="{FF2B5EF4-FFF2-40B4-BE49-F238E27FC236}">
              <a16:creationId xmlns:a16="http://schemas.microsoft.com/office/drawing/2014/main" xmlns="" id="{C07F5BBE-74A9-412A-A5FD-277B0E4774A5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47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29434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74</xdr:row>
      <xdr:rowOff>0</xdr:rowOff>
    </xdr:from>
    <xdr:ext cx="50800" cy="50800"/>
    <xdr:pic>
      <xdr:nvPicPr>
        <xdr:cNvPr id="1360" name="Picture 1359">
          <a:extLst>
            <a:ext uri="{FF2B5EF4-FFF2-40B4-BE49-F238E27FC236}">
              <a16:creationId xmlns:a16="http://schemas.microsoft.com/office/drawing/2014/main" xmlns="" id="{A52FF179-515F-4434-AFF2-C2BA81697855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48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29434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74</xdr:row>
      <xdr:rowOff>0</xdr:rowOff>
    </xdr:from>
    <xdr:ext cx="50800" cy="50800"/>
    <xdr:pic>
      <xdr:nvPicPr>
        <xdr:cNvPr id="1361" name="Picture 1360">
          <a:extLst>
            <a:ext uri="{FF2B5EF4-FFF2-40B4-BE49-F238E27FC236}">
              <a16:creationId xmlns:a16="http://schemas.microsoft.com/office/drawing/2014/main" xmlns="" id="{D57A49E9-0889-4D90-93B0-F5C74B75FF36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49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29434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74</xdr:row>
      <xdr:rowOff>0</xdr:rowOff>
    </xdr:from>
    <xdr:ext cx="50800" cy="50800"/>
    <xdr:pic>
      <xdr:nvPicPr>
        <xdr:cNvPr id="1362" name="Picture 1361">
          <a:extLst>
            <a:ext uri="{FF2B5EF4-FFF2-40B4-BE49-F238E27FC236}">
              <a16:creationId xmlns:a16="http://schemas.microsoft.com/office/drawing/2014/main" xmlns="" id="{F713D8CE-5186-47BE-985F-379EDEFC6299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48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29434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74</xdr:row>
      <xdr:rowOff>0</xdr:rowOff>
    </xdr:from>
    <xdr:ext cx="50800" cy="50800"/>
    <xdr:pic>
      <xdr:nvPicPr>
        <xdr:cNvPr id="1363" name="Picture 1362">
          <a:extLst>
            <a:ext uri="{FF2B5EF4-FFF2-40B4-BE49-F238E27FC236}">
              <a16:creationId xmlns:a16="http://schemas.microsoft.com/office/drawing/2014/main" xmlns="" id="{E7F49948-E3F2-49EA-A332-2860101B31E6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49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294340"/>
          <a:ext cx="50800" cy="50800"/>
        </a:xfrm>
        <a:prstGeom prst="rect">
          <a:avLst/>
        </a:prstGeom>
      </xdr:spPr>
    </xdr:pic>
    <xdr:clientData/>
  </xdr:oneCellAnchor>
  <xdr:oneCellAnchor>
    <xdr:from>
      <xdr:col>2</xdr:col>
      <xdr:colOff>104775</xdr:colOff>
      <xdr:row>74</xdr:row>
      <xdr:rowOff>0</xdr:rowOff>
    </xdr:from>
    <xdr:ext cx="50800" cy="50800"/>
    <xdr:pic>
      <xdr:nvPicPr>
        <xdr:cNvPr id="1364" name="Picture 1363">
          <a:extLst>
            <a:ext uri="{FF2B5EF4-FFF2-40B4-BE49-F238E27FC236}">
              <a16:creationId xmlns:a16="http://schemas.microsoft.com/office/drawing/2014/main" xmlns="" id="{FA18BD73-0FB8-47B8-9A3A-89E4F9EB7E08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48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328035" y="2329434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74</xdr:row>
      <xdr:rowOff>0</xdr:rowOff>
    </xdr:from>
    <xdr:ext cx="50800" cy="50800"/>
    <xdr:pic>
      <xdr:nvPicPr>
        <xdr:cNvPr id="1365" name="Picture 1364">
          <a:extLst>
            <a:ext uri="{FF2B5EF4-FFF2-40B4-BE49-F238E27FC236}">
              <a16:creationId xmlns:a16="http://schemas.microsoft.com/office/drawing/2014/main" xmlns="" id="{206A25D8-8737-485B-99E8-37E707420F0F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49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29434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74</xdr:row>
      <xdr:rowOff>0</xdr:rowOff>
    </xdr:from>
    <xdr:ext cx="50800" cy="50800"/>
    <xdr:pic>
      <xdr:nvPicPr>
        <xdr:cNvPr id="1366" name="Picture 1365">
          <a:extLst>
            <a:ext uri="{FF2B5EF4-FFF2-40B4-BE49-F238E27FC236}">
              <a16:creationId xmlns:a16="http://schemas.microsoft.com/office/drawing/2014/main" xmlns="" id="{46E07F69-65A4-4F55-A567-8EE51F42FC25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50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29434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74</xdr:row>
      <xdr:rowOff>0</xdr:rowOff>
    </xdr:from>
    <xdr:ext cx="50800" cy="50800"/>
    <xdr:pic>
      <xdr:nvPicPr>
        <xdr:cNvPr id="1367" name="Picture 1366">
          <a:extLst>
            <a:ext uri="{FF2B5EF4-FFF2-40B4-BE49-F238E27FC236}">
              <a16:creationId xmlns:a16="http://schemas.microsoft.com/office/drawing/2014/main" xmlns="" id="{5F6ABB6B-0226-4F41-A9F5-0B09C5FFF112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51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29434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74</xdr:row>
      <xdr:rowOff>0</xdr:rowOff>
    </xdr:from>
    <xdr:ext cx="50800" cy="50800"/>
    <xdr:pic>
      <xdr:nvPicPr>
        <xdr:cNvPr id="1368" name="Picture 1367">
          <a:extLst>
            <a:ext uri="{FF2B5EF4-FFF2-40B4-BE49-F238E27FC236}">
              <a16:creationId xmlns:a16="http://schemas.microsoft.com/office/drawing/2014/main" xmlns="" id="{B4B49255-E054-414D-A0FA-5482BE54E31D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50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29434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74</xdr:row>
      <xdr:rowOff>0</xdr:rowOff>
    </xdr:from>
    <xdr:ext cx="50800" cy="50800"/>
    <xdr:pic>
      <xdr:nvPicPr>
        <xdr:cNvPr id="1369" name="Picture 1368">
          <a:extLst>
            <a:ext uri="{FF2B5EF4-FFF2-40B4-BE49-F238E27FC236}">
              <a16:creationId xmlns:a16="http://schemas.microsoft.com/office/drawing/2014/main" xmlns="" id="{E4BB631E-7E5F-4C5C-9818-594D1C579D0E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51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294340"/>
          <a:ext cx="50800" cy="50800"/>
        </a:xfrm>
        <a:prstGeom prst="rect">
          <a:avLst/>
        </a:prstGeom>
      </xdr:spPr>
    </xdr:pic>
    <xdr:clientData/>
  </xdr:oneCellAnchor>
  <xdr:oneCellAnchor>
    <xdr:from>
      <xdr:col>2</xdr:col>
      <xdr:colOff>104775</xdr:colOff>
      <xdr:row>74</xdr:row>
      <xdr:rowOff>0</xdr:rowOff>
    </xdr:from>
    <xdr:ext cx="50800" cy="50800"/>
    <xdr:pic>
      <xdr:nvPicPr>
        <xdr:cNvPr id="1370" name="Picture 1369">
          <a:extLst>
            <a:ext uri="{FF2B5EF4-FFF2-40B4-BE49-F238E27FC236}">
              <a16:creationId xmlns:a16="http://schemas.microsoft.com/office/drawing/2014/main" xmlns="" id="{E527EA6B-6F56-4C14-91DE-B64DF774344A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50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328035" y="2329434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74</xdr:row>
      <xdr:rowOff>0</xdr:rowOff>
    </xdr:from>
    <xdr:ext cx="50800" cy="50800"/>
    <xdr:pic>
      <xdr:nvPicPr>
        <xdr:cNvPr id="1371" name="Picture 1370">
          <a:extLst>
            <a:ext uri="{FF2B5EF4-FFF2-40B4-BE49-F238E27FC236}">
              <a16:creationId xmlns:a16="http://schemas.microsoft.com/office/drawing/2014/main" xmlns="" id="{EE40A4D1-F39B-4EA2-8C03-DB7C254B2778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51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29434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74</xdr:row>
      <xdr:rowOff>0</xdr:rowOff>
    </xdr:from>
    <xdr:ext cx="50800" cy="50800"/>
    <xdr:pic>
      <xdr:nvPicPr>
        <xdr:cNvPr id="1372" name="Picture 1371">
          <a:extLst>
            <a:ext uri="{FF2B5EF4-FFF2-40B4-BE49-F238E27FC236}">
              <a16:creationId xmlns:a16="http://schemas.microsoft.com/office/drawing/2014/main" xmlns="" id="{78F25CE9-547C-4BEE-BBDB-1C55AA693DBE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52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29434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74</xdr:row>
      <xdr:rowOff>0</xdr:rowOff>
    </xdr:from>
    <xdr:ext cx="50800" cy="50800"/>
    <xdr:pic>
      <xdr:nvPicPr>
        <xdr:cNvPr id="1373" name="Picture 1372">
          <a:extLst>
            <a:ext uri="{FF2B5EF4-FFF2-40B4-BE49-F238E27FC236}">
              <a16:creationId xmlns:a16="http://schemas.microsoft.com/office/drawing/2014/main" xmlns="" id="{77421BD8-19F0-4CCF-8F8F-C4A95CD55F01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50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29434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74</xdr:row>
      <xdr:rowOff>0</xdr:rowOff>
    </xdr:from>
    <xdr:ext cx="50800" cy="50800"/>
    <xdr:pic>
      <xdr:nvPicPr>
        <xdr:cNvPr id="1374" name="Picture 1373">
          <a:extLst>
            <a:ext uri="{FF2B5EF4-FFF2-40B4-BE49-F238E27FC236}">
              <a16:creationId xmlns:a16="http://schemas.microsoft.com/office/drawing/2014/main" xmlns="" id="{20D577C4-0003-4886-8F14-B1EF68E0EDB0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51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29434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74</xdr:row>
      <xdr:rowOff>0</xdr:rowOff>
    </xdr:from>
    <xdr:ext cx="50800" cy="50800"/>
    <xdr:pic>
      <xdr:nvPicPr>
        <xdr:cNvPr id="1375" name="Picture 1374">
          <a:extLst>
            <a:ext uri="{FF2B5EF4-FFF2-40B4-BE49-F238E27FC236}">
              <a16:creationId xmlns:a16="http://schemas.microsoft.com/office/drawing/2014/main" xmlns="" id="{4410507C-5E1B-4102-860F-B64925C41D80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52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29434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74</xdr:row>
      <xdr:rowOff>0</xdr:rowOff>
    </xdr:from>
    <xdr:ext cx="50800" cy="50800"/>
    <xdr:pic>
      <xdr:nvPicPr>
        <xdr:cNvPr id="1376" name="Picture 1375">
          <a:extLst>
            <a:ext uri="{FF2B5EF4-FFF2-40B4-BE49-F238E27FC236}">
              <a16:creationId xmlns:a16="http://schemas.microsoft.com/office/drawing/2014/main" xmlns="" id="{9F4C49B1-4082-4E72-8A43-60369E282086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50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29434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74</xdr:row>
      <xdr:rowOff>0</xdr:rowOff>
    </xdr:from>
    <xdr:ext cx="50800" cy="50800"/>
    <xdr:pic>
      <xdr:nvPicPr>
        <xdr:cNvPr id="1377" name="Picture 1376">
          <a:extLst>
            <a:ext uri="{FF2B5EF4-FFF2-40B4-BE49-F238E27FC236}">
              <a16:creationId xmlns:a16="http://schemas.microsoft.com/office/drawing/2014/main" xmlns="" id="{CC79A473-D7E8-49CF-AE79-5A80E537D61D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51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29434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74</xdr:row>
      <xdr:rowOff>0</xdr:rowOff>
    </xdr:from>
    <xdr:ext cx="50800" cy="50800"/>
    <xdr:pic>
      <xdr:nvPicPr>
        <xdr:cNvPr id="1378" name="Picture 1377">
          <a:extLst>
            <a:ext uri="{FF2B5EF4-FFF2-40B4-BE49-F238E27FC236}">
              <a16:creationId xmlns:a16="http://schemas.microsoft.com/office/drawing/2014/main" xmlns="" id="{DB9BD017-EEEE-4DAD-8CB7-F33C2FC10A1D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50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29434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74</xdr:row>
      <xdr:rowOff>0</xdr:rowOff>
    </xdr:from>
    <xdr:ext cx="50800" cy="50800"/>
    <xdr:pic>
      <xdr:nvPicPr>
        <xdr:cNvPr id="1379" name="Picture 1378">
          <a:extLst>
            <a:ext uri="{FF2B5EF4-FFF2-40B4-BE49-F238E27FC236}">
              <a16:creationId xmlns:a16="http://schemas.microsoft.com/office/drawing/2014/main" xmlns="" id="{A8DEDC73-09D5-49FA-9187-064EE12D32F0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51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29434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74</xdr:row>
      <xdr:rowOff>0</xdr:rowOff>
    </xdr:from>
    <xdr:ext cx="50800" cy="50800"/>
    <xdr:pic>
      <xdr:nvPicPr>
        <xdr:cNvPr id="1380" name="Picture 1379">
          <a:extLst>
            <a:ext uri="{FF2B5EF4-FFF2-40B4-BE49-F238E27FC236}">
              <a16:creationId xmlns:a16="http://schemas.microsoft.com/office/drawing/2014/main" xmlns="" id="{AF554EC5-5424-46D8-B5F5-50D0B9D26737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52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294340"/>
          <a:ext cx="50800" cy="50800"/>
        </a:xfrm>
        <a:prstGeom prst="rect">
          <a:avLst/>
        </a:prstGeom>
      </xdr:spPr>
    </xdr:pic>
    <xdr:clientData/>
  </xdr:oneCellAnchor>
  <xdr:oneCellAnchor>
    <xdr:from>
      <xdr:col>2</xdr:col>
      <xdr:colOff>104775</xdr:colOff>
      <xdr:row>74</xdr:row>
      <xdr:rowOff>0</xdr:rowOff>
    </xdr:from>
    <xdr:ext cx="50800" cy="50800"/>
    <xdr:pic>
      <xdr:nvPicPr>
        <xdr:cNvPr id="1381" name="Picture 1380">
          <a:extLst>
            <a:ext uri="{FF2B5EF4-FFF2-40B4-BE49-F238E27FC236}">
              <a16:creationId xmlns:a16="http://schemas.microsoft.com/office/drawing/2014/main" xmlns="" id="{D4CEF7E8-8D36-4014-A90B-ABFA07E386E7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50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328035" y="2329434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74</xdr:row>
      <xdr:rowOff>0</xdr:rowOff>
    </xdr:from>
    <xdr:ext cx="50800" cy="50800"/>
    <xdr:pic>
      <xdr:nvPicPr>
        <xdr:cNvPr id="1382" name="Picture 1381">
          <a:extLst>
            <a:ext uri="{FF2B5EF4-FFF2-40B4-BE49-F238E27FC236}">
              <a16:creationId xmlns:a16="http://schemas.microsoft.com/office/drawing/2014/main" xmlns="" id="{9661937C-1A79-46BD-827B-D35D3123C640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51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29434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74</xdr:row>
      <xdr:rowOff>0</xdr:rowOff>
    </xdr:from>
    <xdr:ext cx="50800" cy="50800"/>
    <xdr:pic>
      <xdr:nvPicPr>
        <xdr:cNvPr id="1383" name="Picture 1382">
          <a:extLst>
            <a:ext uri="{FF2B5EF4-FFF2-40B4-BE49-F238E27FC236}">
              <a16:creationId xmlns:a16="http://schemas.microsoft.com/office/drawing/2014/main" xmlns="" id="{F2E6C305-70E9-4E6C-AD6A-8967DD3E8E8D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50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29434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74</xdr:row>
      <xdr:rowOff>0</xdr:rowOff>
    </xdr:from>
    <xdr:ext cx="50800" cy="50800"/>
    <xdr:pic>
      <xdr:nvPicPr>
        <xdr:cNvPr id="1384" name="Picture 1383">
          <a:extLst>
            <a:ext uri="{FF2B5EF4-FFF2-40B4-BE49-F238E27FC236}">
              <a16:creationId xmlns:a16="http://schemas.microsoft.com/office/drawing/2014/main" xmlns="" id="{3C1A9201-2B9F-4034-AA5E-F1DDF0AD89E2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51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29434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74</xdr:row>
      <xdr:rowOff>0</xdr:rowOff>
    </xdr:from>
    <xdr:ext cx="50800" cy="50800"/>
    <xdr:pic>
      <xdr:nvPicPr>
        <xdr:cNvPr id="1385" name="Picture 1384">
          <a:extLst>
            <a:ext uri="{FF2B5EF4-FFF2-40B4-BE49-F238E27FC236}">
              <a16:creationId xmlns:a16="http://schemas.microsoft.com/office/drawing/2014/main" xmlns="" id="{D3C9C0CA-FBD5-4E76-BBB6-555ECB32746E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50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29434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74</xdr:row>
      <xdr:rowOff>0</xdr:rowOff>
    </xdr:from>
    <xdr:ext cx="50800" cy="50800"/>
    <xdr:pic>
      <xdr:nvPicPr>
        <xdr:cNvPr id="1386" name="Picture 1385">
          <a:extLst>
            <a:ext uri="{FF2B5EF4-FFF2-40B4-BE49-F238E27FC236}">
              <a16:creationId xmlns:a16="http://schemas.microsoft.com/office/drawing/2014/main" xmlns="" id="{084D3DA4-F376-4274-9009-899AB0454717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51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29434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74</xdr:row>
      <xdr:rowOff>0</xdr:rowOff>
    </xdr:from>
    <xdr:ext cx="50800" cy="50800"/>
    <xdr:pic>
      <xdr:nvPicPr>
        <xdr:cNvPr id="1387" name="Picture 1386">
          <a:extLst>
            <a:ext uri="{FF2B5EF4-FFF2-40B4-BE49-F238E27FC236}">
              <a16:creationId xmlns:a16="http://schemas.microsoft.com/office/drawing/2014/main" xmlns="" id="{D39E42B8-BBC5-4682-822F-6C575FAD264F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52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294340"/>
          <a:ext cx="50800" cy="50800"/>
        </a:xfrm>
        <a:prstGeom prst="rect">
          <a:avLst/>
        </a:prstGeom>
      </xdr:spPr>
    </xdr:pic>
    <xdr:clientData/>
  </xdr:oneCellAnchor>
  <xdr:oneCellAnchor>
    <xdr:from>
      <xdr:col>2</xdr:col>
      <xdr:colOff>104775</xdr:colOff>
      <xdr:row>74</xdr:row>
      <xdr:rowOff>0</xdr:rowOff>
    </xdr:from>
    <xdr:ext cx="50800" cy="50800"/>
    <xdr:pic>
      <xdr:nvPicPr>
        <xdr:cNvPr id="1388" name="Picture 1387">
          <a:extLst>
            <a:ext uri="{FF2B5EF4-FFF2-40B4-BE49-F238E27FC236}">
              <a16:creationId xmlns:a16="http://schemas.microsoft.com/office/drawing/2014/main" xmlns="" id="{42ED7909-1291-4653-B198-BD175C0E3456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50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328035" y="2329434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74</xdr:row>
      <xdr:rowOff>0</xdr:rowOff>
    </xdr:from>
    <xdr:ext cx="50800" cy="50800"/>
    <xdr:pic>
      <xdr:nvPicPr>
        <xdr:cNvPr id="1389" name="Picture 1388">
          <a:extLst>
            <a:ext uri="{FF2B5EF4-FFF2-40B4-BE49-F238E27FC236}">
              <a16:creationId xmlns:a16="http://schemas.microsoft.com/office/drawing/2014/main" xmlns="" id="{939419A2-F130-4EF4-8EEC-A82B8A935A60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51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29434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74</xdr:row>
      <xdr:rowOff>0</xdr:rowOff>
    </xdr:from>
    <xdr:ext cx="50800" cy="50800"/>
    <xdr:pic>
      <xdr:nvPicPr>
        <xdr:cNvPr id="1390" name="Picture 1389">
          <a:extLst>
            <a:ext uri="{FF2B5EF4-FFF2-40B4-BE49-F238E27FC236}">
              <a16:creationId xmlns:a16="http://schemas.microsoft.com/office/drawing/2014/main" xmlns="" id="{38AE982B-CECF-4823-97EA-223DEB0FCDE6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50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29434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74</xdr:row>
      <xdr:rowOff>0</xdr:rowOff>
    </xdr:from>
    <xdr:ext cx="50800" cy="50800"/>
    <xdr:pic>
      <xdr:nvPicPr>
        <xdr:cNvPr id="1391" name="Picture 1390">
          <a:extLst>
            <a:ext uri="{FF2B5EF4-FFF2-40B4-BE49-F238E27FC236}">
              <a16:creationId xmlns:a16="http://schemas.microsoft.com/office/drawing/2014/main" xmlns="" id="{360FACBB-2484-438E-BA8D-FC15631D32FC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51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29434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74</xdr:row>
      <xdr:rowOff>0</xdr:rowOff>
    </xdr:from>
    <xdr:ext cx="50800" cy="50800"/>
    <xdr:pic>
      <xdr:nvPicPr>
        <xdr:cNvPr id="1392" name="Picture 1391">
          <a:extLst>
            <a:ext uri="{FF2B5EF4-FFF2-40B4-BE49-F238E27FC236}">
              <a16:creationId xmlns:a16="http://schemas.microsoft.com/office/drawing/2014/main" xmlns="" id="{060D3334-961B-47C0-9324-4AD584432612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50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29434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74</xdr:row>
      <xdr:rowOff>0</xdr:rowOff>
    </xdr:from>
    <xdr:ext cx="50800" cy="50800"/>
    <xdr:pic>
      <xdr:nvPicPr>
        <xdr:cNvPr id="1393" name="Picture 1392">
          <a:extLst>
            <a:ext uri="{FF2B5EF4-FFF2-40B4-BE49-F238E27FC236}">
              <a16:creationId xmlns:a16="http://schemas.microsoft.com/office/drawing/2014/main" xmlns="" id="{0ED00F56-1EAB-4F9C-9858-F9487961D4FD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51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29434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74</xdr:row>
      <xdr:rowOff>0</xdr:rowOff>
    </xdr:from>
    <xdr:ext cx="50800" cy="50800"/>
    <xdr:pic>
      <xdr:nvPicPr>
        <xdr:cNvPr id="1394" name="Picture 1393">
          <a:extLst>
            <a:ext uri="{FF2B5EF4-FFF2-40B4-BE49-F238E27FC236}">
              <a16:creationId xmlns:a16="http://schemas.microsoft.com/office/drawing/2014/main" xmlns="" id="{6045CC62-9166-429F-9A9B-B63902522E7D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52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29434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74</xdr:row>
      <xdr:rowOff>0</xdr:rowOff>
    </xdr:from>
    <xdr:ext cx="50800" cy="50800"/>
    <xdr:pic>
      <xdr:nvPicPr>
        <xdr:cNvPr id="1395" name="Picture 1394">
          <a:extLst>
            <a:ext uri="{FF2B5EF4-FFF2-40B4-BE49-F238E27FC236}">
              <a16:creationId xmlns:a16="http://schemas.microsoft.com/office/drawing/2014/main" xmlns="" id="{D11E3A89-BB93-47E4-9C8B-80B77CCE2FDD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53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29434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74</xdr:row>
      <xdr:rowOff>0</xdr:rowOff>
    </xdr:from>
    <xdr:ext cx="50800" cy="50800"/>
    <xdr:pic>
      <xdr:nvPicPr>
        <xdr:cNvPr id="1396" name="Picture 1395">
          <a:extLst>
            <a:ext uri="{FF2B5EF4-FFF2-40B4-BE49-F238E27FC236}">
              <a16:creationId xmlns:a16="http://schemas.microsoft.com/office/drawing/2014/main" xmlns="" id="{5DE46676-4932-4992-B177-CC012CEB57E0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54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29434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74</xdr:row>
      <xdr:rowOff>0</xdr:rowOff>
    </xdr:from>
    <xdr:ext cx="50800" cy="50800"/>
    <xdr:pic>
      <xdr:nvPicPr>
        <xdr:cNvPr id="1397" name="Picture 1396">
          <a:extLst>
            <a:ext uri="{FF2B5EF4-FFF2-40B4-BE49-F238E27FC236}">
              <a16:creationId xmlns:a16="http://schemas.microsoft.com/office/drawing/2014/main" xmlns="" id="{D1DFF667-39CA-4DB9-BF1F-05C5A30DABF7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5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294340"/>
          <a:ext cx="50800" cy="50800"/>
        </a:xfrm>
        <a:prstGeom prst="rect">
          <a:avLst/>
        </a:prstGeom>
      </xdr:spPr>
    </xdr:pic>
    <xdr:clientData/>
  </xdr:oneCellAnchor>
  <xdr:oneCellAnchor>
    <xdr:from>
      <xdr:col>2</xdr:col>
      <xdr:colOff>104775</xdr:colOff>
      <xdr:row>74</xdr:row>
      <xdr:rowOff>0</xdr:rowOff>
    </xdr:from>
    <xdr:ext cx="50800" cy="50800"/>
    <xdr:pic>
      <xdr:nvPicPr>
        <xdr:cNvPr id="1398" name="Picture 1397">
          <a:extLst>
            <a:ext uri="{FF2B5EF4-FFF2-40B4-BE49-F238E27FC236}">
              <a16:creationId xmlns:a16="http://schemas.microsoft.com/office/drawing/2014/main" xmlns="" id="{4D36BF62-87C0-4350-9275-B31A76562091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56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328035" y="2329434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74</xdr:row>
      <xdr:rowOff>0</xdr:rowOff>
    </xdr:from>
    <xdr:ext cx="50800" cy="50800"/>
    <xdr:pic>
      <xdr:nvPicPr>
        <xdr:cNvPr id="1399" name="Picture 1398">
          <a:extLst>
            <a:ext uri="{FF2B5EF4-FFF2-40B4-BE49-F238E27FC236}">
              <a16:creationId xmlns:a16="http://schemas.microsoft.com/office/drawing/2014/main" xmlns="" id="{7D0A5B15-C612-45B0-B8B7-1CE4D65BE5F6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57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29434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74</xdr:row>
      <xdr:rowOff>0</xdr:rowOff>
    </xdr:from>
    <xdr:ext cx="50800" cy="50800"/>
    <xdr:pic>
      <xdr:nvPicPr>
        <xdr:cNvPr id="1400" name="Picture 1399">
          <a:extLst>
            <a:ext uri="{FF2B5EF4-FFF2-40B4-BE49-F238E27FC236}">
              <a16:creationId xmlns:a16="http://schemas.microsoft.com/office/drawing/2014/main" xmlns="" id="{B532340C-D278-4C60-9E3C-55DE2B559381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56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29434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74</xdr:row>
      <xdr:rowOff>0</xdr:rowOff>
    </xdr:from>
    <xdr:ext cx="50800" cy="50800"/>
    <xdr:pic>
      <xdr:nvPicPr>
        <xdr:cNvPr id="1401" name="Picture 1400">
          <a:extLst>
            <a:ext uri="{FF2B5EF4-FFF2-40B4-BE49-F238E27FC236}">
              <a16:creationId xmlns:a16="http://schemas.microsoft.com/office/drawing/2014/main" xmlns="" id="{3942FFFC-AE5C-42D0-8672-73871A371973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57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29434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74</xdr:row>
      <xdr:rowOff>0</xdr:rowOff>
    </xdr:from>
    <xdr:ext cx="50800" cy="50800"/>
    <xdr:pic>
      <xdr:nvPicPr>
        <xdr:cNvPr id="1402" name="Picture 1401">
          <a:extLst>
            <a:ext uri="{FF2B5EF4-FFF2-40B4-BE49-F238E27FC236}">
              <a16:creationId xmlns:a16="http://schemas.microsoft.com/office/drawing/2014/main" xmlns="" id="{384AE620-EC95-4E45-A917-2BAB93BAC216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56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29434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74</xdr:row>
      <xdr:rowOff>0</xdr:rowOff>
    </xdr:from>
    <xdr:ext cx="50800" cy="50800"/>
    <xdr:pic>
      <xdr:nvPicPr>
        <xdr:cNvPr id="1403" name="Picture 1402">
          <a:extLst>
            <a:ext uri="{FF2B5EF4-FFF2-40B4-BE49-F238E27FC236}">
              <a16:creationId xmlns:a16="http://schemas.microsoft.com/office/drawing/2014/main" xmlns="" id="{329445DE-EB0B-4422-BD3F-A5AC90A2CA04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57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29434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74</xdr:row>
      <xdr:rowOff>0</xdr:rowOff>
    </xdr:from>
    <xdr:ext cx="50800" cy="50800"/>
    <xdr:pic>
      <xdr:nvPicPr>
        <xdr:cNvPr id="1404" name="Picture 1403">
          <a:extLst>
            <a:ext uri="{FF2B5EF4-FFF2-40B4-BE49-F238E27FC236}">
              <a16:creationId xmlns:a16="http://schemas.microsoft.com/office/drawing/2014/main" xmlns="" id="{FA75C2EA-4AFF-41A0-9F70-8B0902C02D61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58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29434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74</xdr:row>
      <xdr:rowOff>0</xdr:rowOff>
    </xdr:from>
    <xdr:ext cx="50800" cy="50800"/>
    <xdr:pic>
      <xdr:nvPicPr>
        <xdr:cNvPr id="1405" name="Picture 1404">
          <a:extLst>
            <a:ext uri="{FF2B5EF4-FFF2-40B4-BE49-F238E27FC236}">
              <a16:creationId xmlns:a16="http://schemas.microsoft.com/office/drawing/2014/main" xmlns="" id="{903BDBCD-DBA0-4CF6-A5AF-D8A51778CFCF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56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29434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74</xdr:row>
      <xdr:rowOff>0</xdr:rowOff>
    </xdr:from>
    <xdr:ext cx="50800" cy="50800"/>
    <xdr:pic>
      <xdr:nvPicPr>
        <xdr:cNvPr id="1406" name="Picture 1405">
          <a:extLst>
            <a:ext uri="{FF2B5EF4-FFF2-40B4-BE49-F238E27FC236}">
              <a16:creationId xmlns:a16="http://schemas.microsoft.com/office/drawing/2014/main" xmlns="" id="{0ED707E7-8267-43B6-A2F7-5C4EB997132A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57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29434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74</xdr:row>
      <xdr:rowOff>0</xdr:rowOff>
    </xdr:from>
    <xdr:ext cx="50800" cy="50800"/>
    <xdr:pic>
      <xdr:nvPicPr>
        <xdr:cNvPr id="1407" name="Picture 1406">
          <a:extLst>
            <a:ext uri="{FF2B5EF4-FFF2-40B4-BE49-F238E27FC236}">
              <a16:creationId xmlns:a16="http://schemas.microsoft.com/office/drawing/2014/main" xmlns="" id="{D965308E-45C3-495C-AB9D-18FADF9E5599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58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29434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75</xdr:row>
      <xdr:rowOff>0</xdr:rowOff>
    </xdr:from>
    <xdr:ext cx="50800" cy="50800"/>
    <xdr:pic>
      <xdr:nvPicPr>
        <xdr:cNvPr id="1408" name="Picture 1407">
          <a:extLst>
            <a:ext uri="{FF2B5EF4-FFF2-40B4-BE49-F238E27FC236}">
              <a16:creationId xmlns:a16="http://schemas.microsoft.com/office/drawing/2014/main" xmlns="" id="{CBE17ABB-B265-46F9-942E-D958654551D5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40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6677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75</xdr:row>
      <xdr:rowOff>0</xdr:rowOff>
    </xdr:from>
    <xdr:ext cx="50800" cy="50800"/>
    <xdr:pic>
      <xdr:nvPicPr>
        <xdr:cNvPr id="1409" name="Picture 1408">
          <a:extLst>
            <a:ext uri="{FF2B5EF4-FFF2-40B4-BE49-F238E27FC236}">
              <a16:creationId xmlns:a16="http://schemas.microsoft.com/office/drawing/2014/main" xmlns="" id="{BCE1B417-989D-40AD-9816-3ECAD80C9EA6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41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667720"/>
          <a:ext cx="50800" cy="50800"/>
        </a:xfrm>
        <a:prstGeom prst="rect">
          <a:avLst/>
        </a:prstGeom>
      </xdr:spPr>
    </xdr:pic>
    <xdr:clientData/>
  </xdr:oneCellAnchor>
  <xdr:oneCellAnchor>
    <xdr:from>
      <xdr:col>2</xdr:col>
      <xdr:colOff>104775</xdr:colOff>
      <xdr:row>75</xdr:row>
      <xdr:rowOff>0</xdr:rowOff>
    </xdr:from>
    <xdr:ext cx="50800" cy="50800"/>
    <xdr:pic>
      <xdr:nvPicPr>
        <xdr:cNvPr id="1410" name="Picture 1409">
          <a:extLst>
            <a:ext uri="{FF2B5EF4-FFF2-40B4-BE49-F238E27FC236}">
              <a16:creationId xmlns:a16="http://schemas.microsoft.com/office/drawing/2014/main" xmlns="" id="{32503BF2-E7D5-4656-8470-DA3C28E1AD00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42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328035" y="236677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75</xdr:row>
      <xdr:rowOff>0</xdr:rowOff>
    </xdr:from>
    <xdr:ext cx="50800" cy="50800"/>
    <xdr:pic>
      <xdr:nvPicPr>
        <xdr:cNvPr id="1411" name="Picture 1410">
          <a:extLst>
            <a:ext uri="{FF2B5EF4-FFF2-40B4-BE49-F238E27FC236}">
              <a16:creationId xmlns:a16="http://schemas.microsoft.com/office/drawing/2014/main" xmlns="" id="{C2277785-370C-4AB4-8030-E07EBFD1BBE3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43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6677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75</xdr:row>
      <xdr:rowOff>0</xdr:rowOff>
    </xdr:from>
    <xdr:ext cx="50800" cy="50800"/>
    <xdr:pic>
      <xdr:nvPicPr>
        <xdr:cNvPr id="1412" name="Picture 1411">
          <a:extLst>
            <a:ext uri="{FF2B5EF4-FFF2-40B4-BE49-F238E27FC236}">
              <a16:creationId xmlns:a16="http://schemas.microsoft.com/office/drawing/2014/main" xmlns="" id="{FFF0CB22-8B10-4896-95F4-8958A02DDF59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42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6677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75</xdr:row>
      <xdr:rowOff>0</xdr:rowOff>
    </xdr:from>
    <xdr:ext cx="50800" cy="50800"/>
    <xdr:pic>
      <xdr:nvPicPr>
        <xdr:cNvPr id="1413" name="Picture 1412">
          <a:extLst>
            <a:ext uri="{FF2B5EF4-FFF2-40B4-BE49-F238E27FC236}">
              <a16:creationId xmlns:a16="http://schemas.microsoft.com/office/drawing/2014/main" xmlns="" id="{4E19BF81-3D7F-4FC2-B0BA-354CD50A9252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43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6677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75</xdr:row>
      <xdr:rowOff>0</xdr:rowOff>
    </xdr:from>
    <xdr:ext cx="50800" cy="50800"/>
    <xdr:pic>
      <xdr:nvPicPr>
        <xdr:cNvPr id="1414" name="Picture 1413">
          <a:extLst>
            <a:ext uri="{FF2B5EF4-FFF2-40B4-BE49-F238E27FC236}">
              <a16:creationId xmlns:a16="http://schemas.microsoft.com/office/drawing/2014/main" xmlns="" id="{0AB8C60F-E6CC-4308-8404-8218DD9217CF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42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6677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75</xdr:row>
      <xdr:rowOff>0</xdr:rowOff>
    </xdr:from>
    <xdr:ext cx="50800" cy="50800"/>
    <xdr:pic>
      <xdr:nvPicPr>
        <xdr:cNvPr id="1415" name="Picture 1414">
          <a:extLst>
            <a:ext uri="{FF2B5EF4-FFF2-40B4-BE49-F238E27FC236}">
              <a16:creationId xmlns:a16="http://schemas.microsoft.com/office/drawing/2014/main" xmlns="" id="{4F3CA9AD-5816-46DF-9C91-45AE32CF9426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43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6677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75</xdr:row>
      <xdr:rowOff>0</xdr:rowOff>
    </xdr:from>
    <xdr:ext cx="50800" cy="50800"/>
    <xdr:pic>
      <xdr:nvPicPr>
        <xdr:cNvPr id="1416" name="Picture 1415">
          <a:extLst>
            <a:ext uri="{FF2B5EF4-FFF2-40B4-BE49-F238E27FC236}">
              <a16:creationId xmlns:a16="http://schemas.microsoft.com/office/drawing/2014/main" xmlns="" id="{D6156A84-AB9A-44F7-9F13-F89C243F95BF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44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6677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75</xdr:row>
      <xdr:rowOff>0</xdr:rowOff>
    </xdr:from>
    <xdr:ext cx="50800" cy="50800"/>
    <xdr:pic>
      <xdr:nvPicPr>
        <xdr:cNvPr id="1417" name="Picture 1416">
          <a:extLst>
            <a:ext uri="{FF2B5EF4-FFF2-40B4-BE49-F238E27FC236}">
              <a16:creationId xmlns:a16="http://schemas.microsoft.com/office/drawing/2014/main" xmlns="" id="{95AAF11F-A5B2-4BAD-92BA-F53C2CFA3264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42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6677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75</xdr:row>
      <xdr:rowOff>0</xdr:rowOff>
    </xdr:from>
    <xdr:ext cx="50800" cy="50800"/>
    <xdr:pic>
      <xdr:nvPicPr>
        <xdr:cNvPr id="1418" name="Picture 1417">
          <a:extLst>
            <a:ext uri="{FF2B5EF4-FFF2-40B4-BE49-F238E27FC236}">
              <a16:creationId xmlns:a16="http://schemas.microsoft.com/office/drawing/2014/main" xmlns="" id="{C8C170E2-492A-4E4F-AB99-B4542A14F1A2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43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6677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75</xdr:row>
      <xdr:rowOff>0</xdr:rowOff>
    </xdr:from>
    <xdr:ext cx="50800" cy="50800"/>
    <xdr:pic>
      <xdr:nvPicPr>
        <xdr:cNvPr id="1419" name="Picture 1418">
          <a:extLst>
            <a:ext uri="{FF2B5EF4-FFF2-40B4-BE49-F238E27FC236}">
              <a16:creationId xmlns:a16="http://schemas.microsoft.com/office/drawing/2014/main" xmlns="" id="{F7A1CBEC-E25C-45EA-9E94-F79D3F478F6F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44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6677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75</xdr:row>
      <xdr:rowOff>0</xdr:rowOff>
    </xdr:from>
    <xdr:ext cx="50800" cy="50800"/>
    <xdr:pic>
      <xdr:nvPicPr>
        <xdr:cNvPr id="1420" name="Picture 1419">
          <a:extLst>
            <a:ext uri="{FF2B5EF4-FFF2-40B4-BE49-F238E27FC236}">
              <a16:creationId xmlns:a16="http://schemas.microsoft.com/office/drawing/2014/main" xmlns="" id="{7F2D7E20-C489-408B-A46E-556CC1A95A90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4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6677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75</xdr:row>
      <xdr:rowOff>0</xdr:rowOff>
    </xdr:from>
    <xdr:ext cx="50800" cy="50800"/>
    <xdr:pic>
      <xdr:nvPicPr>
        <xdr:cNvPr id="1421" name="Picture 1420">
          <a:extLst>
            <a:ext uri="{FF2B5EF4-FFF2-40B4-BE49-F238E27FC236}">
              <a16:creationId xmlns:a16="http://schemas.microsoft.com/office/drawing/2014/main" xmlns="" id="{400792A4-495E-4F36-A3A4-5DDF19246296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46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6677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75</xdr:row>
      <xdr:rowOff>0</xdr:rowOff>
    </xdr:from>
    <xdr:ext cx="50800" cy="50800"/>
    <xdr:pic>
      <xdr:nvPicPr>
        <xdr:cNvPr id="1422" name="Picture 1421">
          <a:extLst>
            <a:ext uri="{FF2B5EF4-FFF2-40B4-BE49-F238E27FC236}">
              <a16:creationId xmlns:a16="http://schemas.microsoft.com/office/drawing/2014/main" xmlns="" id="{D0E0E219-B799-4E2B-91AF-43BE0D5F8EBC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47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6677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75</xdr:row>
      <xdr:rowOff>0</xdr:rowOff>
    </xdr:from>
    <xdr:ext cx="50800" cy="50800"/>
    <xdr:pic>
      <xdr:nvPicPr>
        <xdr:cNvPr id="1423" name="Picture 1422">
          <a:extLst>
            <a:ext uri="{FF2B5EF4-FFF2-40B4-BE49-F238E27FC236}">
              <a16:creationId xmlns:a16="http://schemas.microsoft.com/office/drawing/2014/main" xmlns="" id="{E5B90FF5-1957-4DEA-98BD-A1A4259F60B3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48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6677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75</xdr:row>
      <xdr:rowOff>0</xdr:rowOff>
    </xdr:from>
    <xdr:ext cx="50800" cy="50800"/>
    <xdr:pic>
      <xdr:nvPicPr>
        <xdr:cNvPr id="1424" name="Picture 1423">
          <a:extLst>
            <a:ext uri="{FF2B5EF4-FFF2-40B4-BE49-F238E27FC236}">
              <a16:creationId xmlns:a16="http://schemas.microsoft.com/office/drawing/2014/main" xmlns="" id="{4C6D70BE-82E9-45FF-9F7E-94BB2CF861C4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49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6677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75</xdr:row>
      <xdr:rowOff>0</xdr:rowOff>
    </xdr:from>
    <xdr:ext cx="50800" cy="50800"/>
    <xdr:pic>
      <xdr:nvPicPr>
        <xdr:cNvPr id="1425" name="Picture 1424">
          <a:extLst>
            <a:ext uri="{FF2B5EF4-FFF2-40B4-BE49-F238E27FC236}">
              <a16:creationId xmlns:a16="http://schemas.microsoft.com/office/drawing/2014/main" xmlns="" id="{CA9092C7-8464-4FFF-B09F-7647F34EA477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48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6677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75</xdr:row>
      <xdr:rowOff>0</xdr:rowOff>
    </xdr:from>
    <xdr:ext cx="50800" cy="50800"/>
    <xdr:pic>
      <xdr:nvPicPr>
        <xdr:cNvPr id="1426" name="Picture 1425">
          <a:extLst>
            <a:ext uri="{FF2B5EF4-FFF2-40B4-BE49-F238E27FC236}">
              <a16:creationId xmlns:a16="http://schemas.microsoft.com/office/drawing/2014/main" xmlns="" id="{A55A0ECF-F5E4-4F40-A1AB-1046A7D82B04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49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667720"/>
          <a:ext cx="50800" cy="50800"/>
        </a:xfrm>
        <a:prstGeom prst="rect">
          <a:avLst/>
        </a:prstGeom>
      </xdr:spPr>
    </xdr:pic>
    <xdr:clientData/>
  </xdr:oneCellAnchor>
  <xdr:oneCellAnchor>
    <xdr:from>
      <xdr:col>2</xdr:col>
      <xdr:colOff>104775</xdr:colOff>
      <xdr:row>75</xdr:row>
      <xdr:rowOff>0</xdr:rowOff>
    </xdr:from>
    <xdr:ext cx="50800" cy="50800"/>
    <xdr:pic>
      <xdr:nvPicPr>
        <xdr:cNvPr id="1427" name="Picture 1426">
          <a:extLst>
            <a:ext uri="{FF2B5EF4-FFF2-40B4-BE49-F238E27FC236}">
              <a16:creationId xmlns:a16="http://schemas.microsoft.com/office/drawing/2014/main" xmlns="" id="{B2B9ACCD-F8FE-4CFD-B84A-72B4B9BCE913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48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328035" y="236677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75</xdr:row>
      <xdr:rowOff>0</xdr:rowOff>
    </xdr:from>
    <xdr:ext cx="50800" cy="50800"/>
    <xdr:pic>
      <xdr:nvPicPr>
        <xdr:cNvPr id="1428" name="Picture 1427">
          <a:extLst>
            <a:ext uri="{FF2B5EF4-FFF2-40B4-BE49-F238E27FC236}">
              <a16:creationId xmlns:a16="http://schemas.microsoft.com/office/drawing/2014/main" xmlns="" id="{95726C95-6071-42FC-AEBB-7FA2443D68A6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49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6677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75</xdr:row>
      <xdr:rowOff>0</xdr:rowOff>
    </xdr:from>
    <xdr:ext cx="50800" cy="50800"/>
    <xdr:pic>
      <xdr:nvPicPr>
        <xdr:cNvPr id="1429" name="Picture 1428">
          <a:extLst>
            <a:ext uri="{FF2B5EF4-FFF2-40B4-BE49-F238E27FC236}">
              <a16:creationId xmlns:a16="http://schemas.microsoft.com/office/drawing/2014/main" xmlns="" id="{90F841DD-A29D-4280-9619-74F647ADB2E5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50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6677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75</xdr:row>
      <xdr:rowOff>0</xdr:rowOff>
    </xdr:from>
    <xdr:ext cx="50800" cy="50800"/>
    <xdr:pic>
      <xdr:nvPicPr>
        <xdr:cNvPr id="1430" name="Picture 1429">
          <a:extLst>
            <a:ext uri="{FF2B5EF4-FFF2-40B4-BE49-F238E27FC236}">
              <a16:creationId xmlns:a16="http://schemas.microsoft.com/office/drawing/2014/main" xmlns="" id="{29B78E0A-2608-41A7-BBA2-DFAB37987B93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51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6677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75</xdr:row>
      <xdr:rowOff>0</xdr:rowOff>
    </xdr:from>
    <xdr:ext cx="50800" cy="50800"/>
    <xdr:pic>
      <xdr:nvPicPr>
        <xdr:cNvPr id="1431" name="Picture 1430">
          <a:extLst>
            <a:ext uri="{FF2B5EF4-FFF2-40B4-BE49-F238E27FC236}">
              <a16:creationId xmlns:a16="http://schemas.microsoft.com/office/drawing/2014/main" xmlns="" id="{28779593-52B1-45C5-B342-B6D3EB820C68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50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6677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75</xdr:row>
      <xdr:rowOff>0</xdr:rowOff>
    </xdr:from>
    <xdr:ext cx="50800" cy="50800"/>
    <xdr:pic>
      <xdr:nvPicPr>
        <xdr:cNvPr id="1432" name="Picture 1431">
          <a:extLst>
            <a:ext uri="{FF2B5EF4-FFF2-40B4-BE49-F238E27FC236}">
              <a16:creationId xmlns:a16="http://schemas.microsoft.com/office/drawing/2014/main" xmlns="" id="{720AF7C4-3FCD-4C27-AC5D-9F59A1BFAC3A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51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667720"/>
          <a:ext cx="50800" cy="50800"/>
        </a:xfrm>
        <a:prstGeom prst="rect">
          <a:avLst/>
        </a:prstGeom>
      </xdr:spPr>
    </xdr:pic>
    <xdr:clientData/>
  </xdr:oneCellAnchor>
  <xdr:oneCellAnchor>
    <xdr:from>
      <xdr:col>2</xdr:col>
      <xdr:colOff>104775</xdr:colOff>
      <xdr:row>75</xdr:row>
      <xdr:rowOff>0</xdr:rowOff>
    </xdr:from>
    <xdr:ext cx="50800" cy="50800"/>
    <xdr:pic>
      <xdr:nvPicPr>
        <xdr:cNvPr id="1433" name="Picture 1432">
          <a:extLst>
            <a:ext uri="{FF2B5EF4-FFF2-40B4-BE49-F238E27FC236}">
              <a16:creationId xmlns:a16="http://schemas.microsoft.com/office/drawing/2014/main" xmlns="" id="{D9E3D94B-C085-4AA1-8661-6A31DC214C59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50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328035" y="236677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75</xdr:row>
      <xdr:rowOff>0</xdr:rowOff>
    </xdr:from>
    <xdr:ext cx="50800" cy="50800"/>
    <xdr:pic>
      <xdr:nvPicPr>
        <xdr:cNvPr id="1434" name="Picture 1433">
          <a:extLst>
            <a:ext uri="{FF2B5EF4-FFF2-40B4-BE49-F238E27FC236}">
              <a16:creationId xmlns:a16="http://schemas.microsoft.com/office/drawing/2014/main" xmlns="" id="{2BA2B1C7-33DF-4CDC-823D-E6416878DD3B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51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6677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75</xdr:row>
      <xdr:rowOff>0</xdr:rowOff>
    </xdr:from>
    <xdr:ext cx="50800" cy="50800"/>
    <xdr:pic>
      <xdr:nvPicPr>
        <xdr:cNvPr id="1435" name="Picture 1434">
          <a:extLst>
            <a:ext uri="{FF2B5EF4-FFF2-40B4-BE49-F238E27FC236}">
              <a16:creationId xmlns:a16="http://schemas.microsoft.com/office/drawing/2014/main" xmlns="" id="{8FC99D50-E364-47A7-A0D8-8E8179EB1AA5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52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6677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75</xdr:row>
      <xdr:rowOff>0</xdr:rowOff>
    </xdr:from>
    <xdr:ext cx="50800" cy="50800"/>
    <xdr:pic>
      <xdr:nvPicPr>
        <xdr:cNvPr id="1436" name="Picture 1435">
          <a:extLst>
            <a:ext uri="{FF2B5EF4-FFF2-40B4-BE49-F238E27FC236}">
              <a16:creationId xmlns:a16="http://schemas.microsoft.com/office/drawing/2014/main" xmlns="" id="{A3A597AD-C41F-406E-8771-1F0D68E23725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50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6677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75</xdr:row>
      <xdr:rowOff>0</xdr:rowOff>
    </xdr:from>
    <xdr:ext cx="50800" cy="50800"/>
    <xdr:pic>
      <xdr:nvPicPr>
        <xdr:cNvPr id="1437" name="Picture 1436">
          <a:extLst>
            <a:ext uri="{FF2B5EF4-FFF2-40B4-BE49-F238E27FC236}">
              <a16:creationId xmlns:a16="http://schemas.microsoft.com/office/drawing/2014/main" xmlns="" id="{D56DB621-66E0-4378-B0DB-9C55F1C7E983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51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6677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75</xdr:row>
      <xdr:rowOff>0</xdr:rowOff>
    </xdr:from>
    <xdr:ext cx="50800" cy="50800"/>
    <xdr:pic>
      <xdr:nvPicPr>
        <xdr:cNvPr id="1438" name="Picture 1437">
          <a:extLst>
            <a:ext uri="{FF2B5EF4-FFF2-40B4-BE49-F238E27FC236}">
              <a16:creationId xmlns:a16="http://schemas.microsoft.com/office/drawing/2014/main" xmlns="" id="{14308746-6571-4A50-BD9A-C830DA1B932D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52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6677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75</xdr:row>
      <xdr:rowOff>0</xdr:rowOff>
    </xdr:from>
    <xdr:ext cx="50800" cy="50800"/>
    <xdr:pic>
      <xdr:nvPicPr>
        <xdr:cNvPr id="1439" name="Picture 1438">
          <a:extLst>
            <a:ext uri="{FF2B5EF4-FFF2-40B4-BE49-F238E27FC236}">
              <a16:creationId xmlns:a16="http://schemas.microsoft.com/office/drawing/2014/main" xmlns="" id="{55BCD7C5-296B-4B05-96E9-35DC449F0A11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50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6677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75</xdr:row>
      <xdr:rowOff>0</xdr:rowOff>
    </xdr:from>
    <xdr:ext cx="50800" cy="50800"/>
    <xdr:pic>
      <xdr:nvPicPr>
        <xdr:cNvPr id="1440" name="Picture 1439">
          <a:extLst>
            <a:ext uri="{FF2B5EF4-FFF2-40B4-BE49-F238E27FC236}">
              <a16:creationId xmlns:a16="http://schemas.microsoft.com/office/drawing/2014/main" xmlns="" id="{D9B3BF7D-1B0F-494C-BEC1-60042DE9383B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51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6677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75</xdr:row>
      <xdr:rowOff>0</xdr:rowOff>
    </xdr:from>
    <xdr:ext cx="50800" cy="50800"/>
    <xdr:pic>
      <xdr:nvPicPr>
        <xdr:cNvPr id="1441" name="Picture 1440">
          <a:extLst>
            <a:ext uri="{FF2B5EF4-FFF2-40B4-BE49-F238E27FC236}">
              <a16:creationId xmlns:a16="http://schemas.microsoft.com/office/drawing/2014/main" xmlns="" id="{B22CFCAF-3B56-4154-9BFC-A285D9C9D49A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50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6677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75</xdr:row>
      <xdr:rowOff>0</xdr:rowOff>
    </xdr:from>
    <xdr:ext cx="50800" cy="50800"/>
    <xdr:pic>
      <xdr:nvPicPr>
        <xdr:cNvPr id="1442" name="Picture 1441">
          <a:extLst>
            <a:ext uri="{FF2B5EF4-FFF2-40B4-BE49-F238E27FC236}">
              <a16:creationId xmlns:a16="http://schemas.microsoft.com/office/drawing/2014/main" xmlns="" id="{D7D951BB-35F3-4CAE-B6BA-F145F0500CF8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51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6677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75</xdr:row>
      <xdr:rowOff>0</xdr:rowOff>
    </xdr:from>
    <xdr:ext cx="50800" cy="50800"/>
    <xdr:pic>
      <xdr:nvPicPr>
        <xdr:cNvPr id="1443" name="Picture 1442">
          <a:extLst>
            <a:ext uri="{FF2B5EF4-FFF2-40B4-BE49-F238E27FC236}">
              <a16:creationId xmlns:a16="http://schemas.microsoft.com/office/drawing/2014/main" xmlns="" id="{67B6129A-73CE-4985-91A3-842653DA5DD9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52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667720"/>
          <a:ext cx="50800" cy="50800"/>
        </a:xfrm>
        <a:prstGeom prst="rect">
          <a:avLst/>
        </a:prstGeom>
      </xdr:spPr>
    </xdr:pic>
    <xdr:clientData/>
  </xdr:oneCellAnchor>
  <xdr:oneCellAnchor>
    <xdr:from>
      <xdr:col>2</xdr:col>
      <xdr:colOff>104775</xdr:colOff>
      <xdr:row>75</xdr:row>
      <xdr:rowOff>0</xdr:rowOff>
    </xdr:from>
    <xdr:ext cx="50800" cy="50800"/>
    <xdr:pic>
      <xdr:nvPicPr>
        <xdr:cNvPr id="1444" name="Picture 1443">
          <a:extLst>
            <a:ext uri="{FF2B5EF4-FFF2-40B4-BE49-F238E27FC236}">
              <a16:creationId xmlns:a16="http://schemas.microsoft.com/office/drawing/2014/main" xmlns="" id="{AF480774-2003-40EE-A484-0C9F32E4B7E4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50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328035" y="236677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75</xdr:row>
      <xdr:rowOff>0</xdr:rowOff>
    </xdr:from>
    <xdr:ext cx="50800" cy="50800"/>
    <xdr:pic>
      <xdr:nvPicPr>
        <xdr:cNvPr id="1445" name="Picture 1444">
          <a:extLst>
            <a:ext uri="{FF2B5EF4-FFF2-40B4-BE49-F238E27FC236}">
              <a16:creationId xmlns:a16="http://schemas.microsoft.com/office/drawing/2014/main" xmlns="" id="{ACDFA3A6-324A-4332-AAC4-EFEEBFC4698F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51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6677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75</xdr:row>
      <xdr:rowOff>0</xdr:rowOff>
    </xdr:from>
    <xdr:ext cx="50800" cy="50800"/>
    <xdr:pic>
      <xdr:nvPicPr>
        <xdr:cNvPr id="1446" name="Picture 1445">
          <a:extLst>
            <a:ext uri="{FF2B5EF4-FFF2-40B4-BE49-F238E27FC236}">
              <a16:creationId xmlns:a16="http://schemas.microsoft.com/office/drawing/2014/main" xmlns="" id="{767D671E-F238-4405-9300-8944C7F056CA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50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6677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75</xdr:row>
      <xdr:rowOff>0</xdr:rowOff>
    </xdr:from>
    <xdr:ext cx="50800" cy="50800"/>
    <xdr:pic>
      <xdr:nvPicPr>
        <xdr:cNvPr id="1447" name="Picture 1446">
          <a:extLst>
            <a:ext uri="{FF2B5EF4-FFF2-40B4-BE49-F238E27FC236}">
              <a16:creationId xmlns:a16="http://schemas.microsoft.com/office/drawing/2014/main" xmlns="" id="{E05774AA-5E9F-4462-8744-F916FED461F8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51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6677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75</xdr:row>
      <xdr:rowOff>0</xdr:rowOff>
    </xdr:from>
    <xdr:ext cx="50800" cy="50800"/>
    <xdr:pic>
      <xdr:nvPicPr>
        <xdr:cNvPr id="1448" name="Picture 1447">
          <a:extLst>
            <a:ext uri="{FF2B5EF4-FFF2-40B4-BE49-F238E27FC236}">
              <a16:creationId xmlns:a16="http://schemas.microsoft.com/office/drawing/2014/main" xmlns="" id="{931F0703-E537-4D8B-8837-EAFA54163CF4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50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6677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75</xdr:row>
      <xdr:rowOff>0</xdr:rowOff>
    </xdr:from>
    <xdr:ext cx="50800" cy="50800"/>
    <xdr:pic>
      <xdr:nvPicPr>
        <xdr:cNvPr id="1449" name="Picture 1448">
          <a:extLst>
            <a:ext uri="{FF2B5EF4-FFF2-40B4-BE49-F238E27FC236}">
              <a16:creationId xmlns:a16="http://schemas.microsoft.com/office/drawing/2014/main" xmlns="" id="{BCA77356-C458-44C6-9B0D-0D762607A329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51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6677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75</xdr:row>
      <xdr:rowOff>0</xdr:rowOff>
    </xdr:from>
    <xdr:ext cx="50800" cy="50800"/>
    <xdr:pic>
      <xdr:nvPicPr>
        <xdr:cNvPr id="1450" name="Picture 1449">
          <a:extLst>
            <a:ext uri="{FF2B5EF4-FFF2-40B4-BE49-F238E27FC236}">
              <a16:creationId xmlns:a16="http://schemas.microsoft.com/office/drawing/2014/main" xmlns="" id="{43E09585-88A0-4AFF-96D9-F75091CBABEB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52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667720"/>
          <a:ext cx="50800" cy="50800"/>
        </a:xfrm>
        <a:prstGeom prst="rect">
          <a:avLst/>
        </a:prstGeom>
      </xdr:spPr>
    </xdr:pic>
    <xdr:clientData/>
  </xdr:oneCellAnchor>
  <xdr:oneCellAnchor>
    <xdr:from>
      <xdr:col>2</xdr:col>
      <xdr:colOff>104775</xdr:colOff>
      <xdr:row>75</xdr:row>
      <xdr:rowOff>0</xdr:rowOff>
    </xdr:from>
    <xdr:ext cx="50800" cy="50800"/>
    <xdr:pic>
      <xdr:nvPicPr>
        <xdr:cNvPr id="1451" name="Picture 1450">
          <a:extLst>
            <a:ext uri="{FF2B5EF4-FFF2-40B4-BE49-F238E27FC236}">
              <a16:creationId xmlns:a16="http://schemas.microsoft.com/office/drawing/2014/main" xmlns="" id="{57AA08C8-5123-4D5F-BE0D-5FE596C37868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50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328035" y="236677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75</xdr:row>
      <xdr:rowOff>0</xdr:rowOff>
    </xdr:from>
    <xdr:ext cx="50800" cy="50800"/>
    <xdr:pic>
      <xdr:nvPicPr>
        <xdr:cNvPr id="1452" name="Picture 1451">
          <a:extLst>
            <a:ext uri="{FF2B5EF4-FFF2-40B4-BE49-F238E27FC236}">
              <a16:creationId xmlns:a16="http://schemas.microsoft.com/office/drawing/2014/main" xmlns="" id="{96A2BFE6-5833-44B8-ABF4-293AA463C212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51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6677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75</xdr:row>
      <xdr:rowOff>0</xdr:rowOff>
    </xdr:from>
    <xdr:ext cx="50800" cy="50800"/>
    <xdr:pic>
      <xdr:nvPicPr>
        <xdr:cNvPr id="1453" name="Picture 1452">
          <a:extLst>
            <a:ext uri="{FF2B5EF4-FFF2-40B4-BE49-F238E27FC236}">
              <a16:creationId xmlns:a16="http://schemas.microsoft.com/office/drawing/2014/main" xmlns="" id="{6CA72B2D-EC29-4168-A6E6-2DE56DDE20A8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50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6677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75</xdr:row>
      <xdr:rowOff>0</xdr:rowOff>
    </xdr:from>
    <xdr:ext cx="50800" cy="50800"/>
    <xdr:pic>
      <xdr:nvPicPr>
        <xdr:cNvPr id="1454" name="Picture 1453">
          <a:extLst>
            <a:ext uri="{FF2B5EF4-FFF2-40B4-BE49-F238E27FC236}">
              <a16:creationId xmlns:a16="http://schemas.microsoft.com/office/drawing/2014/main" xmlns="" id="{548C142A-6315-4456-B9D0-9AE57B392AF8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51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6677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75</xdr:row>
      <xdr:rowOff>0</xdr:rowOff>
    </xdr:from>
    <xdr:ext cx="50800" cy="50800"/>
    <xdr:pic>
      <xdr:nvPicPr>
        <xdr:cNvPr id="1455" name="Picture 1454">
          <a:extLst>
            <a:ext uri="{FF2B5EF4-FFF2-40B4-BE49-F238E27FC236}">
              <a16:creationId xmlns:a16="http://schemas.microsoft.com/office/drawing/2014/main" xmlns="" id="{6846B8D5-2C4A-4D19-8A90-A97DD79865B9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50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6677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75</xdr:row>
      <xdr:rowOff>0</xdr:rowOff>
    </xdr:from>
    <xdr:ext cx="50800" cy="50800"/>
    <xdr:pic>
      <xdr:nvPicPr>
        <xdr:cNvPr id="1456" name="Picture 1455">
          <a:extLst>
            <a:ext uri="{FF2B5EF4-FFF2-40B4-BE49-F238E27FC236}">
              <a16:creationId xmlns:a16="http://schemas.microsoft.com/office/drawing/2014/main" xmlns="" id="{9B7E1A30-FC1D-45AD-BD1A-1A2F2B6FDC96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51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6677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75</xdr:row>
      <xdr:rowOff>0</xdr:rowOff>
    </xdr:from>
    <xdr:ext cx="50800" cy="50800"/>
    <xdr:pic>
      <xdr:nvPicPr>
        <xdr:cNvPr id="1457" name="Picture 1456">
          <a:extLst>
            <a:ext uri="{FF2B5EF4-FFF2-40B4-BE49-F238E27FC236}">
              <a16:creationId xmlns:a16="http://schemas.microsoft.com/office/drawing/2014/main" xmlns="" id="{C49C4BA9-1CDD-4145-88AC-594B7B2DB76B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52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6677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75</xdr:row>
      <xdr:rowOff>0</xdr:rowOff>
    </xdr:from>
    <xdr:ext cx="50800" cy="50800"/>
    <xdr:pic>
      <xdr:nvPicPr>
        <xdr:cNvPr id="1458" name="Picture 1457">
          <a:extLst>
            <a:ext uri="{FF2B5EF4-FFF2-40B4-BE49-F238E27FC236}">
              <a16:creationId xmlns:a16="http://schemas.microsoft.com/office/drawing/2014/main" xmlns="" id="{53AEAB68-6261-445B-979E-CBDB52287398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53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6677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75</xdr:row>
      <xdr:rowOff>0</xdr:rowOff>
    </xdr:from>
    <xdr:ext cx="50800" cy="50800"/>
    <xdr:pic>
      <xdr:nvPicPr>
        <xdr:cNvPr id="1459" name="Picture 1458">
          <a:extLst>
            <a:ext uri="{FF2B5EF4-FFF2-40B4-BE49-F238E27FC236}">
              <a16:creationId xmlns:a16="http://schemas.microsoft.com/office/drawing/2014/main" xmlns="" id="{1E38DE02-3383-4B93-A246-CCBD935754B9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54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6677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75</xdr:row>
      <xdr:rowOff>0</xdr:rowOff>
    </xdr:from>
    <xdr:ext cx="50800" cy="50800"/>
    <xdr:pic>
      <xdr:nvPicPr>
        <xdr:cNvPr id="1460" name="Picture 1459">
          <a:extLst>
            <a:ext uri="{FF2B5EF4-FFF2-40B4-BE49-F238E27FC236}">
              <a16:creationId xmlns:a16="http://schemas.microsoft.com/office/drawing/2014/main" xmlns="" id="{D6AAE2A1-3D3F-4905-BC09-945FA92E4651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5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667720"/>
          <a:ext cx="50800" cy="50800"/>
        </a:xfrm>
        <a:prstGeom prst="rect">
          <a:avLst/>
        </a:prstGeom>
      </xdr:spPr>
    </xdr:pic>
    <xdr:clientData/>
  </xdr:oneCellAnchor>
  <xdr:oneCellAnchor>
    <xdr:from>
      <xdr:col>2</xdr:col>
      <xdr:colOff>104775</xdr:colOff>
      <xdr:row>75</xdr:row>
      <xdr:rowOff>0</xdr:rowOff>
    </xdr:from>
    <xdr:ext cx="50800" cy="50800"/>
    <xdr:pic>
      <xdr:nvPicPr>
        <xdr:cNvPr id="1461" name="Picture 1460">
          <a:extLst>
            <a:ext uri="{FF2B5EF4-FFF2-40B4-BE49-F238E27FC236}">
              <a16:creationId xmlns:a16="http://schemas.microsoft.com/office/drawing/2014/main" xmlns="" id="{3D6B64E8-4847-4218-82F5-AA0ED79BF111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56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328035" y="236677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75</xdr:row>
      <xdr:rowOff>0</xdr:rowOff>
    </xdr:from>
    <xdr:ext cx="50800" cy="50800"/>
    <xdr:pic>
      <xdr:nvPicPr>
        <xdr:cNvPr id="1462" name="Picture 1461">
          <a:extLst>
            <a:ext uri="{FF2B5EF4-FFF2-40B4-BE49-F238E27FC236}">
              <a16:creationId xmlns:a16="http://schemas.microsoft.com/office/drawing/2014/main" xmlns="" id="{24271F8E-60CD-4994-8D69-7A105EA2E743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57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6677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75</xdr:row>
      <xdr:rowOff>0</xdr:rowOff>
    </xdr:from>
    <xdr:ext cx="50800" cy="50800"/>
    <xdr:pic>
      <xdr:nvPicPr>
        <xdr:cNvPr id="1463" name="Picture 1462">
          <a:extLst>
            <a:ext uri="{FF2B5EF4-FFF2-40B4-BE49-F238E27FC236}">
              <a16:creationId xmlns:a16="http://schemas.microsoft.com/office/drawing/2014/main" xmlns="" id="{3329707D-1B65-4ABC-A7E4-BFE431E788B3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56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6677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75</xdr:row>
      <xdr:rowOff>0</xdr:rowOff>
    </xdr:from>
    <xdr:ext cx="50800" cy="50800"/>
    <xdr:pic>
      <xdr:nvPicPr>
        <xdr:cNvPr id="1464" name="Picture 1463">
          <a:extLst>
            <a:ext uri="{FF2B5EF4-FFF2-40B4-BE49-F238E27FC236}">
              <a16:creationId xmlns:a16="http://schemas.microsoft.com/office/drawing/2014/main" xmlns="" id="{492D7416-1194-40F0-B6BC-DDFEBCC6525B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57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6677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75</xdr:row>
      <xdr:rowOff>0</xdr:rowOff>
    </xdr:from>
    <xdr:ext cx="50800" cy="50800"/>
    <xdr:pic>
      <xdr:nvPicPr>
        <xdr:cNvPr id="1465" name="Picture 1464">
          <a:extLst>
            <a:ext uri="{FF2B5EF4-FFF2-40B4-BE49-F238E27FC236}">
              <a16:creationId xmlns:a16="http://schemas.microsoft.com/office/drawing/2014/main" xmlns="" id="{FB8BCD22-B2EC-41D6-B6F8-9ECCF28F4A6D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56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6677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75</xdr:row>
      <xdr:rowOff>0</xdr:rowOff>
    </xdr:from>
    <xdr:ext cx="50800" cy="50800"/>
    <xdr:pic>
      <xdr:nvPicPr>
        <xdr:cNvPr id="1466" name="Picture 1465">
          <a:extLst>
            <a:ext uri="{FF2B5EF4-FFF2-40B4-BE49-F238E27FC236}">
              <a16:creationId xmlns:a16="http://schemas.microsoft.com/office/drawing/2014/main" xmlns="" id="{843EEED9-D993-436F-8754-223F697520D3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57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6677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75</xdr:row>
      <xdr:rowOff>0</xdr:rowOff>
    </xdr:from>
    <xdr:ext cx="50800" cy="50800"/>
    <xdr:pic>
      <xdr:nvPicPr>
        <xdr:cNvPr id="1467" name="Picture 1466">
          <a:extLst>
            <a:ext uri="{FF2B5EF4-FFF2-40B4-BE49-F238E27FC236}">
              <a16:creationId xmlns:a16="http://schemas.microsoft.com/office/drawing/2014/main" xmlns="" id="{36933FB2-3B42-440B-B8BE-09D7CCD91560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58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6677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75</xdr:row>
      <xdr:rowOff>0</xdr:rowOff>
    </xdr:from>
    <xdr:ext cx="50800" cy="50800"/>
    <xdr:pic>
      <xdr:nvPicPr>
        <xdr:cNvPr id="1468" name="Picture 1467">
          <a:extLst>
            <a:ext uri="{FF2B5EF4-FFF2-40B4-BE49-F238E27FC236}">
              <a16:creationId xmlns:a16="http://schemas.microsoft.com/office/drawing/2014/main" xmlns="" id="{A64BC8C2-A318-4DE5-837B-617E419A8986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56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6677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75</xdr:row>
      <xdr:rowOff>0</xdr:rowOff>
    </xdr:from>
    <xdr:ext cx="50800" cy="50800"/>
    <xdr:pic>
      <xdr:nvPicPr>
        <xdr:cNvPr id="1469" name="Picture 1468">
          <a:extLst>
            <a:ext uri="{FF2B5EF4-FFF2-40B4-BE49-F238E27FC236}">
              <a16:creationId xmlns:a16="http://schemas.microsoft.com/office/drawing/2014/main" xmlns="" id="{CE1248C8-6ECD-49DD-B122-1F090A382C19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57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6677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75</xdr:row>
      <xdr:rowOff>0</xdr:rowOff>
    </xdr:from>
    <xdr:ext cx="50800" cy="50800"/>
    <xdr:pic>
      <xdr:nvPicPr>
        <xdr:cNvPr id="1470" name="Picture 1469">
          <a:extLst>
            <a:ext uri="{FF2B5EF4-FFF2-40B4-BE49-F238E27FC236}">
              <a16:creationId xmlns:a16="http://schemas.microsoft.com/office/drawing/2014/main" xmlns="" id="{CED0AE14-3792-4FFA-AADC-1F341782C4B8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58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667720"/>
          <a:ext cx="50800" cy="50800"/>
        </a:xfrm>
        <a:prstGeom prst="rect">
          <a:avLst/>
        </a:prstGeom>
      </xdr:spPr>
    </xdr:pic>
    <xdr:clientData/>
  </xdr:oneCellAnchor>
  <xdr:oneCellAnchor>
    <xdr:from>
      <xdr:col>2</xdr:col>
      <xdr:colOff>104775</xdr:colOff>
      <xdr:row>78</xdr:row>
      <xdr:rowOff>0</xdr:rowOff>
    </xdr:from>
    <xdr:ext cx="50800" cy="50800"/>
    <xdr:pic>
      <xdr:nvPicPr>
        <xdr:cNvPr id="1471" name="Picture 1470">
          <a:extLst>
            <a:ext uri="{FF2B5EF4-FFF2-40B4-BE49-F238E27FC236}">
              <a16:creationId xmlns:a16="http://schemas.microsoft.com/office/drawing/2014/main" xmlns="" id="{43F1CCF3-821C-4C6E-A917-5080F76AB471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40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328035" y="247878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78</xdr:row>
      <xdr:rowOff>0</xdr:rowOff>
    </xdr:from>
    <xdr:ext cx="50800" cy="50800"/>
    <xdr:pic>
      <xdr:nvPicPr>
        <xdr:cNvPr id="1472" name="Picture 1471">
          <a:extLst>
            <a:ext uri="{FF2B5EF4-FFF2-40B4-BE49-F238E27FC236}">
              <a16:creationId xmlns:a16="http://schemas.microsoft.com/office/drawing/2014/main" xmlns="" id="{A3741497-DD79-46ED-BCCA-456F082C0B3A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41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47878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78</xdr:row>
      <xdr:rowOff>0</xdr:rowOff>
    </xdr:from>
    <xdr:ext cx="50800" cy="50800"/>
    <xdr:pic>
      <xdr:nvPicPr>
        <xdr:cNvPr id="1473" name="Picture 1472">
          <a:extLst>
            <a:ext uri="{FF2B5EF4-FFF2-40B4-BE49-F238E27FC236}">
              <a16:creationId xmlns:a16="http://schemas.microsoft.com/office/drawing/2014/main" xmlns="" id="{E76122E7-6E81-4023-B46C-9E571E35ECCE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42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47878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78</xdr:row>
      <xdr:rowOff>0</xdr:rowOff>
    </xdr:from>
    <xdr:ext cx="50800" cy="50800"/>
    <xdr:pic>
      <xdr:nvPicPr>
        <xdr:cNvPr id="1474" name="Picture 1473">
          <a:extLst>
            <a:ext uri="{FF2B5EF4-FFF2-40B4-BE49-F238E27FC236}">
              <a16:creationId xmlns:a16="http://schemas.microsoft.com/office/drawing/2014/main" xmlns="" id="{C07D49AB-AE4C-4F8D-97CD-22035B35A24E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43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47878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78</xdr:row>
      <xdr:rowOff>0</xdr:rowOff>
    </xdr:from>
    <xdr:ext cx="50800" cy="50800"/>
    <xdr:pic>
      <xdr:nvPicPr>
        <xdr:cNvPr id="1475" name="Picture 1474">
          <a:extLst>
            <a:ext uri="{FF2B5EF4-FFF2-40B4-BE49-F238E27FC236}">
              <a16:creationId xmlns:a16="http://schemas.microsoft.com/office/drawing/2014/main" xmlns="" id="{E5889ECB-BC53-4534-B4E0-48EFC1205B4B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44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47878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79</xdr:row>
      <xdr:rowOff>0</xdr:rowOff>
    </xdr:from>
    <xdr:ext cx="50800" cy="50800"/>
    <xdr:pic>
      <xdr:nvPicPr>
        <xdr:cNvPr id="1476" name="Picture 1475">
          <a:extLst>
            <a:ext uri="{FF2B5EF4-FFF2-40B4-BE49-F238E27FC236}">
              <a16:creationId xmlns:a16="http://schemas.microsoft.com/office/drawing/2014/main" xmlns="" id="{8DFB7630-7ABA-431D-91B6-251F37DBB85D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42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516124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79</xdr:row>
      <xdr:rowOff>0</xdr:rowOff>
    </xdr:from>
    <xdr:ext cx="50800" cy="50800"/>
    <xdr:pic>
      <xdr:nvPicPr>
        <xdr:cNvPr id="1477" name="Picture 1476">
          <a:extLst>
            <a:ext uri="{FF2B5EF4-FFF2-40B4-BE49-F238E27FC236}">
              <a16:creationId xmlns:a16="http://schemas.microsoft.com/office/drawing/2014/main" xmlns="" id="{7E7FD363-ED9B-4A61-9077-B94048915DE0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43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516124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79</xdr:row>
      <xdr:rowOff>0</xdr:rowOff>
    </xdr:from>
    <xdr:ext cx="50800" cy="50800"/>
    <xdr:pic>
      <xdr:nvPicPr>
        <xdr:cNvPr id="1478" name="Picture 1477">
          <a:extLst>
            <a:ext uri="{FF2B5EF4-FFF2-40B4-BE49-F238E27FC236}">
              <a16:creationId xmlns:a16="http://schemas.microsoft.com/office/drawing/2014/main" xmlns="" id="{EB5D717E-27B3-460C-BC89-48F717FE3A32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44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5161240"/>
          <a:ext cx="50800" cy="50800"/>
        </a:xfrm>
        <a:prstGeom prst="rect">
          <a:avLst/>
        </a:prstGeom>
      </xdr:spPr>
    </xdr:pic>
    <xdr:clientData/>
  </xdr:oneCellAnchor>
  <xdr:oneCellAnchor>
    <xdr:from>
      <xdr:col>2</xdr:col>
      <xdr:colOff>104775</xdr:colOff>
      <xdr:row>79</xdr:row>
      <xdr:rowOff>0</xdr:rowOff>
    </xdr:from>
    <xdr:ext cx="50800" cy="50800"/>
    <xdr:pic>
      <xdr:nvPicPr>
        <xdr:cNvPr id="1479" name="Picture 1478">
          <a:extLst>
            <a:ext uri="{FF2B5EF4-FFF2-40B4-BE49-F238E27FC236}">
              <a16:creationId xmlns:a16="http://schemas.microsoft.com/office/drawing/2014/main" xmlns="" id="{23983AA1-8C4F-4F5E-96FC-CB3B29EF6DC6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40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328035" y="2516124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79</xdr:row>
      <xdr:rowOff>0</xdr:rowOff>
    </xdr:from>
    <xdr:ext cx="50800" cy="50800"/>
    <xdr:pic>
      <xdr:nvPicPr>
        <xdr:cNvPr id="1480" name="Picture 1479">
          <a:extLst>
            <a:ext uri="{FF2B5EF4-FFF2-40B4-BE49-F238E27FC236}">
              <a16:creationId xmlns:a16="http://schemas.microsoft.com/office/drawing/2014/main" xmlns="" id="{061A4ED9-2843-4966-AE64-F811DC5876B3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41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516124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79</xdr:row>
      <xdr:rowOff>0</xdr:rowOff>
    </xdr:from>
    <xdr:ext cx="50800" cy="50800"/>
    <xdr:pic>
      <xdr:nvPicPr>
        <xdr:cNvPr id="1481" name="Picture 1480">
          <a:extLst>
            <a:ext uri="{FF2B5EF4-FFF2-40B4-BE49-F238E27FC236}">
              <a16:creationId xmlns:a16="http://schemas.microsoft.com/office/drawing/2014/main" xmlns="" id="{C6D4E0A6-CBF5-4AB2-B7FE-54034265CB29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42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516124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79</xdr:row>
      <xdr:rowOff>0</xdr:rowOff>
    </xdr:from>
    <xdr:ext cx="50800" cy="50800"/>
    <xdr:pic>
      <xdr:nvPicPr>
        <xdr:cNvPr id="1482" name="Picture 1481">
          <a:extLst>
            <a:ext uri="{FF2B5EF4-FFF2-40B4-BE49-F238E27FC236}">
              <a16:creationId xmlns:a16="http://schemas.microsoft.com/office/drawing/2014/main" xmlns="" id="{FFCA875D-D00D-4072-BBBE-9F8F8145D2EB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43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516124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79</xdr:row>
      <xdr:rowOff>0</xdr:rowOff>
    </xdr:from>
    <xdr:ext cx="50800" cy="50800"/>
    <xdr:pic>
      <xdr:nvPicPr>
        <xdr:cNvPr id="1483" name="Picture 1482">
          <a:extLst>
            <a:ext uri="{FF2B5EF4-FFF2-40B4-BE49-F238E27FC236}">
              <a16:creationId xmlns:a16="http://schemas.microsoft.com/office/drawing/2014/main" xmlns="" id="{E6A8D362-8E6A-40A3-A46F-C73759B06676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44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516124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1484" name="Picture 1483">
          <a:extLst>
            <a:ext uri="{FF2B5EF4-FFF2-40B4-BE49-F238E27FC236}">
              <a16:creationId xmlns:a16="http://schemas.microsoft.com/office/drawing/2014/main" xmlns="" id="{E75C5DCF-54BA-4997-8875-B13CED39A5D0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83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1485" name="Picture 1484">
          <a:extLst>
            <a:ext uri="{FF2B5EF4-FFF2-40B4-BE49-F238E27FC236}">
              <a16:creationId xmlns:a16="http://schemas.microsoft.com/office/drawing/2014/main" xmlns="" id="{A0FE2A98-495B-40D2-9829-7D69FC525B87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84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72</xdr:row>
      <xdr:rowOff>0</xdr:rowOff>
    </xdr:from>
    <xdr:ext cx="50800" cy="50800"/>
    <xdr:pic>
      <xdr:nvPicPr>
        <xdr:cNvPr id="1486" name="Picture 1485">
          <a:extLst>
            <a:ext uri="{FF2B5EF4-FFF2-40B4-BE49-F238E27FC236}">
              <a16:creationId xmlns:a16="http://schemas.microsoft.com/office/drawing/2014/main" xmlns="" id="{689AC94B-E906-4D10-9A38-3EA3B4C72206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83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72</xdr:row>
      <xdr:rowOff>0</xdr:rowOff>
    </xdr:from>
    <xdr:ext cx="50800" cy="50800"/>
    <xdr:pic>
      <xdr:nvPicPr>
        <xdr:cNvPr id="1487" name="Picture 1486">
          <a:extLst>
            <a:ext uri="{FF2B5EF4-FFF2-40B4-BE49-F238E27FC236}">
              <a16:creationId xmlns:a16="http://schemas.microsoft.com/office/drawing/2014/main" xmlns="" id="{128183FB-0534-4738-B384-8E97290A2B73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84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1488" name="Picture 1487">
          <a:extLst>
            <a:ext uri="{FF2B5EF4-FFF2-40B4-BE49-F238E27FC236}">
              <a16:creationId xmlns:a16="http://schemas.microsoft.com/office/drawing/2014/main" xmlns="" id="{4C9FC7E5-CEEA-4ACE-BC47-7653B1550203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86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1489" name="Picture 1488">
          <a:extLst>
            <a:ext uri="{FF2B5EF4-FFF2-40B4-BE49-F238E27FC236}">
              <a16:creationId xmlns:a16="http://schemas.microsoft.com/office/drawing/2014/main" xmlns="" id="{53107311-B258-46B9-AB32-0F4B093A90CF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8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1490" name="Picture 1489">
          <a:extLst>
            <a:ext uri="{FF2B5EF4-FFF2-40B4-BE49-F238E27FC236}">
              <a16:creationId xmlns:a16="http://schemas.microsoft.com/office/drawing/2014/main" xmlns="" id="{82CC376E-837F-4FB6-A25D-DD456963C271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86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1491" name="Picture 1490">
          <a:extLst>
            <a:ext uri="{FF2B5EF4-FFF2-40B4-BE49-F238E27FC236}">
              <a16:creationId xmlns:a16="http://schemas.microsoft.com/office/drawing/2014/main" xmlns="" id="{2BD5591C-E1FC-4583-A6AF-CD5CF7B9F495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8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1492" name="Picture 1491">
          <a:extLst>
            <a:ext uri="{FF2B5EF4-FFF2-40B4-BE49-F238E27FC236}">
              <a16:creationId xmlns:a16="http://schemas.microsoft.com/office/drawing/2014/main" xmlns="" id="{1A8616A5-3116-42B0-A3FA-6A58FE59BE19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86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1493" name="Picture 1492">
          <a:extLst>
            <a:ext uri="{FF2B5EF4-FFF2-40B4-BE49-F238E27FC236}">
              <a16:creationId xmlns:a16="http://schemas.microsoft.com/office/drawing/2014/main" xmlns="" id="{D7C5B76F-C803-4AFE-A57A-E61B966E4D89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87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72</xdr:row>
      <xdr:rowOff>0</xdr:rowOff>
    </xdr:from>
    <xdr:ext cx="50800" cy="50800"/>
    <xdr:pic>
      <xdr:nvPicPr>
        <xdr:cNvPr id="1494" name="Picture 1493">
          <a:extLst>
            <a:ext uri="{FF2B5EF4-FFF2-40B4-BE49-F238E27FC236}">
              <a16:creationId xmlns:a16="http://schemas.microsoft.com/office/drawing/2014/main" xmlns="" id="{F98A436F-692A-4017-B578-AE150B86F825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86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72</xdr:row>
      <xdr:rowOff>0</xdr:rowOff>
    </xdr:from>
    <xdr:ext cx="50800" cy="50800"/>
    <xdr:pic>
      <xdr:nvPicPr>
        <xdr:cNvPr id="1495" name="Picture 1494">
          <a:extLst>
            <a:ext uri="{FF2B5EF4-FFF2-40B4-BE49-F238E27FC236}">
              <a16:creationId xmlns:a16="http://schemas.microsoft.com/office/drawing/2014/main" xmlns="" id="{B730E677-5513-4C0B-AAB0-F2B0442F1588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8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72</xdr:row>
      <xdr:rowOff>0</xdr:rowOff>
    </xdr:from>
    <xdr:ext cx="50800" cy="50800"/>
    <xdr:pic>
      <xdr:nvPicPr>
        <xdr:cNvPr id="1496" name="Picture 1495">
          <a:extLst>
            <a:ext uri="{FF2B5EF4-FFF2-40B4-BE49-F238E27FC236}">
              <a16:creationId xmlns:a16="http://schemas.microsoft.com/office/drawing/2014/main" xmlns="" id="{7787EAE5-7116-4758-B3B3-829F9F9A2B66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86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72</xdr:row>
      <xdr:rowOff>0</xdr:rowOff>
    </xdr:from>
    <xdr:ext cx="50800" cy="50800"/>
    <xdr:pic>
      <xdr:nvPicPr>
        <xdr:cNvPr id="1497" name="Picture 1496">
          <a:extLst>
            <a:ext uri="{FF2B5EF4-FFF2-40B4-BE49-F238E27FC236}">
              <a16:creationId xmlns:a16="http://schemas.microsoft.com/office/drawing/2014/main" xmlns="" id="{EAD21AAE-D2E7-4241-892E-6456BFAA06F6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8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72</xdr:row>
      <xdr:rowOff>0</xdr:rowOff>
    </xdr:from>
    <xdr:ext cx="50800" cy="50800"/>
    <xdr:pic>
      <xdr:nvPicPr>
        <xdr:cNvPr id="1498" name="Picture 1497">
          <a:extLst>
            <a:ext uri="{FF2B5EF4-FFF2-40B4-BE49-F238E27FC236}">
              <a16:creationId xmlns:a16="http://schemas.microsoft.com/office/drawing/2014/main" xmlns="" id="{7AD46A99-F5DC-45D4-8417-812919BFE1BA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86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72</xdr:row>
      <xdr:rowOff>0</xdr:rowOff>
    </xdr:from>
    <xdr:ext cx="50800" cy="50800"/>
    <xdr:pic>
      <xdr:nvPicPr>
        <xdr:cNvPr id="1499" name="Picture 1498">
          <a:extLst>
            <a:ext uri="{FF2B5EF4-FFF2-40B4-BE49-F238E27FC236}">
              <a16:creationId xmlns:a16="http://schemas.microsoft.com/office/drawing/2014/main" xmlns="" id="{8EA710A0-E339-4629-81B6-F9EAF8CAD1C6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87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1500" name="Picture 1499">
          <a:extLst>
            <a:ext uri="{FF2B5EF4-FFF2-40B4-BE49-F238E27FC236}">
              <a16:creationId xmlns:a16="http://schemas.microsoft.com/office/drawing/2014/main" xmlns="" id="{2AE941A3-F6E2-4BFC-BAFD-046BD4C2D9A0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8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1501" name="Picture 1500">
          <a:extLst>
            <a:ext uri="{FF2B5EF4-FFF2-40B4-BE49-F238E27FC236}">
              <a16:creationId xmlns:a16="http://schemas.microsoft.com/office/drawing/2014/main" xmlns="" id="{E1F41042-2061-40E3-ABFD-2EAAF6BE3FE2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86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1502" name="Picture 1501">
          <a:extLst>
            <a:ext uri="{FF2B5EF4-FFF2-40B4-BE49-F238E27FC236}">
              <a16:creationId xmlns:a16="http://schemas.microsoft.com/office/drawing/2014/main" xmlns="" id="{7759F937-C5D6-4760-9EAF-FAD0BDCB89AE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87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72</xdr:row>
      <xdr:rowOff>0</xdr:rowOff>
    </xdr:from>
    <xdr:ext cx="50800" cy="50800"/>
    <xdr:pic>
      <xdr:nvPicPr>
        <xdr:cNvPr id="1503" name="Picture 1502">
          <a:extLst>
            <a:ext uri="{FF2B5EF4-FFF2-40B4-BE49-F238E27FC236}">
              <a16:creationId xmlns:a16="http://schemas.microsoft.com/office/drawing/2014/main" xmlns="" id="{AAAE77D9-394E-43D3-B5E8-0CDCAF466368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8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72</xdr:row>
      <xdr:rowOff>0</xdr:rowOff>
    </xdr:from>
    <xdr:ext cx="50800" cy="50800"/>
    <xdr:pic>
      <xdr:nvPicPr>
        <xdr:cNvPr id="1504" name="Picture 1503">
          <a:extLst>
            <a:ext uri="{FF2B5EF4-FFF2-40B4-BE49-F238E27FC236}">
              <a16:creationId xmlns:a16="http://schemas.microsoft.com/office/drawing/2014/main" xmlns="" id="{DC672498-49E7-492F-80C8-AA26CD2C7045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86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72</xdr:row>
      <xdr:rowOff>0</xdr:rowOff>
    </xdr:from>
    <xdr:ext cx="50800" cy="50800"/>
    <xdr:pic>
      <xdr:nvPicPr>
        <xdr:cNvPr id="1505" name="Picture 1504">
          <a:extLst>
            <a:ext uri="{FF2B5EF4-FFF2-40B4-BE49-F238E27FC236}">
              <a16:creationId xmlns:a16="http://schemas.microsoft.com/office/drawing/2014/main" xmlns="" id="{17BD9F36-09BD-4016-B1D9-9321B03323ED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87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1506" name="Picture 1505">
          <a:extLst>
            <a:ext uri="{FF2B5EF4-FFF2-40B4-BE49-F238E27FC236}">
              <a16:creationId xmlns:a16="http://schemas.microsoft.com/office/drawing/2014/main" xmlns="" id="{102A5CE0-A788-4190-AD5B-48E171C35409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88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1507" name="Picture 1506">
          <a:extLst>
            <a:ext uri="{FF2B5EF4-FFF2-40B4-BE49-F238E27FC236}">
              <a16:creationId xmlns:a16="http://schemas.microsoft.com/office/drawing/2014/main" xmlns="" id="{B0AF213C-341C-44E9-B472-E499B64FCFF1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89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1508" name="Picture 1507">
          <a:extLst>
            <a:ext uri="{FF2B5EF4-FFF2-40B4-BE49-F238E27FC236}">
              <a16:creationId xmlns:a16="http://schemas.microsoft.com/office/drawing/2014/main" xmlns="" id="{D41FE298-2939-4028-BB06-02473C6E68C0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90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1509" name="Picture 1508">
          <a:extLst>
            <a:ext uri="{FF2B5EF4-FFF2-40B4-BE49-F238E27FC236}">
              <a16:creationId xmlns:a16="http://schemas.microsoft.com/office/drawing/2014/main" xmlns="" id="{2CCE5D56-6160-4A80-B780-D2FD64311748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91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1510" name="Picture 1509">
          <a:extLst>
            <a:ext uri="{FF2B5EF4-FFF2-40B4-BE49-F238E27FC236}">
              <a16:creationId xmlns:a16="http://schemas.microsoft.com/office/drawing/2014/main" xmlns="" id="{2086222A-8A8B-460C-9850-A4606AF3360C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92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1511" name="Picture 1510">
          <a:extLst>
            <a:ext uri="{FF2B5EF4-FFF2-40B4-BE49-F238E27FC236}">
              <a16:creationId xmlns:a16="http://schemas.microsoft.com/office/drawing/2014/main" xmlns="" id="{AC907F4F-B836-4EE5-A06B-28A7C36BA6CA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91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1512" name="Picture 1511">
          <a:extLst>
            <a:ext uri="{FF2B5EF4-FFF2-40B4-BE49-F238E27FC236}">
              <a16:creationId xmlns:a16="http://schemas.microsoft.com/office/drawing/2014/main" xmlns="" id="{2BD4F063-777D-4B9E-8E3A-5F4A1F98FF96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92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1513" name="Picture 1512">
          <a:extLst>
            <a:ext uri="{FF2B5EF4-FFF2-40B4-BE49-F238E27FC236}">
              <a16:creationId xmlns:a16="http://schemas.microsoft.com/office/drawing/2014/main" xmlns="" id="{878BF5C5-51DE-462E-A7A7-CBFEB30A64BA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92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1514" name="Picture 1513">
          <a:extLst>
            <a:ext uri="{FF2B5EF4-FFF2-40B4-BE49-F238E27FC236}">
              <a16:creationId xmlns:a16="http://schemas.microsoft.com/office/drawing/2014/main" xmlns="" id="{860C23EE-BB25-4B7C-88DA-11A6D7DB8B54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93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1515" name="Picture 1514">
          <a:extLst>
            <a:ext uri="{FF2B5EF4-FFF2-40B4-BE49-F238E27FC236}">
              <a16:creationId xmlns:a16="http://schemas.microsoft.com/office/drawing/2014/main" xmlns="" id="{003EFDCD-9F81-4491-9D7C-7FD4A82B88B7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94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1516" name="Picture 1515">
          <a:extLst>
            <a:ext uri="{FF2B5EF4-FFF2-40B4-BE49-F238E27FC236}">
              <a16:creationId xmlns:a16="http://schemas.microsoft.com/office/drawing/2014/main" xmlns="" id="{98E7F78F-3A1E-49B7-92CB-3926179121FB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93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1517" name="Picture 1516">
          <a:extLst>
            <a:ext uri="{FF2B5EF4-FFF2-40B4-BE49-F238E27FC236}">
              <a16:creationId xmlns:a16="http://schemas.microsoft.com/office/drawing/2014/main" xmlns="" id="{3E213063-6C31-4CDA-AC02-695D99ADAC10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94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1518" name="Picture 1517">
          <a:extLst>
            <a:ext uri="{FF2B5EF4-FFF2-40B4-BE49-F238E27FC236}">
              <a16:creationId xmlns:a16="http://schemas.microsoft.com/office/drawing/2014/main" xmlns="" id="{FA930399-1C20-4F0C-88E1-885041345168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94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1519" name="Picture 1518">
          <a:extLst>
            <a:ext uri="{FF2B5EF4-FFF2-40B4-BE49-F238E27FC236}">
              <a16:creationId xmlns:a16="http://schemas.microsoft.com/office/drawing/2014/main" xmlns="" id="{415CAFFE-31EE-409A-BC96-72B54B84FF70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9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1520" name="Picture 1519">
          <a:extLst>
            <a:ext uri="{FF2B5EF4-FFF2-40B4-BE49-F238E27FC236}">
              <a16:creationId xmlns:a16="http://schemas.microsoft.com/office/drawing/2014/main" xmlns="" id="{F21D4C82-A282-42B9-B6B2-BF3897334C62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93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1521" name="Picture 1520">
          <a:extLst>
            <a:ext uri="{FF2B5EF4-FFF2-40B4-BE49-F238E27FC236}">
              <a16:creationId xmlns:a16="http://schemas.microsoft.com/office/drawing/2014/main" xmlns="" id="{65A8425E-F4E4-4007-ABFC-9D80F7271A5D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94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1522" name="Picture 1521">
          <a:extLst>
            <a:ext uri="{FF2B5EF4-FFF2-40B4-BE49-F238E27FC236}">
              <a16:creationId xmlns:a16="http://schemas.microsoft.com/office/drawing/2014/main" xmlns="" id="{EC42F6F8-4294-4F15-9E78-87A28D0C24B1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9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1523" name="Picture 1522">
          <a:extLst>
            <a:ext uri="{FF2B5EF4-FFF2-40B4-BE49-F238E27FC236}">
              <a16:creationId xmlns:a16="http://schemas.microsoft.com/office/drawing/2014/main" xmlns="" id="{114D112F-F840-4CE7-8B77-F8E1E5BA0188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93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1524" name="Picture 1523">
          <a:extLst>
            <a:ext uri="{FF2B5EF4-FFF2-40B4-BE49-F238E27FC236}">
              <a16:creationId xmlns:a16="http://schemas.microsoft.com/office/drawing/2014/main" xmlns="" id="{8EAD8F56-504C-46EB-AAEB-1A6865A2C44C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94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1525" name="Picture 1524">
          <a:extLst>
            <a:ext uri="{FF2B5EF4-FFF2-40B4-BE49-F238E27FC236}">
              <a16:creationId xmlns:a16="http://schemas.microsoft.com/office/drawing/2014/main" xmlns="" id="{34F27661-C98D-4E30-AB9E-51E6AAF77420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93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1526" name="Picture 1525">
          <a:extLst>
            <a:ext uri="{FF2B5EF4-FFF2-40B4-BE49-F238E27FC236}">
              <a16:creationId xmlns:a16="http://schemas.microsoft.com/office/drawing/2014/main" xmlns="" id="{F9089615-2A75-4DCD-BD63-1BABB2E652C6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94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1527" name="Picture 1526">
          <a:extLst>
            <a:ext uri="{FF2B5EF4-FFF2-40B4-BE49-F238E27FC236}">
              <a16:creationId xmlns:a16="http://schemas.microsoft.com/office/drawing/2014/main" xmlns="" id="{13D97D30-7764-4CC9-9940-F333F13F1F98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9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1528" name="Picture 1527">
          <a:extLst>
            <a:ext uri="{FF2B5EF4-FFF2-40B4-BE49-F238E27FC236}">
              <a16:creationId xmlns:a16="http://schemas.microsoft.com/office/drawing/2014/main" xmlns="" id="{291AF27A-E743-4174-AB6A-AF8BFCC13177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94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1529" name="Picture 1528">
          <a:extLst>
            <a:ext uri="{FF2B5EF4-FFF2-40B4-BE49-F238E27FC236}">
              <a16:creationId xmlns:a16="http://schemas.microsoft.com/office/drawing/2014/main" xmlns="" id="{F5C9DE3A-D9E8-448A-87D4-A79B94080222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93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1530" name="Picture 1529">
          <a:extLst>
            <a:ext uri="{FF2B5EF4-FFF2-40B4-BE49-F238E27FC236}">
              <a16:creationId xmlns:a16="http://schemas.microsoft.com/office/drawing/2014/main" xmlns="" id="{4F7436FA-BB33-46DE-AC1B-5AF8C79FAC65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94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1531" name="Picture 1530">
          <a:extLst>
            <a:ext uri="{FF2B5EF4-FFF2-40B4-BE49-F238E27FC236}">
              <a16:creationId xmlns:a16="http://schemas.microsoft.com/office/drawing/2014/main" xmlns="" id="{C1436257-B430-434D-9F0F-68A70B731C09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93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1532" name="Picture 1531">
          <a:extLst>
            <a:ext uri="{FF2B5EF4-FFF2-40B4-BE49-F238E27FC236}">
              <a16:creationId xmlns:a16="http://schemas.microsoft.com/office/drawing/2014/main" xmlns="" id="{A56B9CAF-9238-4864-8ED2-647D6B9F4364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94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1533" name="Picture 1532">
          <a:extLst>
            <a:ext uri="{FF2B5EF4-FFF2-40B4-BE49-F238E27FC236}">
              <a16:creationId xmlns:a16="http://schemas.microsoft.com/office/drawing/2014/main" xmlns="" id="{7083946E-1BE9-46F1-A93A-3B4873C8F6B4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9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1534" name="Picture 1533">
          <a:extLst>
            <a:ext uri="{FF2B5EF4-FFF2-40B4-BE49-F238E27FC236}">
              <a16:creationId xmlns:a16="http://schemas.microsoft.com/office/drawing/2014/main" xmlns="" id="{09578C77-341D-472F-9F45-F63935E96421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94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1535" name="Picture 1534">
          <a:extLst>
            <a:ext uri="{FF2B5EF4-FFF2-40B4-BE49-F238E27FC236}">
              <a16:creationId xmlns:a16="http://schemas.microsoft.com/office/drawing/2014/main" xmlns="" id="{03219E9F-AEF7-42F8-86D2-10888E42F269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93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1536" name="Picture 1535">
          <a:extLst>
            <a:ext uri="{FF2B5EF4-FFF2-40B4-BE49-F238E27FC236}">
              <a16:creationId xmlns:a16="http://schemas.microsoft.com/office/drawing/2014/main" xmlns="" id="{D7F4834E-AA9A-4C6D-B5C2-6AE73F4240A5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94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1537" name="Picture 1536">
          <a:extLst>
            <a:ext uri="{FF2B5EF4-FFF2-40B4-BE49-F238E27FC236}">
              <a16:creationId xmlns:a16="http://schemas.microsoft.com/office/drawing/2014/main" xmlns="" id="{4789CA78-0F94-49AF-AD1B-F9C0BDD3B29F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93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1538" name="Picture 1537">
          <a:extLst>
            <a:ext uri="{FF2B5EF4-FFF2-40B4-BE49-F238E27FC236}">
              <a16:creationId xmlns:a16="http://schemas.microsoft.com/office/drawing/2014/main" xmlns="" id="{BCCE0750-04C2-46CA-9F17-8EE96C383A63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94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1539" name="Picture 1538">
          <a:extLst>
            <a:ext uri="{FF2B5EF4-FFF2-40B4-BE49-F238E27FC236}">
              <a16:creationId xmlns:a16="http://schemas.microsoft.com/office/drawing/2014/main" xmlns="" id="{09CCA035-D86D-471E-B2F1-A84ADFACB14A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9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1540" name="Picture 1539">
          <a:extLst>
            <a:ext uri="{FF2B5EF4-FFF2-40B4-BE49-F238E27FC236}">
              <a16:creationId xmlns:a16="http://schemas.microsoft.com/office/drawing/2014/main" xmlns="" id="{E1442A67-6BAF-43F9-80E9-AF250F4B9533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96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1541" name="Picture 1540">
          <a:extLst>
            <a:ext uri="{FF2B5EF4-FFF2-40B4-BE49-F238E27FC236}">
              <a16:creationId xmlns:a16="http://schemas.microsoft.com/office/drawing/2014/main" xmlns="" id="{B43075D0-9A7A-45AD-AE5F-AEADB8C3A0C5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97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1542" name="Picture 1541">
          <a:extLst>
            <a:ext uri="{FF2B5EF4-FFF2-40B4-BE49-F238E27FC236}">
              <a16:creationId xmlns:a16="http://schemas.microsoft.com/office/drawing/2014/main" xmlns="" id="{CAED6602-0C95-47A1-8DCC-DF3DBD73F3A3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98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1543" name="Picture 1542">
          <a:extLst>
            <a:ext uri="{FF2B5EF4-FFF2-40B4-BE49-F238E27FC236}">
              <a16:creationId xmlns:a16="http://schemas.microsoft.com/office/drawing/2014/main" xmlns="" id="{ECCA253A-879B-4F3B-9D6C-62F7812D0B7B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00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1544" name="Picture 1543">
          <a:extLst>
            <a:ext uri="{FF2B5EF4-FFF2-40B4-BE49-F238E27FC236}">
              <a16:creationId xmlns:a16="http://schemas.microsoft.com/office/drawing/2014/main" xmlns="" id="{15F862CF-F39A-4AD6-B62D-B961D2B23989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99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1545" name="Picture 1544">
          <a:extLst>
            <a:ext uri="{FF2B5EF4-FFF2-40B4-BE49-F238E27FC236}">
              <a16:creationId xmlns:a16="http://schemas.microsoft.com/office/drawing/2014/main" xmlns="" id="{A27FCDEB-1C43-480F-AFB4-2F395A904B56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00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1546" name="Picture 1545">
          <a:extLst>
            <a:ext uri="{FF2B5EF4-FFF2-40B4-BE49-F238E27FC236}">
              <a16:creationId xmlns:a16="http://schemas.microsoft.com/office/drawing/2014/main" xmlns="" id="{C59552E1-E31C-4C21-AB6E-50C248C748F7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99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1547" name="Picture 1546">
          <a:extLst>
            <a:ext uri="{FF2B5EF4-FFF2-40B4-BE49-F238E27FC236}">
              <a16:creationId xmlns:a16="http://schemas.microsoft.com/office/drawing/2014/main" xmlns="" id="{A8145640-D961-41B0-B94B-3EA983549D5D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00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1548" name="Picture 1547">
          <a:extLst>
            <a:ext uri="{FF2B5EF4-FFF2-40B4-BE49-F238E27FC236}">
              <a16:creationId xmlns:a16="http://schemas.microsoft.com/office/drawing/2014/main" xmlns="" id="{399D8EC1-75D7-400C-887B-1A003EFA2C45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01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1549" name="Picture 1548">
          <a:extLst>
            <a:ext uri="{FF2B5EF4-FFF2-40B4-BE49-F238E27FC236}">
              <a16:creationId xmlns:a16="http://schemas.microsoft.com/office/drawing/2014/main" xmlns="" id="{90D17718-2689-4B89-A4E3-8F2F8369C844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99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1550" name="Picture 1549">
          <a:extLst>
            <a:ext uri="{FF2B5EF4-FFF2-40B4-BE49-F238E27FC236}">
              <a16:creationId xmlns:a16="http://schemas.microsoft.com/office/drawing/2014/main" xmlns="" id="{FF6BA585-57A4-4EDA-ACD4-450E71FBDF20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00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1551" name="Picture 1550">
          <a:extLst>
            <a:ext uri="{FF2B5EF4-FFF2-40B4-BE49-F238E27FC236}">
              <a16:creationId xmlns:a16="http://schemas.microsoft.com/office/drawing/2014/main" xmlns="" id="{B9B7C2B5-1AF0-4ECD-9E61-4D384E25A83B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01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1552" name="Picture 1551">
          <a:extLst>
            <a:ext uri="{FF2B5EF4-FFF2-40B4-BE49-F238E27FC236}">
              <a16:creationId xmlns:a16="http://schemas.microsoft.com/office/drawing/2014/main" xmlns="" id="{4E868F41-5739-4E19-AEC1-B0E723B22293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02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1553" name="Picture 1552">
          <a:extLst>
            <a:ext uri="{FF2B5EF4-FFF2-40B4-BE49-F238E27FC236}">
              <a16:creationId xmlns:a16="http://schemas.microsoft.com/office/drawing/2014/main" xmlns="" id="{95DFEBC7-7AF2-4103-8403-105A1DCB0DC3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03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1554" name="Picture 1553">
          <a:extLst>
            <a:ext uri="{FF2B5EF4-FFF2-40B4-BE49-F238E27FC236}">
              <a16:creationId xmlns:a16="http://schemas.microsoft.com/office/drawing/2014/main" xmlns="" id="{43A28446-679F-4C74-8C91-E7AC3062C3BB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0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1555" name="Picture 1554">
          <a:extLst>
            <a:ext uri="{FF2B5EF4-FFF2-40B4-BE49-F238E27FC236}">
              <a16:creationId xmlns:a16="http://schemas.microsoft.com/office/drawing/2014/main" xmlns="" id="{F90BE461-B069-4B36-A29B-99E3029AED66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04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1556" name="Picture 1555">
          <a:extLst>
            <a:ext uri="{FF2B5EF4-FFF2-40B4-BE49-F238E27FC236}">
              <a16:creationId xmlns:a16="http://schemas.microsoft.com/office/drawing/2014/main" xmlns="" id="{2D9A9759-8947-4630-BABC-5CD468E8C0FE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0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1557" name="Picture 1556">
          <a:extLst>
            <a:ext uri="{FF2B5EF4-FFF2-40B4-BE49-F238E27FC236}">
              <a16:creationId xmlns:a16="http://schemas.microsoft.com/office/drawing/2014/main" xmlns="" id="{FF711BFC-3039-4008-8EF5-5A70244CA31C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04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1558" name="Picture 1557">
          <a:extLst>
            <a:ext uri="{FF2B5EF4-FFF2-40B4-BE49-F238E27FC236}">
              <a16:creationId xmlns:a16="http://schemas.microsoft.com/office/drawing/2014/main" xmlns="" id="{FD2781B9-E19E-46D8-874A-54CC20BE2DE1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0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1559" name="Picture 1558">
          <a:extLst>
            <a:ext uri="{FF2B5EF4-FFF2-40B4-BE49-F238E27FC236}">
              <a16:creationId xmlns:a16="http://schemas.microsoft.com/office/drawing/2014/main" xmlns="" id="{F96A6A23-132C-4832-9D3E-A73D0D376A44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06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1560" name="Picture 1559">
          <a:extLst>
            <a:ext uri="{FF2B5EF4-FFF2-40B4-BE49-F238E27FC236}">
              <a16:creationId xmlns:a16="http://schemas.microsoft.com/office/drawing/2014/main" xmlns="" id="{91A5C1B4-A0D7-40D8-90D2-7822E07D5EBC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04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1561" name="Picture 1560">
          <a:extLst>
            <a:ext uri="{FF2B5EF4-FFF2-40B4-BE49-F238E27FC236}">
              <a16:creationId xmlns:a16="http://schemas.microsoft.com/office/drawing/2014/main" xmlns="" id="{387F1851-7F09-4841-96AD-5AEB1C132CAD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0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1562" name="Picture 1561">
          <a:extLst>
            <a:ext uri="{FF2B5EF4-FFF2-40B4-BE49-F238E27FC236}">
              <a16:creationId xmlns:a16="http://schemas.microsoft.com/office/drawing/2014/main" xmlns="" id="{ED678A65-4785-4036-B124-25A6F8166313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06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1563" name="Picture 1562">
          <a:extLst>
            <a:ext uri="{FF2B5EF4-FFF2-40B4-BE49-F238E27FC236}">
              <a16:creationId xmlns:a16="http://schemas.microsoft.com/office/drawing/2014/main" xmlns="" id="{36F9E21E-FEDF-494C-A6A6-8A388CB9C548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07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1564" name="Picture 1563">
          <a:extLst>
            <a:ext uri="{FF2B5EF4-FFF2-40B4-BE49-F238E27FC236}">
              <a16:creationId xmlns:a16="http://schemas.microsoft.com/office/drawing/2014/main" xmlns="" id="{3692F8C7-4D47-490A-AD4D-1177E8F98168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08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1565" name="Picture 1564">
          <a:extLst>
            <a:ext uri="{FF2B5EF4-FFF2-40B4-BE49-F238E27FC236}">
              <a16:creationId xmlns:a16="http://schemas.microsoft.com/office/drawing/2014/main" xmlns="" id="{029BE090-B2C3-460E-8FD0-ECFD7AB1D6A2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09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1566" name="Picture 1565">
          <a:extLst>
            <a:ext uri="{FF2B5EF4-FFF2-40B4-BE49-F238E27FC236}">
              <a16:creationId xmlns:a16="http://schemas.microsoft.com/office/drawing/2014/main" xmlns="" id="{2FCE5B4C-5D20-432E-8DF3-57577A215648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10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1567" name="Picture 1566">
          <a:extLst>
            <a:ext uri="{FF2B5EF4-FFF2-40B4-BE49-F238E27FC236}">
              <a16:creationId xmlns:a16="http://schemas.microsoft.com/office/drawing/2014/main" xmlns="" id="{4D6D5142-F119-4A79-AF9E-CB8A00F5E7C6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11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1568" name="Picture 1567">
          <a:extLst>
            <a:ext uri="{FF2B5EF4-FFF2-40B4-BE49-F238E27FC236}">
              <a16:creationId xmlns:a16="http://schemas.microsoft.com/office/drawing/2014/main" xmlns="" id="{96E5CF0D-1DCB-4C4B-8EFD-A79B98750D41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10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1569" name="Picture 1568">
          <a:extLst>
            <a:ext uri="{FF2B5EF4-FFF2-40B4-BE49-F238E27FC236}">
              <a16:creationId xmlns:a16="http://schemas.microsoft.com/office/drawing/2014/main" xmlns="" id="{CF681C58-52BE-4E0E-AC07-242703EB855F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11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1570" name="Picture 1569">
          <a:extLst>
            <a:ext uri="{FF2B5EF4-FFF2-40B4-BE49-F238E27FC236}">
              <a16:creationId xmlns:a16="http://schemas.microsoft.com/office/drawing/2014/main" xmlns="" id="{EA9BA5DE-777E-4D20-B933-3E479419D7C8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11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1571" name="Picture 1570">
          <a:extLst>
            <a:ext uri="{FF2B5EF4-FFF2-40B4-BE49-F238E27FC236}">
              <a16:creationId xmlns:a16="http://schemas.microsoft.com/office/drawing/2014/main" xmlns="" id="{1D571B03-E674-4FE8-BFD6-3E3176D9576E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12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1572" name="Picture 1571">
          <a:extLst>
            <a:ext uri="{FF2B5EF4-FFF2-40B4-BE49-F238E27FC236}">
              <a16:creationId xmlns:a16="http://schemas.microsoft.com/office/drawing/2014/main" xmlns="" id="{2E15672A-7DB5-44FE-B23F-363E82AAAD41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13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1573" name="Picture 1572">
          <a:extLst>
            <a:ext uri="{FF2B5EF4-FFF2-40B4-BE49-F238E27FC236}">
              <a16:creationId xmlns:a16="http://schemas.microsoft.com/office/drawing/2014/main" xmlns="" id="{40FA6CA2-D721-4E52-9676-7E3BFEA3D545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12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1574" name="Picture 1573">
          <a:extLst>
            <a:ext uri="{FF2B5EF4-FFF2-40B4-BE49-F238E27FC236}">
              <a16:creationId xmlns:a16="http://schemas.microsoft.com/office/drawing/2014/main" xmlns="" id="{9B20753A-69B6-4810-9D4C-480FF602DBA1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13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1575" name="Picture 1574">
          <a:extLst>
            <a:ext uri="{FF2B5EF4-FFF2-40B4-BE49-F238E27FC236}">
              <a16:creationId xmlns:a16="http://schemas.microsoft.com/office/drawing/2014/main" xmlns="" id="{0550E96F-8041-49CE-9679-4A087F27C61B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13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1576" name="Picture 1575">
          <a:extLst>
            <a:ext uri="{FF2B5EF4-FFF2-40B4-BE49-F238E27FC236}">
              <a16:creationId xmlns:a16="http://schemas.microsoft.com/office/drawing/2014/main" xmlns="" id="{18BCE5B3-63C1-4A83-AF36-4711B1797273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14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1577" name="Picture 1576">
          <a:extLst>
            <a:ext uri="{FF2B5EF4-FFF2-40B4-BE49-F238E27FC236}">
              <a16:creationId xmlns:a16="http://schemas.microsoft.com/office/drawing/2014/main" xmlns="" id="{0079CB0C-3D5C-4BBD-ADCD-E2236E4A910E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12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1578" name="Picture 1577">
          <a:extLst>
            <a:ext uri="{FF2B5EF4-FFF2-40B4-BE49-F238E27FC236}">
              <a16:creationId xmlns:a16="http://schemas.microsoft.com/office/drawing/2014/main" xmlns="" id="{A0610A5B-3362-43C3-8951-2AA8FFE455A9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13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1579" name="Picture 1578">
          <a:extLst>
            <a:ext uri="{FF2B5EF4-FFF2-40B4-BE49-F238E27FC236}">
              <a16:creationId xmlns:a16="http://schemas.microsoft.com/office/drawing/2014/main" xmlns="" id="{A72AFE0F-FEC9-4BCC-999E-18A09AF047E4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14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1580" name="Picture 1579">
          <a:extLst>
            <a:ext uri="{FF2B5EF4-FFF2-40B4-BE49-F238E27FC236}">
              <a16:creationId xmlns:a16="http://schemas.microsoft.com/office/drawing/2014/main" xmlns="" id="{BEE1C570-3E24-4881-82AD-50C0BE04209F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12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1581" name="Picture 1580">
          <a:extLst>
            <a:ext uri="{FF2B5EF4-FFF2-40B4-BE49-F238E27FC236}">
              <a16:creationId xmlns:a16="http://schemas.microsoft.com/office/drawing/2014/main" xmlns="" id="{47F1BFDA-9A8B-4DF2-B6B2-B95823DA61B5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13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1582" name="Picture 1581">
          <a:extLst>
            <a:ext uri="{FF2B5EF4-FFF2-40B4-BE49-F238E27FC236}">
              <a16:creationId xmlns:a16="http://schemas.microsoft.com/office/drawing/2014/main" xmlns="" id="{B9FA9828-3408-45DD-8575-482507E8D85D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12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1583" name="Picture 1582">
          <a:extLst>
            <a:ext uri="{FF2B5EF4-FFF2-40B4-BE49-F238E27FC236}">
              <a16:creationId xmlns:a16="http://schemas.microsoft.com/office/drawing/2014/main" xmlns="" id="{56C43DC7-9908-4ACE-AE22-2BDE176833AC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13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1584" name="Picture 1583">
          <a:extLst>
            <a:ext uri="{FF2B5EF4-FFF2-40B4-BE49-F238E27FC236}">
              <a16:creationId xmlns:a16="http://schemas.microsoft.com/office/drawing/2014/main" xmlns="" id="{F2E33A04-3482-4005-8777-195D6D572778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14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1585" name="Picture 1584">
          <a:extLst>
            <a:ext uri="{FF2B5EF4-FFF2-40B4-BE49-F238E27FC236}">
              <a16:creationId xmlns:a16="http://schemas.microsoft.com/office/drawing/2014/main" xmlns="" id="{63C2BE08-7E60-437E-8379-A994A77ABDB3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13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1586" name="Picture 1585">
          <a:extLst>
            <a:ext uri="{FF2B5EF4-FFF2-40B4-BE49-F238E27FC236}">
              <a16:creationId xmlns:a16="http://schemas.microsoft.com/office/drawing/2014/main" xmlns="" id="{018F3F8E-F5D2-418E-91D8-191BE6C2D341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12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1587" name="Picture 1586">
          <a:extLst>
            <a:ext uri="{FF2B5EF4-FFF2-40B4-BE49-F238E27FC236}">
              <a16:creationId xmlns:a16="http://schemas.microsoft.com/office/drawing/2014/main" xmlns="" id="{6C2384A4-0984-4BB9-A7FE-899EB9B42B45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13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1588" name="Picture 1587">
          <a:extLst>
            <a:ext uri="{FF2B5EF4-FFF2-40B4-BE49-F238E27FC236}">
              <a16:creationId xmlns:a16="http://schemas.microsoft.com/office/drawing/2014/main" xmlns="" id="{C2785D1F-B2A2-4C63-B8C0-ACB76E8E3B3D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12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1589" name="Picture 1588">
          <a:extLst>
            <a:ext uri="{FF2B5EF4-FFF2-40B4-BE49-F238E27FC236}">
              <a16:creationId xmlns:a16="http://schemas.microsoft.com/office/drawing/2014/main" xmlns="" id="{63AEEB4A-0698-4C16-9077-17C178363A21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13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1590" name="Picture 1589">
          <a:extLst>
            <a:ext uri="{FF2B5EF4-FFF2-40B4-BE49-F238E27FC236}">
              <a16:creationId xmlns:a16="http://schemas.microsoft.com/office/drawing/2014/main" xmlns="" id="{2267EB1D-3CF4-4489-92B3-A29F3C25BAE0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14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1591" name="Picture 1590">
          <a:extLst>
            <a:ext uri="{FF2B5EF4-FFF2-40B4-BE49-F238E27FC236}">
              <a16:creationId xmlns:a16="http://schemas.microsoft.com/office/drawing/2014/main" xmlns="" id="{76738819-11ED-4B11-B5C1-34DBF012BFBE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13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1592" name="Picture 1591">
          <a:extLst>
            <a:ext uri="{FF2B5EF4-FFF2-40B4-BE49-F238E27FC236}">
              <a16:creationId xmlns:a16="http://schemas.microsoft.com/office/drawing/2014/main" xmlns="" id="{7D9E12D8-C840-4122-852C-1C8163B7435D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12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1593" name="Picture 1592">
          <a:extLst>
            <a:ext uri="{FF2B5EF4-FFF2-40B4-BE49-F238E27FC236}">
              <a16:creationId xmlns:a16="http://schemas.microsoft.com/office/drawing/2014/main" xmlns="" id="{FAA1E8EB-270A-4A34-BDDD-0FB04F2CD8FD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13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1594" name="Picture 1593">
          <a:extLst>
            <a:ext uri="{FF2B5EF4-FFF2-40B4-BE49-F238E27FC236}">
              <a16:creationId xmlns:a16="http://schemas.microsoft.com/office/drawing/2014/main" xmlns="" id="{140A8739-63EA-4FAD-AA1B-8CFB005AE1CB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12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1595" name="Picture 1594">
          <a:extLst>
            <a:ext uri="{FF2B5EF4-FFF2-40B4-BE49-F238E27FC236}">
              <a16:creationId xmlns:a16="http://schemas.microsoft.com/office/drawing/2014/main" xmlns="" id="{2DFB59C5-A93C-41C7-9A84-DBA68AF5F079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13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1596" name="Picture 1595">
          <a:extLst>
            <a:ext uri="{FF2B5EF4-FFF2-40B4-BE49-F238E27FC236}">
              <a16:creationId xmlns:a16="http://schemas.microsoft.com/office/drawing/2014/main" xmlns="" id="{765705C0-A87E-466C-A3DD-C3F82BE1257E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14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1597" name="Picture 1596">
          <a:extLst>
            <a:ext uri="{FF2B5EF4-FFF2-40B4-BE49-F238E27FC236}">
              <a16:creationId xmlns:a16="http://schemas.microsoft.com/office/drawing/2014/main" xmlns="" id="{C64B642D-15FE-4BEB-A274-507E9CF2111B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1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1598" name="Picture 1597">
          <a:extLst>
            <a:ext uri="{FF2B5EF4-FFF2-40B4-BE49-F238E27FC236}">
              <a16:creationId xmlns:a16="http://schemas.microsoft.com/office/drawing/2014/main" xmlns="" id="{AE05DA19-2BBD-4195-BFDA-E1A4B45CDA32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16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1599" name="Picture 1598">
          <a:extLst>
            <a:ext uri="{FF2B5EF4-FFF2-40B4-BE49-F238E27FC236}">
              <a16:creationId xmlns:a16="http://schemas.microsoft.com/office/drawing/2014/main" xmlns="" id="{E3141766-49D7-4575-8D47-823E03406581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17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1600" name="Picture 1599">
          <a:extLst>
            <a:ext uri="{FF2B5EF4-FFF2-40B4-BE49-F238E27FC236}">
              <a16:creationId xmlns:a16="http://schemas.microsoft.com/office/drawing/2014/main" xmlns="" id="{87A14F08-39C5-4C00-BF6F-FB261E16D69B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19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1601" name="Picture 1600">
          <a:extLst>
            <a:ext uri="{FF2B5EF4-FFF2-40B4-BE49-F238E27FC236}">
              <a16:creationId xmlns:a16="http://schemas.microsoft.com/office/drawing/2014/main" xmlns="" id="{97042051-D6AA-425B-99C4-3FD81DFCA6D9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18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1602" name="Picture 1601">
          <a:extLst>
            <a:ext uri="{FF2B5EF4-FFF2-40B4-BE49-F238E27FC236}">
              <a16:creationId xmlns:a16="http://schemas.microsoft.com/office/drawing/2014/main" xmlns="" id="{1A3D4F63-E40A-40C9-829C-BB74F67C8545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19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1603" name="Picture 1602">
          <a:extLst>
            <a:ext uri="{FF2B5EF4-FFF2-40B4-BE49-F238E27FC236}">
              <a16:creationId xmlns:a16="http://schemas.microsoft.com/office/drawing/2014/main" xmlns="" id="{1C3ADFC8-0962-4EA4-B7C0-9E21E34B8E2F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18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1604" name="Picture 1603">
          <a:extLst>
            <a:ext uri="{FF2B5EF4-FFF2-40B4-BE49-F238E27FC236}">
              <a16:creationId xmlns:a16="http://schemas.microsoft.com/office/drawing/2014/main" xmlns="" id="{22469053-7A31-4EC3-B81A-AFD7897001CF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19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1605" name="Picture 1604">
          <a:extLst>
            <a:ext uri="{FF2B5EF4-FFF2-40B4-BE49-F238E27FC236}">
              <a16:creationId xmlns:a16="http://schemas.microsoft.com/office/drawing/2014/main" xmlns="" id="{4B7F0D29-58E1-41B0-9FFB-9BFE46777FB1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20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1606" name="Picture 1605">
          <a:extLst>
            <a:ext uri="{FF2B5EF4-FFF2-40B4-BE49-F238E27FC236}">
              <a16:creationId xmlns:a16="http://schemas.microsoft.com/office/drawing/2014/main" xmlns="" id="{18A4E560-702A-4E62-9B5B-EAEBE0FD0738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18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1607" name="Picture 1606">
          <a:extLst>
            <a:ext uri="{FF2B5EF4-FFF2-40B4-BE49-F238E27FC236}">
              <a16:creationId xmlns:a16="http://schemas.microsoft.com/office/drawing/2014/main" xmlns="" id="{CFE8FF23-EDB0-4B83-BF9E-47B3580B7710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19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1608" name="Picture 1607">
          <a:extLst>
            <a:ext uri="{FF2B5EF4-FFF2-40B4-BE49-F238E27FC236}">
              <a16:creationId xmlns:a16="http://schemas.microsoft.com/office/drawing/2014/main" xmlns="" id="{026AA0CD-D23D-4202-BFE8-BBCB5CAB83CE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20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72</xdr:row>
      <xdr:rowOff>0</xdr:rowOff>
    </xdr:from>
    <xdr:ext cx="50800" cy="50800"/>
    <xdr:pic>
      <xdr:nvPicPr>
        <xdr:cNvPr id="1609" name="Picture 1608">
          <a:extLst>
            <a:ext uri="{FF2B5EF4-FFF2-40B4-BE49-F238E27FC236}">
              <a16:creationId xmlns:a16="http://schemas.microsoft.com/office/drawing/2014/main" xmlns="" id="{0D539345-C6DD-488E-9703-454C35CE49C5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02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72</xdr:row>
      <xdr:rowOff>0</xdr:rowOff>
    </xdr:from>
    <xdr:ext cx="50800" cy="50800"/>
    <xdr:pic>
      <xdr:nvPicPr>
        <xdr:cNvPr id="1610" name="Picture 1609">
          <a:extLst>
            <a:ext uri="{FF2B5EF4-FFF2-40B4-BE49-F238E27FC236}">
              <a16:creationId xmlns:a16="http://schemas.microsoft.com/office/drawing/2014/main" xmlns="" id="{CD27B04D-60D1-4DD3-BF40-F2A2FD6EB968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03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72</xdr:row>
      <xdr:rowOff>0</xdr:rowOff>
    </xdr:from>
    <xdr:ext cx="50800" cy="50800"/>
    <xdr:pic>
      <xdr:nvPicPr>
        <xdr:cNvPr id="1611" name="Picture 1610">
          <a:extLst>
            <a:ext uri="{FF2B5EF4-FFF2-40B4-BE49-F238E27FC236}">
              <a16:creationId xmlns:a16="http://schemas.microsoft.com/office/drawing/2014/main" xmlns="" id="{14E5B9BC-4A53-411F-9DED-01D179EAC36F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0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72</xdr:row>
      <xdr:rowOff>0</xdr:rowOff>
    </xdr:from>
    <xdr:ext cx="50800" cy="50800"/>
    <xdr:pic>
      <xdr:nvPicPr>
        <xdr:cNvPr id="1612" name="Picture 1611">
          <a:extLst>
            <a:ext uri="{FF2B5EF4-FFF2-40B4-BE49-F238E27FC236}">
              <a16:creationId xmlns:a16="http://schemas.microsoft.com/office/drawing/2014/main" xmlns="" id="{02EF510D-8EA3-4CEA-B6BB-3E98FAC355C1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04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72</xdr:row>
      <xdr:rowOff>0</xdr:rowOff>
    </xdr:from>
    <xdr:ext cx="50800" cy="50800"/>
    <xdr:pic>
      <xdr:nvPicPr>
        <xdr:cNvPr id="1613" name="Picture 1612">
          <a:extLst>
            <a:ext uri="{FF2B5EF4-FFF2-40B4-BE49-F238E27FC236}">
              <a16:creationId xmlns:a16="http://schemas.microsoft.com/office/drawing/2014/main" xmlns="" id="{773C4355-6F9C-42D6-A6DA-A61CBFC5F41C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0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72</xdr:row>
      <xdr:rowOff>0</xdr:rowOff>
    </xdr:from>
    <xdr:ext cx="50800" cy="50800"/>
    <xdr:pic>
      <xdr:nvPicPr>
        <xdr:cNvPr id="1614" name="Picture 1613">
          <a:extLst>
            <a:ext uri="{FF2B5EF4-FFF2-40B4-BE49-F238E27FC236}">
              <a16:creationId xmlns:a16="http://schemas.microsoft.com/office/drawing/2014/main" xmlns="" id="{47D958B0-303B-43DB-9D31-3626181056CA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04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72</xdr:row>
      <xdr:rowOff>0</xdr:rowOff>
    </xdr:from>
    <xdr:ext cx="50800" cy="50800"/>
    <xdr:pic>
      <xdr:nvPicPr>
        <xdr:cNvPr id="1615" name="Picture 1614">
          <a:extLst>
            <a:ext uri="{FF2B5EF4-FFF2-40B4-BE49-F238E27FC236}">
              <a16:creationId xmlns:a16="http://schemas.microsoft.com/office/drawing/2014/main" xmlns="" id="{6480E47B-9738-4331-80EB-42E77E24F7B4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0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72</xdr:row>
      <xdr:rowOff>0</xdr:rowOff>
    </xdr:from>
    <xdr:ext cx="50800" cy="50800"/>
    <xdr:pic>
      <xdr:nvPicPr>
        <xdr:cNvPr id="1616" name="Picture 1615">
          <a:extLst>
            <a:ext uri="{FF2B5EF4-FFF2-40B4-BE49-F238E27FC236}">
              <a16:creationId xmlns:a16="http://schemas.microsoft.com/office/drawing/2014/main" xmlns="" id="{38A3D827-64C7-48FE-BACB-1764B98C87B6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06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72</xdr:row>
      <xdr:rowOff>0</xdr:rowOff>
    </xdr:from>
    <xdr:ext cx="50800" cy="50800"/>
    <xdr:pic>
      <xdr:nvPicPr>
        <xdr:cNvPr id="1617" name="Picture 1616">
          <a:extLst>
            <a:ext uri="{FF2B5EF4-FFF2-40B4-BE49-F238E27FC236}">
              <a16:creationId xmlns:a16="http://schemas.microsoft.com/office/drawing/2014/main" xmlns="" id="{E207D8EE-EEBD-4D7A-BF99-59BF2BBEAB4B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04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72</xdr:row>
      <xdr:rowOff>0</xdr:rowOff>
    </xdr:from>
    <xdr:ext cx="50800" cy="50800"/>
    <xdr:pic>
      <xdr:nvPicPr>
        <xdr:cNvPr id="1618" name="Picture 1617">
          <a:extLst>
            <a:ext uri="{FF2B5EF4-FFF2-40B4-BE49-F238E27FC236}">
              <a16:creationId xmlns:a16="http://schemas.microsoft.com/office/drawing/2014/main" xmlns="" id="{E7C6E925-7876-457E-B844-FFABCFB7B0A0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0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72</xdr:row>
      <xdr:rowOff>0</xdr:rowOff>
    </xdr:from>
    <xdr:ext cx="50800" cy="50800"/>
    <xdr:pic>
      <xdr:nvPicPr>
        <xdr:cNvPr id="1619" name="Picture 1618">
          <a:extLst>
            <a:ext uri="{FF2B5EF4-FFF2-40B4-BE49-F238E27FC236}">
              <a16:creationId xmlns:a16="http://schemas.microsoft.com/office/drawing/2014/main" xmlns="" id="{14D9682F-D701-4CDC-818D-7E040E59C55E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06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72</xdr:row>
      <xdr:rowOff>0</xdr:rowOff>
    </xdr:from>
    <xdr:ext cx="50800" cy="50800"/>
    <xdr:pic>
      <xdr:nvPicPr>
        <xdr:cNvPr id="1620" name="Picture 1619">
          <a:extLst>
            <a:ext uri="{FF2B5EF4-FFF2-40B4-BE49-F238E27FC236}">
              <a16:creationId xmlns:a16="http://schemas.microsoft.com/office/drawing/2014/main" xmlns="" id="{D2421339-565E-4B2A-AC55-59BA1195AC0C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07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72</xdr:row>
      <xdr:rowOff>0</xdr:rowOff>
    </xdr:from>
    <xdr:ext cx="50800" cy="50800"/>
    <xdr:pic>
      <xdr:nvPicPr>
        <xdr:cNvPr id="1621" name="Picture 1620">
          <a:extLst>
            <a:ext uri="{FF2B5EF4-FFF2-40B4-BE49-F238E27FC236}">
              <a16:creationId xmlns:a16="http://schemas.microsoft.com/office/drawing/2014/main" xmlns="" id="{EBA5617F-23F7-482F-B345-AD3FB7FBED1D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08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72</xdr:row>
      <xdr:rowOff>0</xdr:rowOff>
    </xdr:from>
    <xdr:ext cx="50800" cy="50800"/>
    <xdr:pic>
      <xdr:nvPicPr>
        <xdr:cNvPr id="1622" name="Picture 1621">
          <a:extLst>
            <a:ext uri="{FF2B5EF4-FFF2-40B4-BE49-F238E27FC236}">
              <a16:creationId xmlns:a16="http://schemas.microsoft.com/office/drawing/2014/main" xmlns="" id="{D60C1BDD-329F-4186-90D3-2A38814DB7FF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09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72</xdr:row>
      <xdr:rowOff>0</xdr:rowOff>
    </xdr:from>
    <xdr:ext cx="50800" cy="50800"/>
    <xdr:pic>
      <xdr:nvPicPr>
        <xdr:cNvPr id="1623" name="Picture 1622">
          <a:extLst>
            <a:ext uri="{FF2B5EF4-FFF2-40B4-BE49-F238E27FC236}">
              <a16:creationId xmlns:a16="http://schemas.microsoft.com/office/drawing/2014/main" xmlns="" id="{9D4B2686-7869-482C-91CD-F8513880F028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10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72</xdr:row>
      <xdr:rowOff>0</xdr:rowOff>
    </xdr:from>
    <xdr:ext cx="50800" cy="50800"/>
    <xdr:pic>
      <xdr:nvPicPr>
        <xdr:cNvPr id="1624" name="Picture 1623">
          <a:extLst>
            <a:ext uri="{FF2B5EF4-FFF2-40B4-BE49-F238E27FC236}">
              <a16:creationId xmlns:a16="http://schemas.microsoft.com/office/drawing/2014/main" xmlns="" id="{3FA302FE-76E1-47DC-ADB5-C939821B2812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11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72</xdr:row>
      <xdr:rowOff>0</xdr:rowOff>
    </xdr:from>
    <xdr:ext cx="50800" cy="50800"/>
    <xdr:pic>
      <xdr:nvPicPr>
        <xdr:cNvPr id="1625" name="Picture 1624">
          <a:extLst>
            <a:ext uri="{FF2B5EF4-FFF2-40B4-BE49-F238E27FC236}">
              <a16:creationId xmlns:a16="http://schemas.microsoft.com/office/drawing/2014/main" xmlns="" id="{66B4D3DA-C54F-4981-8D86-2ECE0375C9CA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10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72</xdr:row>
      <xdr:rowOff>0</xdr:rowOff>
    </xdr:from>
    <xdr:ext cx="50800" cy="50800"/>
    <xdr:pic>
      <xdr:nvPicPr>
        <xdr:cNvPr id="1626" name="Picture 1625">
          <a:extLst>
            <a:ext uri="{FF2B5EF4-FFF2-40B4-BE49-F238E27FC236}">
              <a16:creationId xmlns:a16="http://schemas.microsoft.com/office/drawing/2014/main" xmlns="" id="{2B649EEF-95A8-44B8-BD71-2877F170AAA9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11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72</xdr:row>
      <xdr:rowOff>0</xdr:rowOff>
    </xdr:from>
    <xdr:ext cx="50800" cy="50800"/>
    <xdr:pic>
      <xdr:nvPicPr>
        <xdr:cNvPr id="1627" name="Picture 1626">
          <a:extLst>
            <a:ext uri="{FF2B5EF4-FFF2-40B4-BE49-F238E27FC236}">
              <a16:creationId xmlns:a16="http://schemas.microsoft.com/office/drawing/2014/main" xmlns="" id="{D3B7EFEC-6589-4249-83A4-5B4564B1D804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11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72</xdr:row>
      <xdr:rowOff>0</xdr:rowOff>
    </xdr:from>
    <xdr:ext cx="50800" cy="50800"/>
    <xdr:pic>
      <xdr:nvPicPr>
        <xdr:cNvPr id="1628" name="Picture 1627">
          <a:extLst>
            <a:ext uri="{FF2B5EF4-FFF2-40B4-BE49-F238E27FC236}">
              <a16:creationId xmlns:a16="http://schemas.microsoft.com/office/drawing/2014/main" xmlns="" id="{C496B331-648D-4272-B8CB-0F97359AC80B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12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72</xdr:row>
      <xdr:rowOff>0</xdr:rowOff>
    </xdr:from>
    <xdr:ext cx="50800" cy="50800"/>
    <xdr:pic>
      <xdr:nvPicPr>
        <xdr:cNvPr id="1629" name="Picture 1628">
          <a:extLst>
            <a:ext uri="{FF2B5EF4-FFF2-40B4-BE49-F238E27FC236}">
              <a16:creationId xmlns:a16="http://schemas.microsoft.com/office/drawing/2014/main" xmlns="" id="{44D34CBB-68A2-48DC-B1D7-FD0DA0880C34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13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72</xdr:row>
      <xdr:rowOff>0</xdr:rowOff>
    </xdr:from>
    <xdr:ext cx="50800" cy="50800"/>
    <xdr:pic>
      <xdr:nvPicPr>
        <xdr:cNvPr id="1630" name="Picture 1629">
          <a:extLst>
            <a:ext uri="{FF2B5EF4-FFF2-40B4-BE49-F238E27FC236}">
              <a16:creationId xmlns:a16="http://schemas.microsoft.com/office/drawing/2014/main" xmlns="" id="{127D6796-595D-4D22-BB3A-7083FEF485AB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12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72</xdr:row>
      <xdr:rowOff>0</xdr:rowOff>
    </xdr:from>
    <xdr:ext cx="50800" cy="50800"/>
    <xdr:pic>
      <xdr:nvPicPr>
        <xdr:cNvPr id="1631" name="Picture 1630">
          <a:extLst>
            <a:ext uri="{FF2B5EF4-FFF2-40B4-BE49-F238E27FC236}">
              <a16:creationId xmlns:a16="http://schemas.microsoft.com/office/drawing/2014/main" xmlns="" id="{C45D8906-0781-45F1-856E-B7693FDC2F85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13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72</xdr:row>
      <xdr:rowOff>0</xdr:rowOff>
    </xdr:from>
    <xdr:ext cx="50800" cy="50800"/>
    <xdr:pic>
      <xdr:nvPicPr>
        <xdr:cNvPr id="1632" name="Picture 1631">
          <a:extLst>
            <a:ext uri="{FF2B5EF4-FFF2-40B4-BE49-F238E27FC236}">
              <a16:creationId xmlns:a16="http://schemas.microsoft.com/office/drawing/2014/main" xmlns="" id="{D8A72A73-4873-49A0-8565-6156F542D1F5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13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72</xdr:row>
      <xdr:rowOff>0</xdr:rowOff>
    </xdr:from>
    <xdr:ext cx="50800" cy="50800"/>
    <xdr:pic>
      <xdr:nvPicPr>
        <xdr:cNvPr id="1633" name="Picture 1632">
          <a:extLst>
            <a:ext uri="{FF2B5EF4-FFF2-40B4-BE49-F238E27FC236}">
              <a16:creationId xmlns:a16="http://schemas.microsoft.com/office/drawing/2014/main" xmlns="" id="{2FAA3C53-5EC4-4AA2-9C88-3C2EA73CAFE7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14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72</xdr:row>
      <xdr:rowOff>0</xdr:rowOff>
    </xdr:from>
    <xdr:ext cx="50800" cy="50800"/>
    <xdr:pic>
      <xdr:nvPicPr>
        <xdr:cNvPr id="1634" name="Picture 1633">
          <a:extLst>
            <a:ext uri="{FF2B5EF4-FFF2-40B4-BE49-F238E27FC236}">
              <a16:creationId xmlns:a16="http://schemas.microsoft.com/office/drawing/2014/main" xmlns="" id="{0252B4DD-0266-4665-BF42-86ADF4F18532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12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72</xdr:row>
      <xdr:rowOff>0</xdr:rowOff>
    </xdr:from>
    <xdr:ext cx="50800" cy="50800"/>
    <xdr:pic>
      <xdr:nvPicPr>
        <xdr:cNvPr id="1635" name="Picture 1634">
          <a:extLst>
            <a:ext uri="{FF2B5EF4-FFF2-40B4-BE49-F238E27FC236}">
              <a16:creationId xmlns:a16="http://schemas.microsoft.com/office/drawing/2014/main" xmlns="" id="{D5340563-D794-49E9-AAE7-960150538D18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13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72</xdr:row>
      <xdr:rowOff>0</xdr:rowOff>
    </xdr:from>
    <xdr:ext cx="50800" cy="50800"/>
    <xdr:pic>
      <xdr:nvPicPr>
        <xdr:cNvPr id="1636" name="Picture 1635">
          <a:extLst>
            <a:ext uri="{FF2B5EF4-FFF2-40B4-BE49-F238E27FC236}">
              <a16:creationId xmlns:a16="http://schemas.microsoft.com/office/drawing/2014/main" xmlns="" id="{ED22A077-9397-453D-88D2-41D80CD0869A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14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72</xdr:row>
      <xdr:rowOff>0</xdr:rowOff>
    </xdr:from>
    <xdr:ext cx="50800" cy="50800"/>
    <xdr:pic>
      <xdr:nvPicPr>
        <xdr:cNvPr id="1637" name="Picture 1636">
          <a:extLst>
            <a:ext uri="{FF2B5EF4-FFF2-40B4-BE49-F238E27FC236}">
              <a16:creationId xmlns:a16="http://schemas.microsoft.com/office/drawing/2014/main" xmlns="" id="{7295788F-BCFD-40CC-A846-5CB987E19CD5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12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72</xdr:row>
      <xdr:rowOff>0</xdr:rowOff>
    </xdr:from>
    <xdr:ext cx="50800" cy="50800"/>
    <xdr:pic>
      <xdr:nvPicPr>
        <xdr:cNvPr id="1638" name="Picture 1637">
          <a:extLst>
            <a:ext uri="{FF2B5EF4-FFF2-40B4-BE49-F238E27FC236}">
              <a16:creationId xmlns:a16="http://schemas.microsoft.com/office/drawing/2014/main" xmlns="" id="{8AD538D7-AB0F-4182-8588-80C266FE7465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13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72</xdr:row>
      <xdr:rowOff>0</xdr:rowOff>
    </xdr:from>
    <xdr:ext cx="50800" cy="50800"/>
    <xdr:pic>
      <xdr:nvPicPr>
        <xdr:cNvPr id="1639" name="Picture 1638">
          <a:extLst>
            <a:ext uri="{FF2B5EF4-FFF2-40B4-BE49-F238E27FC236}">
              <a16:creationId xmlns:a16="http://schemas.microsoft.com/office/drawing/2014/main" xmlns="" id="{6D8254AD-3266-45A1-8C0F-0BDF4CC31014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12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72</xdr:row>
      <xdr:rowOff>0</xdr:rowOff>
    </xdr:from>
    <xdr:ext cx="50800" cy="50800"/>
    <xdr:pic>
      <xdr:nvPicPr>
        <xdr:cNvPr id="1640" name="Picture 1639">
          <a:extLst>
            <a:ext uri="{FF2B5EF4-FFF2-40B4-BE49-F238E27FC236}">
              <a16:creationId xmlns:a16="http://schemas.microsoft.com/office/drawing/2014/main" xmlns="" id="{B84F9C39-2574-4C3B-B107-E2448226E496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13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72</xdr:row>
      <xdr:rowOff>0</xdr:rowOff>
    </xdr:from>
    <xdr:ext cx="50800" cy="50800"/>
    <xdr:pic>
      <xdr:nvPicPr>
        <xdr:cNvPr id="1641" name="Picture 1640">
          <a:extLst>
            <a:ext uri="{FF2B5EF4-FFF2-40B4-BE49-F238E27FC236}">
              <a16:creationId xmlns:a16="http://schemas.microsoft.com/office/drawing/2014/main" xmlns="" id="{8972F1ED-3E3A-4F28-A548-6EC92B290EBC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14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72</xdr:row>
      <xdr:rowOff>0</xdr:rowOff>
    </xdr:from>
    <xdr:ext cx="50800" cy="50800"/>
    <xdr:pic>
      <xdr:nvPicPr>
        <xdr:cNvPr id="1642" name="Picture 1641">
          <a:extLst>
            <a:ext uri="{FF2B5EF4-FFF2-40B4-BE49-F238E27FC236}">
              <a16:creationId xmlns:a16="http://schemas.microsoft.com/office/drawing/2014/main" xmlns="" id="{41EF137B-E10E-4D61-9876-BB70AAFC5761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13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72</xdr:row>
      <xdr:rowOff>0</xdr:rowOff>
    </xdr:from>
    <xdr:ext cx="50800" cy="50800"/>
    <xdr:pic>
      <xdr:nvPicPr>
        <xdr:cNvPr id="1643" name="Picture 1642">
          <a:extLst>
            <a:ext uri="{FF2B5EF4-FFF2-40B4-BE49-F238E27FC236}">
              <a16:creationId xmlns:a16="http://schemas.microsoft.com/office/drawing/2014/main" xmlns="" id="{924D21D5-B075-49A1-9BA6-5DA3A5BA8A95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12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72</xdr:row>
      <xdr:rowOff>0</xdr:rowOff>
    </xdr:from>
    <xdr:ext cx="50800" cy="50800"/>
    <xdr:pic>
      <xdr:nvPicPr>
        <xdr:cNvPr id="1644" name="Picture 1643">
          <a:extLst>
            <a:ext uri="{FF2B5EF4-FFF2-40B4-BE49-F238E27FC236}">
              <a16:creationId xmlns:a16="http://schemas.microsoft.com/office/drawing/2014/main" xmlns="" id="{41CF1D06-0EE6-4762-8DDB-5D3C42614019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13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72</xdr:row>
      <xdr:rowOff>0</xdr:rowOff>
    </xdr:from>
    <xdr:ext cx="50800" cy="50800"/>
    <xdr:pic>
      <xdr:nvPicPr>
        <xdr:cNvPr id="1645" name="Picture 1644">
          <a:extLst>
            <a:ext uri="{FF2B5EF4-FFF2-40B4-BE49-F238E27FC236}">
              <a16:creationId xmlns:a16="http://schemas.microsoft.com/office/drawing/2014/main" xmlns="" id="{1F82D058-CAD1-4253-A20D-7D9D781792E7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12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72</xdr:row>
      <xdr:rowOff>0</xdr:rowOff>
    </xdr:from>
    <xdr:ext cx="50800" cy="50800"/>
    <xdr:pic>
      <xdr:nvPicPr>
        <xdr:cNvPr id="1646" name="Picture 1645">
          <a:extLst>
            <a:ext uri="{FF2B5EF4-FFF2-40B4-BE49-F238E27FC236}">
              <a16:creationId xmlns:a16="http://schemas.microsoft.com/office/drawing/2014/main" xmlns="" id="{153F190B-6913-45C4-BDE5-B136D1CB838F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13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72</xdr:row>
      <xdr:rowOff>0</xdr:rowOff>
    </xdr:from>
    <xdr:ext cx="50800" cy="50800"/>
    <xdr:pic>
      <xdr:nvPicPr>
        <xdr:cNvPr id="1647" name="Picture 1646">
          <a:extLst>
            <a:ext uri="{FF2B5EF4-FFF2-40B4-BE49-F238E27FC236}">
              <a16:creationId xmlns:a16="http://schemas.microsoft.com/office/drawing/2014/main" xmlns="" id="{B44C5BE0-8305-4C3B-93A6-0F03F17EDA13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14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72</xdr:row>
      <xdr:rowOff>0</xdr:rowOff>
    </xdr:from>
    <xdr:ext cx="50800" cy="50800"/>
    <xdr:pic>
      <xdr:nvPicPr>
        <xdr:cNvPr id="1648" name="Picture 1647">
          <a:extLst>
            <a:ext uri="{FF2B5EF4-FFF2-40B4-BE49-F238E27FC236}">
              <a16:creationId xmlns:a16="http://schemas.microsoft.com/office/drawing/2014/main" xmlns="" id="{F5628B11-A16F-4B20-952D-980B6F20C272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13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72</xdr:row>
      <xdr:rowOff>0</xdr:rowOff>
    </xdr:from>
    <xdr:ext cx="50800" cy="50800"/>
    <xdr:pic>
      <xdr:nvPicPr>
        <xdr:cNvPr id="1649" name="Picture 1648">
          <a:extLst>
            <a:ext uri="{FF2B5EF4-FFF2-40B4-BE49-F238E27FC236}">
              <a16:creationId xmlns:a16="http://schemas.microsoft.com/office/drawing/2014/main" xmlns="" id="{D8E89B5C-EF73-4ABD-82EA-343E5FF087CE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12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72</xdr:row>
      <xdr:rowOff>0</xdr:rowOff>
    </xdr:from>
    <xdr:ext cx="50800" cy="50800"/>
    <xdr:pic>
      <xdr:nvPicPr>
        <xdr:cNvPr id="1650" name="Picture 1649">
          <a:extLst>
            <a:ext uri="{FF2B5EF4-FFF2-40B4-BE49-F238E27FC236}">
              <a16:creationId xmlns:a16="http://schemas.microsoft.com/office/drawing/2014/main" xmlns="" id="{2BD6AAC8-3B19-4712-9068-3E8BA76DAEE9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13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72</xdr:row>
      <xdr:rowOff>0</xdr:rowOff>
    </xdr:from>
    <xdr:ext cx="50800" cy="50800"/>
    <xdr:pic>
      <xdr:nvPicPr>
        <xdr:cNvPr id="1651" name="Picture 1650">
          <a:extLst>
            <a:ext uri="{FF2B5EF4-FFF2-40B4-BE49-F238E27FC236}">
              <a16:creationId xmlns:a16="http://schemas.microsoft.com/office/drawing/2014/main" xmlns="" id="{86CD7D75-B7C8-4DC9-AFCF-393904DBC839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12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72</xdr:row>
      <xdr:rowOff>0</xdr:rowOff>
    </xdr:from>
    <xdr:ext cx="50800" cy="50800"/>
    <xdr:pic>
      <xdr:nvPicPr>
        <xdr:cNvPr id="1652" name="Picture 1651">
          <a:extLst>
            <a:ext uri="{FF2B5EF4-FFF2-40B4-BE49-F238E27FC236}">
              <a16:creationId xmlns:a16="http://schemas.microsoft.com/office/drawing/2014/main" xmlns="" id="{E9A09D37-895A-46B2-A913-5C6B221DAC30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13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72</xdr:row>
      <xdr:rowOff>0</xdr:rowOff>
    </xdr:from>
    <xdr:ext cx="50800" cy="50800"/>
    <xdr:pic>
      <xdr:nvPicPr>
        <xdr:cNvPr id="1653" name="Picture 1652">
          <a:extLst>
            <a:ext uri="{FF2B5EF4-FFF2-40B4-BE49-F238E27FC236}">
              <a16:creationId xmlns:a16="http://schemas.microsoft.com/office/drawing/2014/main" xmlns="" id="{D67CAEE0-5018-4644-8A98-89345E4FB353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14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72</xdr:row>
      <xdr:rowOff>0</xdr:rowOff>
    </xdr:from>
    <xdr:ext cx="50800" cy="50800"/>
    <xdr:pic>
      <xdr:nvPicPr>
        <xdr:cNvPr id="1654" name="Picture 1653">
          <a:extLst>
            <a:ext uri="{FF2B5EF4-FFF2-40B4-BE49-F238E27FC236}">
              <a16:creationId xmlns:a16="http://schemas.microsoft.com/office/drawing/2014/main" xmlns="" id="{AFDF8B3A-E6A6-42A3-BE50-C699C4B2AB84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1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72</xdr:row>
      <xdr:rowOff>0</xdr:rowOff>
    </xdr:from>
    <xdr:ext cx="50800" cy="50800"/>
    <xdr:pic>
      <xdr:nvPicPr>
        <xdr:cNvPr id="1655" name="Picture 1654">
          <a:extLst>
            <a:ext uri="{FF2B5EF4-FFF2-40B4-BE49-F238E27FC236}">
              <a16:creationId xmlns:a16="http://schemas.microsoft.com/office/drawing/2014/main" xmlns="" id="{ACCB6540-6227-4A7F-BD50-ACC6E949ECEE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16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72</xdr:row>
      <xdr:rowOff>0</xdr:rowOff>
    </xdr:from>
    <xdr:ext cx="50800" cy="50800"/>
    <xdr:pic>
      <xdr:nvPicPr>
        <xdr:cNvPr id="1656" name="Picture 1655">
          <a:extLst>
            <a:ext uri="{FF2B5EF4-FFF2-40B4-BE49-F238E27FC236}">
              <a16:creationId xmlns:a16="http://schemas.microsoft.com/office/drawing/2014/main" xmlns="" id="{E57141E2-2327-410F-BE8F-B136B3A1D06C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17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72</xdr:row>
      <xdr:rowOff>0</xdr:rowOff>
    </xdr:from>
    <xdr:ext cx="50800" cy="50800"/>
    <xdr:pic>
      <xdr:nvPicPr>
        <xdr:cNvPr id="1657" name="Picture 1656">
          <a:extLst>
            <a:ext uri="{FF2B5EF4-FFF2-40B4-BE49-F238E27FC236}">
              <a16:creationId xmlns:a16="http://schemas.microsoft.com/office/drawing/2014/main" xmlns="" id="{D8EAC066-3F6F-4104-9E80-6CC0FC41B08E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19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72</xdr:row>
      <xdr:rowOff>0</xdr:rowOff>
    </xdr:from>
    <xdr:ext cx="50800" cy="50800"/>
    <xdr:pic>
      <xdr:nvPicPr>
        <xdr:cNvPr id="1658" name="Picture 1657">
          <a:extLst>
            <a:ext uri="{FF2B5EF4-FFF2-40B4-BE49-F238E27FC236}">
              <a16:creationId xmlns:a16="http://schemas.microsoft.com/office/drawing/2014/main" xmlns="" id="{22E71F5D-D35F-4696-9A7E-CCCF9BF96DB8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18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72</xdr:row>
      <xdr:rowOff>0</xdr:rowOff>
    </xdr:from>
    <xdr:ext cx="50800" cy="50800"/>
    <xdr:pic>
      <xdr:nvPicPr>
        <xdr:cNvPr id="1659" name="Picture 1658">
          <a:extLst>
            <a:ext uri="{FF2B5EF4-FFF2-40B4-BE49-F238E27FC236}">
              <a16:creationId xmlns:a16="http://schemas.microsoft.com/office/drawing/2014/main" xmlns="" id="{7851DA62-D48C-4E14-810B-8BC17F7898BB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19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72</xdr:row>
      <xdr:rowOff>0</xdr:rowOff>
    </xdr:from>
    <xdr:ext cx="50800" cy="50800"/>
    <xdr:pic>
      <xdr:nvPicPr>
        <xdr:cNvPr id="1660" name="Picture 1659">
          <a:extLst>
            <a:ext uri="{FF2B5EF4-FFF2-40B4-BE49-F238E27FC236}">
              <a16:creationId xmlns:a16="http://schemas.microsoft.com/office/drawing/2014/main" xmlns="" id="{6D7BFFDD-988F-4613-9B98-1904EE4DD5C9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18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72</xdr:row>
      <xdr:rowOff>0</xdr:rowOff>
    </xdr:from>
    <xdr:ext cx="50800" cy="50800"/>
    <xdr:pic>
      <xdr:nvPicPr>
        <xdr:cNvPr id="1661" name="Picture 1660">
          <a:extLst>
            <a:ext uri="{FF2B5EF4-FFF2-40B4-BE49-F238E27FC236}">
              <a16:creationId xmlns:a16="http://schemas.microsoft.com/office/drawing/2014/main" xmlns="" id="{188BF954-B147-49F0-BCB0-E7D084B9618E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19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72</xdr:row>
      <xdr:rowOff>0</xdr:rowOff>
    </xdr:from>
    <xdr:ext cx="50800" cy="50800"/>
    <xdr:pic>
      <xdr:nvPicPr>
        <xdr:cNvPr id="1662" name="Picture 1661">
          <a:extLst>
            <a:ext uri="{FF2B5EF4-FFF2-40B4-BE49-F238E27FC236}">
              <a16:creationId xmlns:a16="http://schemas.microsoft.com/office/drawing/2014/main" xmlns="" id="{3E3A5405-56FF-4CD7-8F11-9A0425B3BD10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20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72</xdr:row>
      <xdr:rowOff>0</xdr:rowOff>
    </xdr:from>
    <xdr:ext cx="50800" cy="50800"/>
    <xdr:pic>
      <xdr:nvPicPr>
        <xdr:cNvPr id="1663" name="Picture 1662">
          <a:extLst>
            <a:ext uri="{FF2B5EF4-FFF2-40B4-BE49-F238E27FC236}">
              <a16:creationId xmlns:a16="http://schemas.microsoft.com/office/drawing/2014/main" xmlns="" id="{BE9A12DA-59A8-407E-BDBD-7F58B73FADCB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18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72</xdr:row>
      <xdr:rowOff>0</xdr:rowOff>
    </xdr:from>
    <xdr:ext cx="50800" cy="50800"/>
    <xdr:pic>
      <xdr:nvPicPr>
        <xdr:cNvPr id="1664" name="Picture 1663">
          <a:extLst>
            <a:ext uri="{FF2B5EF4-FFF2-40B4-BE49-F238E27FC236}">
              <a16:creationId xmlns:a16="http://schemas.microsoft.com/office/drawing/2014/main" xmlns="" id="{0283F07B-BC77-4576-B9DD-EC39E463FF9E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19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72</xdr:row>
      <xdr:rowOff>0</xdr:rowOff>
    </xdr:from>
    <xdr:ext cx="50800" cy="50800"/>
    <xdr:pic>
      <xdr:nvPicPr>
        <xdr:cNvPr id="1665" name="Picture 1664">
          <a:extLst>
            <a:ext uri="{FF2B5EF4-FFF2-40B4-BE49-F238E27FC236}">
              <a16:creationId xmlns:a16="http://schemas.microsoft.com/office/drawing/2014/main" xmlns="" id="{D1D4F0CE-9F64-4AD1-944B-D5FF9699E949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20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1666" name="Picture 1665">
          <a:extLst>
            <a:ext uri="{FF2B5EF4-FFF2-40B4-BE49-F238E27FC236}">
              <a16:creationId xmlns:a16="http://schemas.microsoft.com/office/drawing/2014/main" xmlns="" id="{996BE4DF-42F7-485D-A740-A52A648C4DB9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59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1667" name="Picture 1666">
          <a:extLst>
            <a:ext uri="{FF2B5EF4-FFF2-40B4-BE49-F238E27FC236}">
              <a16:creationId xmlns:a16="http://schemas.microsoft.com/office/drawing/2014/main" xmlns="" id="{20AA143F-A2AF-4AF0-B1E7-58DBC5647A82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60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72</xdr:row>
      <xdr:rowOff>0</xdr:rowOff>
    </xdr:from>
    <xdr:ext cx="50800" cy="50800"/>
    <xdr:pic>
      <xdr:nvPicPr>
        <xdr:cNvPr id="1668" name="Picture 1667">
          <a:extLst>
            <a:ext uri="{FF2B5EF4-FFF2-40B4-BE49-F238E27FC236}">
              <a16:creationId xmlns:a16="http://schemas.microsoft.com/office/drawing/2014/main" xmlns="" id="{17DDCE3B-23C5-41DF-829B-FA42BDA27D37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59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72</xdr:row>
      <xdr:rowOff>0</xdr:rowOff>
    </xdr:from>
    <xdr:ext cx="50800" cy="50800"/>
    <xdr:pic>
      <xdr:nvPicPr>
        <xdr:cNvPr id="1669" name="Picture 1668">
          <a:extLst>
            <a:ext uri="{FF2B5EF4-FFF2-40B4-BE49-F238E27FC236}">
              <a16:creationId xmlns:a16="http://schemas.microsoft.com/office/drawing/2014/main" xmlns="" id="{199AB524-0CAF-4A15-96CD-1452364D6B5E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60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2</xdr:col>
      <xdr:colOff>104775</xdr:colOff>
      <xdr:row>73</xdr:row>
      <xdr:rowOff>0</xdr:rowOff>
    </xdr:from>
    <xdr:ext cx="50800" cy="50800"/>
    <xdr:pic>
      <xdr:nvPicPr>
        <xdr:cNvPr id="1670" name="Picture 1669">
          <a:extLst>
            <a:ext uri="{FF2B5EF4-FFF2-40B4-BE49-F238E27FC236}">
              <a16:creationId xmlns:a16="http://schemas.microsoft.com/office/drawing/2014/main" xmlns="" id="{07681389-70E3-41D2-A1D8-269F73A0F44D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59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328035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1671" name="Picture 1670">
          <a:extLst>
            <a:ext uri="{FF2B5EF4-FFF2-40B4-BE49-F238E27FC236}">
              <a16:creationId xmlns:a16="http://schemas.microsoft.com/office/drawing/2014/main" xmlns="" id="{18D2E941-4EC2-46BB-88CD-D31EE4563725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60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2</xdr:col>
      <xdr:colOff>104775</xdr:colOff>
      <xdr:row>71</xdr:row>
      <xdr:rowOff>0</xdr:rowOff>
    </xdr:from>
    <xdr:ext cx="50800" cy="50800"/>
    <xdr:pic>
      <xdr:nvPicPr>
        <xdr:cNvPr id="1672" name="Picture 1671">
          <a:extLst>
            <a:ext uri="{FF2B5EF4-FFF2-40B4-BE49-F238E27FC236}">
              <a16:creationId xmlns:a16="http://schemas.microsoft.com/office/drawing/2014/main" xmlns="" id="{D9FCF2F9-AB01-4445-A96E-B9070D695571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61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328035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1673" name="Picture 1672">
          <a:extLst>
            <a:ext uri="{FF2B5EF4-FFF2-40B4-BE49-F238E27FC236}">
              <a16:creationId xmlns:a16="http://schemas.microsoft.com/office/drawing/2014/main" xmlns="" id="{BE898464-2C2E-438B-BF01-B145C97229EA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62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1674" name="Picture 1673">
          <a:extLst>
            <a:ext uri="{FF2B5EF4-FFF2-40B4-BE49-F238E27FC236}">
              <a16:creationId xmlns:a16="http://schemas.microsoft.com/office/drawing/2014/main" xmlns="" id="{257B862E-CE60-4CA2-8194-C1E94DEF0363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61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1675" name="Picture 1674">
          <a:extLst>
            <a:ext uri="{FF2B5EF4-FFF2-40B4-BE49-F238E27FC236}">
              <a16:creationId xmlns:a16="http://schemas.microsoft.com/office/drawing/2014/main" xmlns="" id="{A4A7C678-5BCA-4F9D-8180-A4F41C71C248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62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1676" name="Picture 1675">
          <a:extLst>
            <a:ext uri="{FF2B5EF4-FFF2-40B4-BE49-F238E27FC236}">
              <a16:creationId xmlns:a16="http://schemas.microsoft.com/office/drawing/2014/main" xmlns="" id="{8167D01B-BDF0-46E0-A8B6-4E4EE7B72887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61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1677" name="Picture 1676">
          <a:extLst>
            <a:ext uri="{FF2B5EF4-FFF2-40B4-BE49-F238E27FC236}">
              <a16:creationId xmlns:a16="http://schemas.microsoft.com/office/drawing/2014/main" xmlns="" id="{F72254B5-37E4-4512-BBAE-DCA9A47CE957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62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1678" name="Picture 1677">
          <a:extLst>
            <a:ext uri="{FF2B5EF4-FFF2-40B4-BE49-F238E27FC236}">
              <a16:creationId xmlns:a16="http://schemas.microsoft.com/office/drawing/2014/main" xmlns="" id="{7B166076-E858-484D-AA3B-2281124AAC79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63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2</xdr:col>
      <xdr:colOff>104775</xdr:colOff>
      <xdr:row>72</xdr:row>
      <xdr:rowOff>0</xdr:rowOff>
    </xdr:from>
    <xdr:ext cx="50800" cy="50800"/>
    <xdr:pic>
      <xdr:nvPicPr>
        <xdr:cNvPr id="1679" name="Picture 1678">
          <a:extLst>
            <a:ext uri="{FF2B5EF4-FFF2-40B4-BE49-F238E27FC236}">
              <a16:creationId xmlns:a16="http://schemas.microsoft.com/office/drawing/2014/main" xmlns="" id="{27A8EF17-C387-41B7-A479-1F1746E882F5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61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328035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72</xdr:row>
      <xdr:rowOff>0</xdr:rowOff>
    </xdr:from>
    <xdr:ext cx="50800" cy="50800"/>
    <xdr:pic>
      <xdr:nvPicPr>
        <xdr:cNvPr id="1680" name="Picture 1679">
          <a:extLst>
            <a:ext uri="{FF2B5EF4-FFF2-40B4-BE49-F238E27FC236}">
              <a16:creationId xmlns:a16="http://schemas.microsoft.com/office/drawing/2014/main" xmlns="" id="{8820046E-98A2-40B7-A48D-0155420E52FB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62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72</xdr:row>
      <xdr:rowOff>0</xdr:rowOff>
    </xdr:from>
    <xdr:ext cx="50800" cy="50800"/>
    <xdr:pic>
      <xdr:nvPicPr>
        <xdr:cNvPr id="1681" name="Picture 1680">
          <a:extLst>
            <a:ext uri="{FF2B5EF4-FFF2-40B4-BE49-F238E27FC236}">
              <a16:creationId xmlns:a16="http://schemas.microsoft.com/office/drawing/2014/main" xmlns="" id="{CD887191-411E-4CF0-B3B0-01E9B2519252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61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72</xdr:row>
      <xdr:rowOff>0</xdr:rowOff>
    </xdr:from>
    <xdr:ext cx="50800" cy="50800"/>
    <xdr:pic>
      <xdr:nvPicPr>
        <xdr:cNvPr id="1682" name="Picture 1681">
          <a:extLst>
            <a:ext uri="{FF2B5EF4-FFF2-40B4-BE49-F238E27FC236}">
              <a16:creationId xmlns:a16="http://schemas.microsoft.com/office/drawing/2014/main" xmlns="" id="{36B534B6-CAF7-4140-8C0B-548E91A56030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62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72</xdr:row>
      <xdr:rowOff>0</xdr:rowOff>
    </xdr:from>
    <xdr:ext cx="50800" cy="50800"/>
    <xdr:pic>
      <xdr:nvPicPr>
        <xdr:cNvPr id="1683" name="Picture 1682">
          <a:extLst>
            <a:ext uri="{FF2B5EF4-FFF2-40B4-BE49-F238E27FC236}">
              <a16:creationId xmlns:a16="http://schemas.microsoft.com/office/drawing/2014/main" xmlns="" id="{26F83DE9-1678-47B1-A82F-98B6167B81AF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61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72</xdr:row>
      <xdr:rowOff>0</xdr:rowOff>
    </xdr:from>
    <xdr:ext cx="50800" cy="50800"/>
    <xdr:pic>
      <xdr:nvPicPr>
        <xdr:cNvPr id="1684" name="Picture 1683">
          <a:extLst>
            <a:ext uri="{FF2B5EF4-FFF2-40B4-BE49-F238E27FC236}">
              <a16:creationId xmlns:a16="http://schemas.microsoft.com/office/drawing/2014/main" xmlns="" id="{5BA000D4-646F-4BEA-8E49-C4E6983EA8C2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62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72</xdr:row>
      <xdr:rowOff>0</xdr:rowOff>
    </xdr:from>
    <xdr:ext cx="50800" cy="50800"/>
    <xdr:pic>
      <xdr:nvPicPr>
        <xdr:cNvPr id="1685" name="Picture 1684">
          <a:extLst>
            <a:ext uri="{FF2B5EF4-FFF2-40B4-BE49-F238E27FC236}">
              <a16:creationId xmlns:a16="http://schemas.microsoft.com/office/drawing/2014/main" xmlns="" id="{AD1E59E1-70C1-45F1-88B0-7F2DA0A05FAE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63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1686" name="Picture 1685">
          <a:extLst>
            <a:ext uri="{FF2B5EF4-FFF2-40B4-BE49-F238E27FC236}">
              <a16:creationId xmlns:a16="http://schemas.microsoft.com/office/drawing/2014/main" xmlns="" id="{BB0B2542-80DA-43F1-BAFE-96C5D99B166C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61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1687" name="Picture 1686">
          <a:extLst>
            <a:ext uri="{FF2B5EF4-FFF2-40B4-BE49-F238E27FC236}">
              <a16:creationId xmlns:a16="http://schemas.microsoft.com/office/drawing/2014/main" xmlns="" id="{B6034C03-0777-4269-8A3A-B3406B997332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62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1688" name="Picture 1687">
          <a:extLst>
            <a:ext uri="{FF2B5EF4-FFF2-40B4-BE49-F238E27FC236}">
              <a16:creationId xmlns:a16="http://schemas.microsoft.com/office/drawing/2014/main" xmlns="" id="{8FCED526-4491-417B-B73B-607ADB30B642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63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72</xdr:row>
      <xdr:rowOff>0</xdr:rowOff>
    </xdr:from>
    <xdr:ext cx="50800" cy="50800"/>
    <xdr:pic>
      <xdr:nvPicPr>
        <xdr:cNvPr id="1689" name="Picture 1688">
          <a:extLst>
            <a:ext uri="{FF2B5EF4-FFF2-40B4-BE49-F238E27FC236}">
              <a16:creationId xmlns:a16="http://schemas.microsoft.com/office/drawing/2014/main" xmlns="" id="{B8D76371-85A4-45FA-BEDE-6CA70E522A1E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61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72</xdr:row>
      <xdr:rowOff>0</xdr:rowOff>
    </xdr:from>
    <xdr:ext cx="50800" cy="50800"/>
    <xdr:pic>
      <xdr:nvPicPr>
        <xdr:cNvPr id="1690" name="Picture 1689">
          <a:extLst>
            <a:ext uri="{FF2B5EF4-FFF2-40B4-BE49-F238E27FC236}">
              <a16:creationId xmlns:a16="http://schemas.microsoft.com/office/drawing/2014/main" xmlns="" id="{875250CA-55EA-46BD-8C9C-A8EF0981B854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62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72</xdr:row>
      <xdr:rowOff>0</xdr:rowOff>
    </xdr:from>
    <xdr:ext cx="50800" cy="50800"/>
    <xdr:pic>
      <xdr:nvPicPr>
        <xdr:cNvPr id="1691" name="Picture 1690">
          <a:extLst>
            <a:ext uri="{FF2B5EF4-FFF2-40B4-BE49-F238E27FC236}">
              <a16:creationId xmlns:a16="http://schemas.microsoft.com/office/drawing/2014/main" xmlns="" id="{CFD6BE76-13F2-4DE5-86A7-9E1EA9B1CA8C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63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1692" name="Picture 1691">
          <a:extLst>
            <a:ext uri="{FF2B5EF4-FFF2-40B4-BE49-F238E27FC236}">
              <a16:creationId xmlns:a16="http://schemas.microsoft.com/office/drawing/2014/main" xmlns="" id="{523ED50B-0E6B-44BE-AE09-435345D52982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61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1693" name="Picture 1692">
          <a:extLst>
            <a:ext uri="{FF2B5EF4-FFF2-40B4-BE49-F238E27FC236}">
              <a16:creationId xmlns:a16="http://schemas.microsoft.com/office/drawing/2014/main" xmlns="" id="{44652F83-1536-455C-85D8-8A5A665D5944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62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1694" name="Picture 1693">
          <a:extLst>
            <a:ext uri="{FF2B5EF4-FFF2-40B4-BE49-F238E27FC236}">
              <a16:creationId xmlns:a16="http://schemas.microsoft.com/office/drawing/2014/main" xmlns="" id="{9E31F130-C9D8-4711-8A79-3FD45DF15190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63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1695" name="Picture 1694">
          <a:extLst>
            <a:ext uri="{FF2B5EF4-FFF2-40B4-BE49-F238E27FC236}">
              <a16:creationId xmlns:a16="http://schemas.microsoft.com/office/drawing/2014/main" xmlns="" id="{613BA2CE-CE9A-44EA-83EB-7EBB124E5C7E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61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1696" name="Picture 1695">
          <a:extLst>
            <a:ext uri="{FF2B5EF4-FFF2-40B4-BE49-F238E27FC236}">
              <a16:creationId xmlns:a16="http://schemas.microsoft.com/office/drawing/2014/main" xmlns="" id="{62171354-BFA3-4C08-A195-84F5D901EAE4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62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1697" name="Picture 1696">
          <a:extLst>
            <a:ext uri="{FF2B5EF4-FFF2-40B4-BE49-F238E27FC236}">
              <a16:creationId xmlns:a16="http://schemas.microsoft.com/office/drawing/2014/main" xmlns="" id="{12767DD9-E870-4564-8679-A31943EB5FBC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63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1698" name="Picture 1697">
          <a:extLst>
            <a:ext uri="{FF2B5EF4-FFF2-40B4-BE49-F238E27FC236}">
              <a16:creationId xmlns:a16="http://schemas.microsoft.com/office/drawing/2014/main" xmlns="" id="{D04432A1-2ECD-4F06-87AC-C8E6C571B3E4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61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1699" name="Picture 1698">
          <a:extLst>
            <a:ext uri="{FF2B5EF4-FFF2-40B4-BE49-F238E27FC236}">
              <a16:creationId xmlns:a16="http://schemas.microsoft.com/office/drawing/2014/main" xmlns="" id="{9EE736F4-1C16-4EE3-8230-BFE8771032E4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62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1700" name="Picture 1699">
          <a:extLst>
            <a:ext uri="{FF2B5EF4-FFF2-40B4-BE49-F238E27FC236}">
              <a16:creationId xmlns:a16="http://schemas.microsoft.com/office/drawing/2014/main" xmlns="" id="{95F09066-B99C-4BD1-857E-58DEFE78075C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63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1701" name="Picture 1700">
          <a:extLst>
            <a:ext uri="{FF2B5EF4-FFF2-40B4-BE49-F238E27FC236}">
              <a16:creationId xmlns:a16="http://schemas.microsoft.com/office/drawing/2014/main" xmlns="" id="{20750763-DA6D-4265-A76E-B0AD366B7128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64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1702" name="Picture 1701">
          <a:extLst>
            <a:ext uri="{FF2B5EF4-FFF2-40B4-BE49-F238E27FC236}">
              <a16:creationId xmlns:a16="http://schemas.microsoft.com/office/drawing/2014/main" xmlns="" id="{318D90D8-4506-42D1-8986-B99E44C9A9BE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6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1703" name="Picture 1702">
          <a:extLst>
            <a:ext uri="{FF2B5EF4-FFF2-40B4-BE49-F238E27FC236}">
              <a16:creationId xmlns:a16="http://schemas.microsoft.com/office/drawing/2014/main" xmlns="" id="{EE27C420-A492-4282-813F-6E74820FC9FD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66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1704" name="Picture 1703">
          <a:extLst>
            <a:ext uri="{FF2B5EF4-FFF2-40B4-BE49-F238E27FC236}">
              <a16:creationId xmlns:a16="http://schemas.microsoft.com/office/drawing/2014/main" xmlns="" id="{4DA9863A-05B0-4F57-8110-27AEA6ABE229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67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1705" name="Picture 1704">
          <a:extLst>
            <a:ext uri="{FF2B5EF4-FFF2-40B4-BE49-F238E27FC236}">
              <a16:creationId xmlns:a16="http://schemas.microsoft.com/office/drawing/2014/main" xmlns="" id="{AF131FB2-622E-4C8E-830E-19547F15EDAA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68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1706" name="Picture 1705">
          <a:extLst>
            <a:ext uri="{FF2B5EF4-FFF2-40B4-BE49-F238E27FC236}">
              <a16:creationId xmlns:a16="http://schemas.microsoft.com/office/drawing/2014/main" xmlns="" id="{2DC3A044-A5AD-4016-B30E-3893B95B38C8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67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1707" name="Picture 1706">
          <a:extLst>
            <a:ext uri="{FF2B5EF4-FFF2-40B4-BE49-F238E27FC236}">
              <a16:creationId xmlns:a16="http://schemas.microsoft.com/office/drawing/2014/main" xmlns="" id="{61721615-5B45-456E-97F9-3E739DA850D0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68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2</xdr:col>
      <xdr:colOff>104775</xdr:colOff>
      <xdr:row>71</xdr:row>
      <xdr:rowOff>0</xdr:rowOff>
    </xdr:from>
    <xdr:ext cx="50800" cy="50800"/>
    <xdr:pic>
      <xdr:nvPicPr>
        <xdr:cNvPr id="1708" name="Picture 1707">
          <a:extLst>
            <a:ext uri="{FF2B5EF4-FFF2-40B4-BE49-F238E27FC236}">
              <a16:creationId xmlns:a16="http://schemas.microsoft.com/office/drawing/2014/main" xmlns="" id="{D2FC3F8F-F0C2-473B-9E97-B66A07248276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67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328035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1709" name="Picture 1708">
          <a:extLst>
            <a:ext uri="{FF2B5EF4-FFF2-40B4-BE49-F238E27FC236}">
              <a16:creationId xmlns:a16="http://schemas.microsoft.com/office/drawing/2014/main" xmlns="" id="{22759AB9-B038-4F7F-935D-B7FF95C0E44B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68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1710" name="Picture 1709">
          <a:extLst>
            <a:ext uri="{FF2B5EF4-FFF2-40B4-BE49-F238E27FC236}">
              <a16:creationId xmlns:a16="http://schemas.microsoft.com/office/drawing/2014/main" xmlns="" id="{7BC7FEB3-AF82-4D64-91AF-029B36FB2747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69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1711" name="Picture 1710">
          <a:extLst>
            <a:ext uri="{FF2B5EF4-FFF2-40B4-BE49-F238E27FC236}">
              <a16:creationId xmlns:a16="http://schemas.microsoft.com/office/drawing/2014/main" xmlns="" id="{B3AD6C77-8321-42B3-B845-77D1ADED426A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70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1712" name="Picture 1711">
          <a:extLst>
            <a:ext uri="{FF2B5EF4-FFF2-40B4-BE49-F238E27FC236}">
              <a16:creationId xmlns:a16="http://schemas.microsoft.com/office/drawing/2014/main" xmlns="" id="{50AC5503-063C-4E6E-B79A-B9496DFB1285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69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1713" name="Picture 1712">
          <a:extLst>
            <a:ext uri="{FF2B5EF4-FFF2-40B4-BE49-F238E27FC236}">
              <a16:creationId xmlns:a16="http://schemas.microsoft.com/office/drawing/2014/main" xmlns="" id="{00D23C7C-45F2-4AE1-97E7-67E8DB003636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70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2</xdr:col>
      <xdr:colOff>104775</xdr:colOff>
      <xdr:row>71</xdr:row>
      <xdr:rowOff>0</xdr:rowOff>
    </xdr:from>
    <xdr:ext cx="50800" cy="50800"/>
    <xdr:pic>
      <xdr:nvPicPr>
        <xdr:cNvPr id="1714" name="Picture 1713">
          <a:extLst>
            <a:ext uri="{FF2B5EF4-FFF2-40B4-BE49-F238E27FC236}">
              <a16:creationId xmlns:a16="http://schemas.microsoft.com/office/drawing/2014/main" xmlns="" id="{7AF94495-1C60-4BD7-B3DC-ADA129C9A535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69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328035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1715" name="Picture 1714">
          <a:extLst>
            <a:ext uri="{FF2B5EF4-FFF2-40B4-BE49-F238E27FC236}">
              <a16:creationId xmlns:a16="http://schemas.microsoft.com/office/drawing/2014/main" xmlns="" id="{D315E7AD-CC02-44A3-A0EC-4A691B1EFBC0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70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1716" name="Picture 1715">
          <a:extLst>
            <a:ext uri="{FF2B5EF4-FFF2-40B4-BE49-F238E27FC236}">
              <a16:creationId xmlns:a16="http://schemas.microsoft.com/office/drawing/2014/main" xmlns="" id="{F34E4747-59CC-4E13-8463-FBEB3D1A8862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71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1717" name="Picture 1716">
          <a:extLst>
            <a:ext uri="{FF2B5EF4-FFF2-40B4-BE49-F238E27FC236}">
              <a16:creationId xmlns:a16="http://schemas.microsoft.com/office/drawing/2014/main" xmlns="" id="{E8E2B586-553D-421C-83BA-7BCF0197A770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69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1718" name="Picture 1717">
          <a:extLst>
            <a:ext uri="{FF2B5EF4-FFF2-40B4-BE49-F238E27FC236}">
              <a16:creationId xmlns:a16="http://schemas.microsoft.com/office/drawing/2014/main" xmlns="" id="{586B40D0-0E04-475E-B478-79368FB25D82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70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1719" name="Picture 1718">
          <a:extLst>
            <a:ext uri="{FF2B5EF4-FFF2-40B4-BE49-F238E27FC236}">
              <a16:creationId xmlns:a16="http://schemas.microsoft.com/office/drawing/2014/main" xmlns="" id="{156DDF1B-CBC5-4080-A6BB-213BE640C2F6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71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1720" name="Picture 1719">
          <a:extLst>
            <a:ext uri="{FF2B5EF4-FFF2-40B4-BE49-F238E27FC236}">
              <a16:creationId xmlns:a16="http://schemas.microsoft.com/office/drawing/2014/main" xmlns="" id="{8ED175CA-55AF-4419-978C-C7598327646C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69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1721" name="Picture 1720">
          <a:extLst>
            <a:ext uri="{FF2B5EF4-FFF2-40B4-BE49-F238E27FC236}">
              <a16:creationId xmlns:a16="http://schemas.microsoft.com/office/drawing/2014/main" xmlns="" id="{E2F5BF6E-9B20-4544-BFE1-6ADA0D14817F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70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1722" name="Picture 1721">
          <a:extLst>
            <a:ext uri="{FF2B5EF4-FFF2-40B4-BE49-F238E27FC236}">
              <a16:creationId xmlns:a16="http://schemas.microsoft.com/office/drawing/2014/main" xmlns="" id="{B1E96F0E-CA4D-433D-B7F6-3173F6BC906D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69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1723" name="Picture 1722">
          <a:extLst>
            <a:ext uri="{FF2B5EF4-FFF2-40B4-BE49-F238E27FC236}">
              <a16:creationId xmlns:a16="http://schemas.microsoft.com/office/drawing/2014/main" xmlns="" id="{A4220331-DE6B-4DBE-8816-AAD956DABC25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70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1724" name="Picture 1723">
          <a:extLst>
            <a:ext uri="{FF2B5EF4-FFF2-40B4-BE49-F238E27FC236}">
              <a16:creationId xmlns:a16="http://schemas.microsoft.com/office/drawing/2014/main" xmlns="" id="{D5836357-8D68-4045-902F-4C55460069D2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71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2</xdr:col>
      <xdr:colOff>104775</xdr:colOff>
      <xdr:row>71</xdr:row>
      <xdr:rowOff>0</xdr:rowOff>
    </xdr:from>
    <xdr:ext cx="50800" cy="50800"/>
    <xdr:pic>
      <xdr:nvPicPr>
        <xdr:cNvPr id="1725" name="Picture 1724">
          <a:extLst>
            <a:ext uri="{FF2B5EF4-FFF2-40B4-BE49-F238E27FC236}">
              <a16:creationId xmlns:a16="http://schemas.microsoft.com/office/drawing/2014/main" xmlns="" id="{44E8ED60-2503-4074-ACAE-6576C7A23223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69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328035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1726" name="Picture 1725">
          <a:extLst>
            <a:ext uri="{FF2B5EF4-FFF2-40B4-BE49-F238E27FC236}">
              <a16:creationId xmlns:a16="http://schemas.microsoft.com/office/drawing/2014/main" xmlns="" id="{CF53CF79-666F-426D-A4BE-9B25BF0855A5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70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1727" name="Picture 1726">
          <a:extLst>
            <a:ext uri="{FF2B5EF4-FFF2-40B4-BE49-F238E27FC236}">
              <a16:creationId xmlns:a16="http://schemas.microsoft.com/office/drawing/2014/main" xmlns="" id="{7EC12953-12DB-4375-A570-49265408DE77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69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1728" name="Picture 1727">
          <a:extLst>
            <a:ext uri="{FF2B5EF4-FFF2-40B4-BE49-F238E27FC236}">
              <a16:creationId xmlns:a16="http://schemas.microsoft.com/office/drawing/2014/main" xmlns="" id="{10284F8D-0F51-4D04-8DAA-693C2F94CD05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70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1729" name="Picture 1728">
          <a:extLst>
            <a:ext uri="{FF2B5EF4-FFF2-40B4-BE49-F238E27FC236}">
              <a16:creationId xmlns:a16="http://schemas.microsoft.com/office/drawing/2014/main" xmlns="" id="{FAEB1502-6F79-478F-B38E-82D57622D8B4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69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1730" name="Picture 1729">
          <a:extLst>
            <a:ext uri="{FF2B5EF4-FFF2-40B4-BE49-F238E27FC236}">
              <a16:creationId xmlns:a16="http://schemas.microsoft.com/office/drawing/2014/main" xmlns="" id="{B25CFBC8-E065-478A-A778-2875C6102121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70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1731" name="Picture 1730">
          <a:extLst>
            <a:ext uri="{FF2B5EF4-FFF2-40B4-BE49-F238E27FC236}">
              <a16:creationId xmlns:a16="http://schemas.microsoft.com/office/drawing/2014/main" xmlns="" id="{5A5AE247-BE85-4D16-A5A6-DFED9E434CA7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71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2</xdr:col>
      <xdr:colOff>104775</xdr:colOff>
      <xdr:row>71</xdr:row>
      <xdr:rowOff>0</xdr:rowOff>
    </xdr:from>
    <xdr:ext cx="50800" cy="50800"/>
    <xdr:pic>
      <xdr:nvPicPr>
        <xdr:cNvPr id="1732" name="Picture 1731">
          <a:extLst>
            <a:ext uri="{FF2B5EF4-FFF2-40B4-BE49-F238E27FC236}">
              <a16:creationId xmlns:a16="http://schemas.microsoft.com/office/drawing/2014/main" xmlns="" id="{C19A5E7C-6561-4AF2-A2E7-B16C2E566767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69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328035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1733" name="Picture 1732">
          <a:extLst>
            <a:ext uri="{FF2B5EF4-FFF2-40B4-BE49-F238E27FC236}">
              <a16:creationId xmlns:a16="http://schemas.microsoft.com/office/drawing/2014/main" xmlns="" id="{3EFD2DE6-6D0B-4596-B25C-0E3DB4FEC3ED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70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1734" name="Picture 1733">
          <a:extLst>
            <a:ext uri="{FF2B5EF4-FFF2-40B4-BE49-F238E27FC236}">
              <a16:creationId xmlns:a16="http://schemas.microsoft.com/office/drawing/2014/main" xmlns="" id="{342FB462-FF06-43E6-A118-1A3312051B29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69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1735" name="Picture 1734">
          <a:extLst>
            <a:ext uri="{FF2B5EF4-FFF2-40B4-BE49-F238E27FC236}">
              <a16:creationId xmlns:a16="http://schemas.microsoft.com/office/drawing/2014/main" xmlns="" id="{B6FA72FD-74CF-4622-A54F-062A1E97F6DD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70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1736" name="Picture 1735">
          <a:extLst>
            <a:ext uri="{FF2B5EF4-FFF2-40B4-BE49-F238E27FC236}">
              <a16:creationId xmlns:a16="http://schemas.microsoft.com/office/drawing/2014/main" xmlns="" id="{26B8022D-112F-453B-9FB9-E4DC2CED4FC6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69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1737" name="Picture 1736">
          <a:extLst>
            <a:ext uri="{FF2B5EF4-FFF2-40B4-BE49-F238E27FC236}">
              <a16:creationId xmlns:a16="http://schemas.microsoft.com/office/drawing/2014/main" xmlns="" id="{D27DDF4C-9CD3-416F-874A-B15F2E91BD7A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70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1738" name="Picture 1737">
          <a:extLst>
            <a:ext uri="{FF2B5EF4-FFF2-40B4-BE49-F238E27FC236}">
              <a16:creationId xmlns:a16="http://schemas.microsoft.com/office/drawing/2014/main" xmlns="" id="{A4617639-77BB-41F7-BA58-0AF5A49C8BAA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71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1739" name="Picture 1738">
          <a:extLst>
            <a:ext uri="{FF2B5EF4-FFF2-40B4-BE49-F238E27FC236}">
              <a16:creationId xmlns:a16="http://schemas.microsoft.com/office/drawing/2014/main" xmlns="" id="{304C9CE1-1E7B-4DE6-B99B-462AB4070634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72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1740" name="Picture 1739">
          <a:extLst>
            <a:ext uri="{FF2B5EF4-FFF2-40B4-BE49-F238E27FC236}">
              <a16:creationId xmlns:a16="http://schemas.microsoft.com/office/drawing/2014/main" xmlns="" id="{3B5FA1F1-C7A5-48A7-B2D9-FB429AB935E0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73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1741" name="Picture 1740">
          <a:extLst>
            <a:ext uri="{FF2B5EF4-FFF2-40B4-BE49-F238E27FC236}">
              <a16:creationId xmlns:a16="http://schemas.microsoft.com/office/drawing/2014/main" xmlns="" id="{47322D7D-EAF5-42CC-B0FC-BE98BDE022C9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74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2</xdr:col>
      <xdr:colOff>104775</xdr:colOff>
      <xdr:row>71</xdr:row>
      <xdr:rowOff>0</xdr:rowOff>
    </xdr:from>
    <xdr:ext cx="50800" cy="50800"/>
    <xdr:pic>
      <xdr:nvPicPr>
        <xdr:cNvPr id="1742" name="Picture 1741">
          <a:extLst>
            <a:ext uri="{FF2B5EF4-FFF2-40B4-BE49-F238E27FC236}">
              <a16:creationId xmlns:a16="http://schemas.microsoft.com/office/drawing/2014/main" xmlns="" id="{93395673-8A17-459F-84A7-07D8FD361A8E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7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328035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1743" name="Picture 1742">
          <a:extLst>
            <a:ext uri="{FF2B5EF4-FFF2-40B4-BE49-F238E27FC236}">
              <a16:creationId xmlns:a16="http://schemas.microsoft.com/office/drawing/2014/main" xmlns="" id="{9A419E61-1DC6-47EF-A70C-DBC26057CBEB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76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1744" name="Picture 1743">
          <a:extLst>
            <a:ext uri="{FF2B5EF4-FFF2-40B4-BE49-F238E27FC236}">
              <a16:creationId xmlns:a16="http://schemas.microsoft.com/office/drawing/2014/main" xmlns="" id="{4D66E17D-B922-4D7F-9003-DC25A6BC85DB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7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1745" name="Picture 1744">
          <a:extLst>
            <a:ext uri="{FF2B5EF4-FFF2-40B4-BE49-F238E27FC236}">
              <a16:creationId xmlns:a16="http://schemas.microsoft.com/office/drawing/2014/main" xmlns="" id="{B3CC8DA3-3837-45CE-A6C4-19FEBAF35B2F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76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1746" name="Picture 1745">
          <a:extLst>
            <a:ext uri="{FF2B5EF4-FFF2-40B4-BE49-F238E27FC236}">
              <a16:creationId xmlns:a16="http://schemas.microsoft.com/office/drawing/2014/main" xmlns="" id="{C88ADE5C-3C09-4BED-8F9A-B5E06FE23E04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7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1747" name="Picture 1746">
          <a:extLst>
            <a:ext uri="{FF2B5EF4-FFF2-40B4-BE49-F238E27FC236}">
              <a16:creationId xmlns:a16="http://schemas.microsoft.com/office/drawing/2014/main" xmlns="" id="{FBA66E55-A50A-41F9-AE82-8C85F4F2CF77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76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1748" name="Picture 1747">
          <a:extLst>
            <a:ext uri="{FF2B5EF4-FFF2-40B4-BE49-F238E27FC236}">
              <a16:creationId xmlns:a16="http://schemas.microsoft.com/office/drawing/2014/main" xmlns="" id="{BCF9E1DA-C7FA-45C1-92A5-6A0EE3D3318C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77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1749" name="Picture 1748">
          <a:extLst>
            <a:ext uri="{FF2B5EF4-FFF2-40B4-BE49-F238E27FC236}">
              <a16:creationId xmlns:a16="http://schemas.microsoft.com/office/drawing/2014/main" xmlns="" id="{A8A73EA9-3A62-4838-A39B-8CDF7D48671E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7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1750" name="Picture 1749">
          <a:extLst>
            <a:ext uri="{FF2B5EF4-FFF2-40B4-BE49-F238E27FC236}">
              <a16:creationId xmlns:a16="http://schemas.microsoft.com/office/drawing/2014/main" xmlns="" id="{D2DC4852-E488-4A3B-A626-9D7AE59D6693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76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1751" name="Picture 1750">
          <a:extLst>
            <a:ext uri="{FF2B5EF4-FFF2-40B4-BE49-F238E27FC236}">
              <a16:creationId xmlns:a16="http://schemas.microsoft.com/office/drawing/2014/main" xmlns="" id="{27A9E3EA-0BB8-4BBA-B1C2-CF66AF07B953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77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1752" name="Picture 1751">
          <a:extLst>
            <a:ext uri="{FF2B5EF4-FFF2-40B4-BE49-F238E27FC236}">
              <a16:creationId xmlns:a16="http://schemas.microsoft.com/office/drawing/2014/main" xmlns="" id="{F315092E-3000-4C34-BA43-BB47CC0F569E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78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1753" name="Picture 1752">
          <a:extLst>
            <a:ext uri="{FF2B5EF4-FFF2-40B4-BE49-F238E27FC236}">
              <a16:creationId xmlns:a16="http://schemas.microsoft.com/office/drawing/2014/main" xmlns="" id="{5C408189-2CE0-444B-9777-F379041B99C0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79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1754" name="Picture 1753">
          <a:extLst>
            <a:ext uri="{FF2B5EF4-FFF2-40B4-BE49-F238E27FC236}">
              <a16:creationId xmlns:a16="http://schemas.microsoft.com/office/drawing/2014/main" xmlns="" id="{D226FD69-6DF5-426B-81F5-78596A7F716A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78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1755" name="Picture 1754">
          <a:extLst>
            <a:ext uri="{FF2B5EF4-FFF2-40B4-BE49-F238E27FC236}">
              <a16:creationId xmlns:a16="http://schemas.microsoft.com/office/drawing/2014/main" xmlns="" id="{79280224-F985-4213-B711-214435328299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79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2</xdr:col>
      <xdr:colOff>104775</xdr:colOff>
      <xdr:row>73</xdr:row>
      <xdr:rowOff>0</xdr:rowOff>
    </xdr:from>
    <xdr:ext cx="50800" cy="50800"/>
    <xdr:pic>
      <xdr:nvPicPr>
        <xdr:cNvPr id="1756" name="Picture 1755">
          <a:extLst>
            <a:ext uri="{FF2B5EF4-FFF2-40B4-BE49-F238E27FC236}">
              <a16:creationId xmlns:a16="http://schemas.microsoft.com/office/drawing/2014/main" xmlns="" id="{1233CEEF-2B00-46A9-8C53-273990F57650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78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328035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1757" name="Picture 1756">
          <a:extLst>
            <a:ext uri="{FF2B5EF4-FFF2-40B4-BE49-F238E27FC236}">
              <a16:creationId xmlns:a16="http://schemas.microsoft.com/office/drawing/2014/main" xmlns="" id="{90053739-43A7-46A8-8E68-31A9CBC0C823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79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2</xdr:col>
      <xdr:colOff>104775</xdr:colOff>
      <xdr:row>71</xdr:row>
      <xdr:rowOff>0</xdr:rowOff>
    </xdr:from>
    <xdr:ext cx="50800" cy="50800"/>
    <xdr:pic>
      <xdr:nvPicPr>
        <xdr:cNvPr id="1758" name="Picture 1757">
          <a:extLst>
            <a:ext uri="{FF2B5EF4-FFF2-40B4-BE49-F238E27FC236}">
              <a16:creationId xmlns:a16="http://schemas.microsoft.com/office/drawing/2014/main" xmlns="" id="{EEEAFFCA-BC72-4552-A525-EA602FB2ED07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80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328035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1759" name="Picture 1758">
          <a:extLst>
            <a:ext uri="{FF2B5EF4-FFF2-40B4-BE49-F238E27FC236}">
              <a16:creationId xmlns:a16="http://schemas.microsoft.com/office/drawing/2014/main" xmlns="" id="{2C029553-DE62-44AF-A39A-5F08D701F26C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81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1760" name="Picture 1759">
          <a:extLst>
            <a:ext uri="{FF2B5EF4-FFF2-40B4-BE49-F238E27FC236}">
              <a16:creationId xmlns:a16="http://schemas.microsoft.com/office/drawing/2014/main" xmlns="" id="{F82D2254-4266-46E7-8A63-D6CB5A67B13F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80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1761" name="Picture 1760">
          <a:extLst>
            <a:ext uri="{FF2B5EF4-FFF2-40B4-BE49-F238E27FC236}">
              <a16:creationId xmlns:a16="http://schemas.microsoft.com/office/drawing/2014/main" xmlns="" id="{35E69288-5E96-44C5-A067-0BA735050900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81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1762" name="Picture 1761">
          <a:extLst>
            <a:ext uri="{FF2B5EF4-FFF2-40B4-BE49-F238E27FC236}">
              <a16:creationId xmlns:a16="http://schemas.microsoft.com/office/drawing/2014/main" xmlns="" id="{E09A4973-4AF3-4CBE-BC71-180D7593EFC6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80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1763" name="Picture 1762">
          <a:extLst>
            <a:ext uri="{FF2B5EF4-FFF2-40B4-BE49-F238E27FC236}">
              <a16:creationId xmlns:a16="http://schemas.microsoft.com/office/drawing/2014/main" xmlns="" id="{1F541B1E-2843-41D7-932A-F7A506929289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81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1764" name="Picture 1763">
          <a:extLst>
            <a:ext uri="{FF2B5EF4-FFF2-40B4-BE49-F238E27FC236}">
              <a16:creationId xmlns:a16="http://schemas.microsoft.com/office/drawing/2014/main" xmlns="" id="{99907861-CB11-4FFA-A832-C42574DB081E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82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2</xdr:col>
      <xdr:colOff>104775</xdr:colOff>
      <xdr:row>73</xdr:row>
      <xdr:rowOff>0</xdr:rowOff>
    </xdr:from>
    <xdr:ext cx="50800" cy="50800"/>
    <xdr:pic>
      <xdr:nvPicPr>
        <xdr:cNvPr id="1765" name="Picture 1764">
          <a:extLst>
            <a:ext uri="{FF2B5EF4-FFF2-40B4-BE49-F238E27FC236}">
              <a16:creationId xmlns:a16="http://schemas.microsoft.com/office/drawing/2014/main" xmlns="" id="{EB513C4E-71CD-420C-BA21-1FD17B8C8252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80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328035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1766" name="Picture 1765">
          <a:extLst>
            <a:ext uri="{FF2B5EF4-FFF2-40B4-BE49-F238E27FC236}">
              <a16:creationId xmlns:a16="http://schemas.microsoft.com/office/drawing/2014/main" xmlns="" id="{62693538-3BF7-4776-99E2-2FA805C76EAF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81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1767" name="Picture 1766">
          <a:extLst>
            <a:ext uri="{FF2B5EF4-FFF2-40B4-BE49-F238E27FC236}">
              <a16:creationId xmlns:a16="http://schemas.microsoft.com/office/drawing/2014/main" xmlns="" id="{0601242E-764D-4999-B857-4A7408FA7D84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80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1768" name="Picture 1767">
          <a:extLst>
            <a:ext uri="{FF2B5EF4-FFF2-40B4-BE49-F238E27FC236}">
              <a16:creationId xmlns:a16="http://schemas.microsoft.com/office/drawing/2014/main" xmlns="" id="{F1DDE8F1-313A-4AF0-B3B6-E74F5A63F0CF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81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1769" name="Picture 1768">
          <a:extLst>
            <a:ext uri="{FF2B5EF4-FFF2-40B4-BE49-F238E27FC236}">
              <a16:creationId xmlns:a16="http://schemas.microsoft.com/office/drawing/2014/main" xmlns="" id="{8383D508-CC77-47A1-9D98-0F2910103C40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80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1770" name="Picture 1769">
          <a:extLst>
            <a:ext uri="{FF2B5EF4-FFF2-40B4-BE49-F238E27FC236}">
              <a16:creationId xmlns:a16="http://schemas.microsoft.com/office/drawing/2014/main" xmlns="" id="{6CAA7E9A-074B-4AE6-BA26-46355EE7DD92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81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1771" name="Picture 1770">
          <a:extLst>
            <a:ext uri="{FF2B5EF4-FFF2-40B4-BE49-F238E27FC236}">
              <a16:creationId xmlns:a16="http://schemas.microsoft.com/office/drawing/2014/main" xmlns="" id="{909DC0C7-26FC-450C-BB7C-A2091D85294D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82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1772" name="Picture 1771">
          <a:extLst>
            <a:ext uri="{FF2B5EF4-FFF2-40B4-BE49-F238E27FC236}">
              <a16:creationId xmlns:a16="http://schemas.microsoft.com/office/drawing/2014/main" xmlns="" id="{2A8DAEBE-7A28-4892-9A4C-0164E0E3D433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80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1773" name="Picture 1772">
          <a:extLst>
            <a:ext uri="{FF2B5EF4-FFF2-40B4-BE49-F238E27FC236}">
              <a16:creationId xmlns:a16="http://schemas.microsoft.com/office/drawing/2014/main" xmlns="" id="{F60DB504-3CFD-406E-8F57-1F05D7BAB13D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81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1774" name="Picture 1773">
          <a:extLst>
            <a:ext uri="{FF2B5EF4-FFF2-40B4-BE49-F238E27FC236}">
              <a16:creationId xmlns:a16="http://schemas.microsoft.com/office/drawing/2014/main" xmlns="" id="{C6851715-E9FF-4302-AF52-6F73BB6B8CF8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82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1775" name="Picture 1774">
          <a:extLst>
            <a:ext uri="{FF2B5EF4-FFF2-40B4-BE49-F238E27FC236}">
              <a16:creationId xmlns:a16="http://schemas.microsoft.com/office/drawing/2014/main" xmlns="" id="{D2DBA832-C906-4C07-95B4-B1D7099969B5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80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1776" name="Picture 1775">
          <a:extLst>
            <a:ext uri="{FF2B5EF4-FFF2-40B4-BE49-F238E27FC236}">
              <a16:creationId xmlns:a16="http://schemas.microsoft.com/office/drawing/2014/main" xmlns="" id="{2A603B7D-038F-47F9-B0D0-95C15E9A1B39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81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1777" name="Picture 1776">
          <a:extLst>
            <a:ext uri="{FF2B5EF4-FFF2-40B4-BE49-F238E27FC236}">
              <a16:creationId xmlns:a16="http://schemas.microsoft.com/office/drawing/2014/main" xmlns="" id="{9A9A4795-0A11-4E7F-ACB0-B36CFB0F1190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82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1778" name="Picture 1777">
          <a:extLst>
            <a:ext uri="{FF2B5EF4-FFF2-40B4-BE49-F238E27FC236}">
              <a16:creationId xmlns:a16="http://schemas.microsoft.com/office/drawing/2014/main" xmlns="" id="{EF4DF96C-302A-4F72-B3FC-2E6B7927B1EC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80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1779" name="Picture 1778">
          <a:extLst>
            <a:ext uri="{FF2B5EF4-FFF2-40B4-BE49-F238E27FC236}">
              <a16:creationId xmlns:a16="http://schemas.microsoft.com/office/drawing/2014/main" xmlns="" id="{D9D6A990-AE98-4CBD-9E7E-7D1B5CE91A00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81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1780" name="Picture 1779">
          <a:extLst>
            <a:ext uri="{FF2B5EF4-FFF2-40B4-BE49-F238E27FC236}">
              <a16:creationId xmlns:a16="http://schemas.microsoft.com/office/drawing/2014/main" xmlns="" id="{3507A33F-90D3-44FA-BF38-EC2C0C5B367B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82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74</xdr:row>
      <xdr:rowOff>0</xdr:rowOff>
    </xdr:from>
    <xdr:ext cx="50800" cy="50800"/>
    <xdr:pic>
      <xdr:nvPicPr>
        <xdr:cNvPr id="1781" name="Picture 1780">
          <a:extLst>
            <a:ext uri="{FF2B5EF4-FFF2-40B4-BE49-F238E27FC236}">
              <a16:creationId xmlns:a16="http://schemas.microsoft.com/office/drawing/2014/main" xmlns="" id="{69372009-BC2B-4D75-9F0B-6C962A1E2AEB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80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29434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74</xdr:row>
      <xdr:rowOff>0</xdr:rowOff>
    </xdr:from>
    <xdr:ext cx="50800" cy="50800"/>
    <xdr:pic>
      <xdr:nvPicPr>
        <xdr:cNvPr id="1782" name="Picture 1781">
          <a:extLst>
            <a:ext uri="{FF2B5EF4-FFF2-40B4-BE49-F238E27FC236}">
              <a16:creationId xmlns:a16="http://schemas.microsoft.com/office/drawing/2014/main" xmlns="" id="{B8ADA1B6-0AE5-4A80-8FDC-ACB3D01834CA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81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29434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74</xdr:row>
      <xdr:rowOff>0</xdr:rowOff>
    </xdr:from>
    <xdr:ext cx="50800" cy="50800"/>
    <xdr:pic>
      <xdr:nvPicPr>
        <xdr:cNvPr id="1783" name="Picture 1782">
          <a:extLst>
            <a:ext uri="{FF2B5EF4-FFF2-40B4-BE49-F238E27FC236}">
              <a16:creationId xmlns:a16="http://schemas.microsoft.com/office/drawing/2014/main" xmlns="" id="{67D05FF9-E6A7-436D-A39D-2E544D72D9B3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82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29434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75</xdr:row>
      <xdr:rowOff>0</xdr:rowOff>
    </xdr:from>
    <xdr:ext cx="50800" cy="50800"/>
    <xdr:pic>
      <xdr:nvPicPr>
        <xdr:cNvPr id="1784" name="Picture 1783">
          <a:extLst>
            <a:ext uri="{FF2B5EF4-FFF2-40B4-BE49-F238E27FC236}">
              <a16:creationId xmlns:a16="http://schemas.microsoft.com/office/drawing/2014/main" xmlns="" id="{9B89FA4B-77CE-4DA1-AFA2-BB2DA0A87FFA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80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6677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75</xdr:row>
      <xdr:rowOff>0</xdr:rowOff>
    </xdr:from>
    <xdr:ext cx="50800" cy="50800"/>
    <xdr:pic>
      <xdr:nvPicPr>
        <xdr:cNvPr id="1785" name="Picture 1784">
          <a:extLst>
            <a:ext uri="{FF2B5EF4-FFF2-40B4-BE49-F238E27FC236}">
              <a16:creationId xmlns:a16="http://schemas.microsoft.com/office/drawing/2014/main" xmlns="" id="{3C539D89-A9BE-447C-B84B-EB09B633B001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81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6677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75</xdr:row>
      <xdr:rowOff>0</xdr:rowOff>
    </xdr:from>
    <xdr:ext cx="50800" cy="50800"/>
    <xdr:pic>
      <xdr:nvPicPr>
        <xdr:cNvPr id="1786" name="Picture 1785">
          <a:extLst>
            <a:ext uri="{FF2B5EF4-FFF2-40B4-BE49-F238E27FC236}">
              <a16:creationId xmlns:a16="http://schemas.microsoft.com/office/drawing/2014/main" xmlns="" id="{44CB30AD-45A0-4C44-AA43-C14523CA6525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82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6677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1787" name="Picture 1786">
          <a:extLst>
            <a:ext uri="{FF2B5EF4-FFF2-40B4-BE49-F238E27FC236}">
              <a16:creationId xmlns:a16="http://schemas.microsoft.com/office/drawing/2014/main" xmlns="" id="{4D1599DC-8F62-41B8-B744-B371633AC195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83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1788" name="Picture 1787">
          <a:extLst>
            <a:ext uri="{FF2B5EF4-FFF2-40B4-BE49-F238E27FC236}">
              <a16:creationId xmlns:a16="http://schemas.microsoft.com/office/drawing/2014/main" xmlns="" id="{AFD1BC79-5FC3-4DB8-957B-13929083DDF3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84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1789" name="Picture 1788">
          <a:extLst>
            <a:ext uri="{FF2B5EF4-FFF2-40B4-BE49-F238E27FC236}">
              <a16:creationId xmlns:a16="http://schemas.microsoft.com/office/drawing/2014/main" xmlns="" id="{55A17815-F4B4-481E-B2E7-E15E52A68561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8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1790" name="Picture 1789">
          <a:extLst>
            <a:ext uri="{FF2B5EF4-FFF2-40B4-BE49-F238E27FC236}">
              <a16:creationId xmlns:a16="http://schemas.microsoft.com/office/drawing/2014/main" xmlns="" id="{33C1C941-04F7-47D9-B709-3E4744BFAE36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86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1791" name="Picture 1790">
          <a:extLst>
            <a:ext uri="{FF2B5EF4-FFF2-40B4-BE49-F238E27FC236}">
              <a16:creationId xmlns:a16="http://schemas.microsoft.com/office/drawing/2014/main" xmlns="" id="{18207AF3-3691-4E16-8252-1AD7E0710423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87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1792" name="Picture 1791">
          <a:extLst>
            <a:ext uri="{FF2B5EF4-FFF2-40B4-BE49-F238E27FC236}">
              <a16:creationId xmlns:a16="http://schemas.microsoft.com/office/drawing/2014/main" xmlns="" id="{07717B24-CE6B-44C9-8C00-06B16C42F89A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86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1793" name="Picture 1792">
          <a:extLst>
            <a:ext uri="{FF2B5EF4-FFF2-40B4-BE49-F238E27FC236}">
              <a16:creationId xmlns:a16="http://schemas.microsoft.com/office/drawing/2014/main" xmlns="" id="{BDD8A3DD-0A91-4F70-B87E-9A119CEA8B82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87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2</xdr:col>
      <xdr:colOff>104775</xdr:colOff>
      <xdr:row>71</xdr:row>
      <xdr:rowOff>0</xdr:rowOff>
    </xdr:from>
    <xdr:ext cx="50800" cy="50800"/>
    <xdr:pic>
      <xdr:nvPicPr>
        <xdr:cNvPr id="1794" name="Picture 1793">
          <a:extLst>
            <a:ext uri="{FF2B5EF4-FFF2-40B4-BE49-F238E27FC236}">
              <a16:creationId xmlns:a16="http://schemas.microsoft.com/office/drawing/2014/main" xmlns="" id="{3DA1F946-62B8-459D-A56F-6237F1503679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86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328035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1795" name="Picture 1794">
          <a:extLst>
            <a:ext uri="{FF2B5EF4-FFF2-40B4-BE49-F238E27FC236}">
              <a16:creationId xmlns:a16="http://schemas.microsoft.com/office/drawing/2014/main" xmlns="" id="{DFD8EB27-4785-4F5B-976E-3A9C012175E4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87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1796" name="Picture 1795">
          <a:extLst>
            <a:ext uri="{FF2B5EF4-FFF2-40B4-BE49-F238E27FC236}">
              <a16:creationId xmlns:a16="http://schemas.microsoft.com/office/drawing/2014/main" xmlns="" id="{D2E3D205-82C5-46FC-8DAC-8B7EF97EAEC5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88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1797" name="Picture 1796">
          <a:extLst>
            <a:ext uri="{FF2B5EF4-FFF2-40B4-BE49-F238E27FC236}">
              <a16:creationId xmlns:a16="http://schemas.microsoft.com/office/drawing/2014/main" xmlns="" id="{4C9B6DCC-D101-4158-A065-BF0C94663FA6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89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1798" name="Picture 1797">
          <a:extLst>
            <a:ext uri="{FF2B5EF4-FFF2-40B4-BE49-F238E27FC236}">
              <a16:creationId xmlns:a16="http://schemas.microsoft.com/office/drawing/2014/main" xmlns="" id="{3643CF16-7BC6-4F12-A566-44F39B52B84C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88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1799" name="Picture 1798">
          <a:extLst>
            <a:ext uri="{FF2B5EF4-FFF2-40B4-BE49-F238E27FC236}">
              <a16:creationId xmlns:a16="http://schemas.microsoft.com/office/drawing/2014/main" xmlns="" id="{C94F5763-EB3A-4002-A546-8AFC7B9C861A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89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2</xdr:col>
      <xdr:colOff>104775</xdr:colOff>
      <xdr:row>71</xdr:row>
      <xdr:rowOff>0</xdr:rowOff>
    </xdr:from>
    <xdr:ext cx="50800" cy="50800"/>
    <xdr:pic>
      <xdr:nvPicPr>
        <xdr:cNvPr id="1800" name="Picture 1799">
          <a:extLst>
            <a:ext uri="{FF2B5EF4-FFF2-40B4-BE49-F238E27FC236}">
              <a16:creationId xmlns:a16="http://schemas.microsoft.com/office/drawing/2014/main" xmlns="" id="{59B560D3-D26F-474E-ACEB-FF587DA52096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88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328035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1801" name="Picture 1800">
          <a:extLst>
            <a:ext uri="{FF2B5EF4-FFF2-40B4-BE49-F238E27FC236}">
              <a16:creationId xmlns:a16="http://schemas.microsoft.com/office/drawing/2014/main" xmlns="" id="{0F19CD73-C78F-417D-BA43-1C1AEA226127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89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1802" name="Picture 1801">
          <a:extLst>
            <a:ext uri="{FF2B5EF4-FFF2-40B4-BE49-F238E27FC236}">
              <a16:creationId xmlns:a16="http://schemas.microsoft.com/office/drawing/2014/main" xmlns="" id="{0BABCE09-CE9B-4DAB-BC2C-11B63C57A833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90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1803" name="Picture 1802">
          <a:extLst>
            <a:ext uri="{FF2B5EF4-FFF2-40B4-BE49-F238E27FC236}">
              <a16:creationId xmlns:a16="http://schemas.microsoft.com/office/drawing/2014/main" xmlns="" id="{F7839C2E-CC49-4E21-8EFA-D67CF8B5C53C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88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1804" name="Picture 1803">
          <a:extLst>
            <a:ext uri="{FF2B5EF4-FFF2-40B4-BE49-F238E27FC236}">
              <a16:creationId xmlns:a16="http://schemas.microsoft.com/office/drawing/2014/main" xmlns="" id="{454CA4E8-A74C-4851-A427-11526EBA2B48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89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1805" name="Picture 1804">
          <a:extLst>
            <a:ext uri="{FF2B5EF4-FFF2-40B4-BE49-F238E27FC236}">
              <a16:creationId xmlns:a16="http://schemas.microsoft.com/office/drawing/2014/main" xmlns="" id="{F3B1D96A-2986-4A68-9D14-3B0D106BC2FA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90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1806" name="Picture 1805">
          <a:extLst>
            <a:ext uri="{FF2B5EF4-FFF2-40B4-BE49-F238E27FC236}">
              <a16:creationId xmlns:a16="http://schemas.microsoft.com/office/drawing/2014/main" xmlns="" id="{08887B61-435A-4BDB-BFE9-3180A5665437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88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1807" name="Picture 1806">
          <a:extLst>
            <a:ext uri="{FF2B5EF4-FFF2-40B4-BE49-F238E27FC236}">
              <a16:creationId xmlns:a16="http://schemas.microsoft.com/office/drawing/2014/main" xmlns="" id="{BEA47892-7162-4528-9003-6946C92A265A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89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1808" name="Picture 1807">
          <a:extLst>
            <a:ext uri="{FF2B5EF4-FFF2-40B4-BE49-F238E27FC236}">
              <a16:creationId xmlns:a16="http://schemas.microsoft.com/office/drawing/2014/main" xmlns="" id="{39AA18BD-1EE8-46E6-8164-26B74D4ABE5A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88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1809" name="Picture 1808">
          <a:extLst>
            <a:ext uri="{FF2B5EF4-FFF2-40B4-BE49-F238E27FC236}">
              <a16:creationId xmlns:a16="http://schemas.microsoft.com/office/drawing/2014/main" xmlns="" id="{13966060-E0EC-4D58-ADB6-D9E59D174C77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89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1810" name="Picture 1809">
          <a:extLst>
            <a:ext uri="{FF2B5EF4-FFF2-40B4-BE49-F238E27FC236}">
              <a16:creationId xmlns:a16="http://schemas.microsoft.com/office/drawing/2014/main" xmlns="" id="{79F685DC-9176-44CF-B36C-6E26C103E1F3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90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2</xdr:col>
      <xdr:colOff>104775</xdr:colOff>
      <xdr:row>71</xdr:row>
      <xdr:rowOff>0</xdr:rowOff>
    </xdr:from>
    <xdr:ext cx="50800" cy="50800"/>
    <xdr:pic>
      <xdr:nvPicPr>
        <xdr:cNvPr id="1811" name="Picture 1810">
          <a:extLst>
            <a:ext uri="{FF2B5EF4-FFF2-40B4-BE49-F238E27FC236}">
              <a16:creationId xmlns:a16="http://schemas.microsoft.com/office/drawing/2014/main" xmlns="" id="{C5F593AE-359D-4D72-A183-3AA9E549F309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88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328035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1812" name="Picture 1811">
          <a:extLst>
            <a:ext uri="{FF2B5EF4-FFF2-40B4-BE49-F238E27FC236}">
              <a16:creationId xmlns:a16="http://schemas.microsoft.com/office/drawing/2014/main" xmlns="" id="{0E7B6080-DB7C-457E-9A88-3595B4EE5754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89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1813" name="Picture 1812">
          <a:extLst>
            <a:ext uri="{FF2B5EF4-FFF2-40B4-BE49-F238E27FC236}">
              <a16:creationId xmlns:a16="http://schemas.microsoft.com/office/drawing/2014/main" xmlns="" id="{E8A0EF9D-D661-461B-B93C-A43CB9AC44DB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88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1814" name="Picture 1813">
          <a:extLst>
            <a:ext uri="{FF2B5EF4-FFF2-40B4-BE49-F238E27FC236}">
              <a16:creationId xmlns:a16="http://schemas.microsoft.com/office/drawing/2014/main" xmlns="" id="{2D90938B-381D-4DDA-845D-BCA90D9C7F6D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89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1815" name="Picture 1814">
          <a:extLst>
            <a:ext uri="{FF2B5EF4-FFF2-40B4-BE49-F238E27FC236}">
              <a16:creationId xmlns:a16="http://schemas.microsoft.com/office/drawing/2014/main" xmlns="" id="{A474C945-3875-41BE-9FA1-C2E1A110D191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88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1816" name="Picture 1815">
          <a:extLst>
            <a:ext uri="{FF2B5EF4-FFF2-40B4-BE49-F238E27FC236}">
              <a16:creationId xmlns:a16="http://schemas.microsoft.com/office/drawing/2014/main" xmlns="" id="{2B6B856B-36A6-41DE-B0A6-F0BAFF7A505B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89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1817" name="Picture 1816">
          <a:extLst>
            <a:ext uri="{FF2B5EF4-FFF2-40B4-BE49-F238E27FC236}">
              <a16:creationId xmlns:a16="http://schemas.microsoft.com/office/drawing/2014/main" xmlns="" id="{8684EA35-A8D0-48CB-B527-3BB806D98ACF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90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2</xdr:col>
      <xdr:colOff>104775</xdr:colOff>
      <xdr:row>71</xdr:row>
      <xdr:rowOff>0</xdr:rowOff>
    </xdr:from>
    <xdr:ext cx="50800" cy="50800"/>
    <xdr:pic>
      <xdr:nvPicPr>
        <xdr:cNvPr id="1818" name="Picture 1817">
          <a:extLst>
            <a:ext uri="{FF2B5EF4-FFF2-40B4-BE49-F238E27FC236}">
              <a16:creationId xmlns:a16="http://schemas.microsoft.com/office/drawing/2014/main" xmlns="" id="{A614E968-BC9F-47E4-94DB-E961A0C441FC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88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328035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1819" name="Picture 1818">
          <a:extLst>
            <a:ext uri="{FF2B5EF4-FFF2-40B4-BE49-F238E27FC236}">
              <a16:creationId xmlns:a16="http://schemas.microsoft.com/office/drawing/2014/main" xmlns="" id="{21E98C46-B637-4672-B64F-3E58AE86A78D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89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1820" name="Picture 1819">
          <a:extLst>
            <a:ext uri="{FF2B5EF4-FFF2-40B4-BE49-F238E27FC236}">
              <a16:creationId xmlns:a16="http://schemas.microsoft.com/office/drawing/2014/main" xmlns="" id="{330A004C-8526-4D67-9878-2751AA43522F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88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1821" name="Picture 1820">
          <a:extLst>
            <a:ext uri="{FF2B5EF4-FFF2-40B4-BE49-F238E27FC236}">
              <a16:creationId xmlns:a16="http://schemas.microsoft.com/office/drawing/2014/main" xmlns="" id="{ADB56F58-8BD3-4ED4-8E8D-2C9931B79E10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89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1822" name="Picture 1821">
          <a:extLst>
            <a:ext uri="{FF2B5EF4-FFF2-40B4-BE49-F238E27FC236}">
              <a16:creationId xmlns:a16="http://schemas.microsoft.com/office/drawing/2014/main" xmlns="" id="{640C4391-4959-4ED8-80EB-1BEE5E5BF319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88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1823" name="Picture 1822">
          <a:extLst>
            <a:ext uri="{FF2B5EF4-FFF2-40B4-BE49-F238E27FC236}">
              <a16:creationId xmlns:a16="http://schemas.microsoft.com/office/drawing/2014/main" xmlns="" id="{A94D1E64-90BD-4E36-829E-32B9B64C6FA8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89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1824" name="Picture 1823">
          <a:extLst>
            <a:ext uri="{FF2B5EF4-FFF2-40B4-BE49-F238E27FC236}">
              <a16:creationId xmlns:a16="http://schemas.microsoft.com/office/drawing/2014/main" xmlns="" id="{DE3D7437-9426-47BA-AAB6-3440F7907A3A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90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1825" name="Picture 1824">
          <a:extLst>
            <a:ext uri="{FF2B5EF4-FFF2-40B4-BE49-F238E27FC236}">
              <a16:creationId xmlns:a16="http://schemas.microsoft.com/office/drawing/2014/main" xmlns="" id="{C04EFB86-9168-462B-9E17-BB7EEB2D4EB1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91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1826" name="Picture 1825">
          <a:extLst>
            <a:ext uri="{FF2B5EF4-FFF2-40B4-BE49-F238E27FC236}">
              <a16:creationId xmlns:a16="http://schemas.microsoft.com/office/drawing/2014/main" xmlns="" id="{9E65797F-FEF3-4B46-9EE4-7C6204E0D773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92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1827" name="Picture 1826">
          <a:extLst>
            <a:ext uri="{FF2B5EF4-FFF2-40B4-BE49-F238E27FC236}">
              <a16:creationId xmlns:a16="http://schemas.microsoft.com/office/drawing/2014/main" xmlns="" id="{A3F8E7EB-FEAA-45B4-BFBF-59730CC344AE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93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2</xdr:col>
      <xdr:colOff>104775</xdr:colOff>
      <xdr:row>71</xdr:row>
      <xdr:rowOff>0</xdr:rowOff>
    </xdr:from>
    <xdr:ext cx="50800" cy="50800"/>
    <xdr:pic>
      <xdr:nvPicPr>
        <xdr:cNvPr id="1828" name="Picture 1827">
          <a:extLst>
            <a:ext uri="{FF2B5EF4-FFF2-40B4-BE49-F238E27FC236}">
              <a16:creationId xmlns:a16="http://schemas.microsoft.com/office/drawing/2014/main" xmlns="" id="{5F152481-627F-43F2-AD21-EC0F8AF4FDF3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94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328035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1829" name="Picture 1828">
          <a:extLst>
            <a:ext uri="{FF2B5EF4-FFF2-40B4-BE49-F238E27FC236}">
              <a16:creationId xmlns:a16="http://schemas.microsoft.com/office/drawing/2014/main" xmlns="" id="{3DF2AD3B-259B-41E7-8CC6-6CF7AB38AF5C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9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1830" name="Picture 1829">
          <a:extLst>
            <a:ext uri="{FF2B5EF4-FFF2-40B4-BE49-F238E27FC236}">
              <a16:creationId xmlns:a16="http://schemas.microsoft.com/office/drawing/2014/main" xmlns="" id="{7EC53097-6BD6-4DA0-B0F9-C0202F0A4D2E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94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1831" name="Picture 1830">
          <a:extLst>
            <a:ext uri="{FF2B5EF4-FFF2-40B4-BE49-F238E27FC236}">
              <a16:creationId xmlns:a16="http://schemas.microsoft.com/office/drawing/2014/main" xmlns="" id="{B88D3BF2-AF03-47F1-925A-B150CB162E9C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9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1832" name="Picture 1831">
          <a:extLst>
            <a:ext uri="{FF2B5EF4-FFF2-40B4-BE49-F238E27FC236}">
              <a16:creationId xmlns:a16="http://schemas.microsoft.com/office/drawing/2014/main" xmlns="" id="{3C86145D-1E93-416B-9D6F-C56916630835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94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1833" name="Picture 1832">
          <a:extLst>
            <a:ext uri="{FF2B5EF4-FFF2-40B4-BE49-F238E27FC236}">
              <a16:creationId xmlns:a16="http://schemas.microsoft.com/office/drawing/2014/main" xmlns="" id="{CA314525-A10C-436D-80CB-09BEFA6D1C3C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9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1834" name="Picture 1833">
          <a:extLst>
            <a:ext uri="{FF2B5EF4-FFF2-40B4-BE49-F238E27FC236}">
              <a16:creationId xmlns:a16="http://schemas.microsoft.com/office/drawing/2014/main" xmlns="" id="{3349280F-CCB7-4569-BB5A-54A81AFD4916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96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1835" name="Picture 1834">
          <a:extLst>
            <a:ext uri="{FF2B5EF4-FFF2-40B4-BE49-F238E27FC236}">
              <a16:creationId xmlns:a16="http://schemas.microsoft.com/office/drawing/2014/main" xmlns="" id="{80EB5EFD-3392-48A3-B5B5-5B456127576A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94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1836" name="Picture 1835">
          <a:extLst>
            <a:ext uri="{FF2B5EF4-FFF2-40B4-BE49-F238E27FC236}">
              <a16:creationId xmlns:a16="http://schemas.microsoft.com/office/drawing/2014/main" xmlns="" id="{9E888201-F569-458B-9F33-1A77B49C1A08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9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1837" name="Picture 1836">
          <a:extLst>
            <a:ext uri="{FF2B5EF4-FFF2-40B4-BE49-F238E27FC236}">
              <a16:creationId xmlns:a16="http://schemas.microsoft.com/office/drawing/2014/main" xmlns="" id="{0851B05E-A8CF-47EC-A54D-881D972008D8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96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1838" name="Picture 1837">
          <a:extLst>
            <a:ext uri="{FF2B5EF4-FFF2-40B4-BE49-F238E27FC236}">
              <a16:creationId xmlns:a16="http://schemas.microsoft.com/office/drawing/2014/main" xmlns="" id="{D651D539-DD3B-404D-8073-C71D22DBA0F7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79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1839" name="Picture 1838">
          <a:extLst>
            <a:ext uri="{FF2B5EF4-FFF2-40B4-BE49-F238E27FC236}">
              <a16:creationId xmlns:a16="http://schemas.microsoft.com/office/drawing/2014/main" xmlns="" id="{FAC06319-3701-4DE6-9AB0-6C9428DFFACA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80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1840" name="Picture 1839">
          <a:extLst>
            <a:ext uri="{FF2B5EF4-FFF2-40B4-BE49-F238E27FC236}">
              <a16:creationId xmlns:a16="http://schemas.microsoft.com/office/drawing/2014/main" xmlns="" id="{3F448859-4D0B-459B-A9EA-DF0BF989AEA7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81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1841" name="Picture 1840">
          <a:extLst>
            <a:ext uri="{FF2B5EF4-FFF2-40B4-BE49-F238E27FC236}">
              <a16:creationId xmlns:a16="http://schemas.microsoft.com/office/drawing/2014/main" xmlns="" id="{10F51CA4-3DFA-47EF-8AF9-DF40604ABACB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82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2</xdr:col>
      <xdr:colOff>104775</xdr:colOff>
      <xdr:row>73</xdr:row>
      <xdr:rowOff>0</xdr:rowOff>
    </xdr:from>
    <xdr:ext cx="50800" cy="50800"/>
    <xdr:pic>
      <xdr:nvPicPr>
        <xdr:cNvPr id="1842" name="Picture 1841">
          <a:extLst>
            <a:ext uri="{FF2B5EF4-FFF2-40B4-BE49-F238E27FC236}">
              <a16:creationId xmlns:a16="http://schemas.microsoft.com/office/drawing/2014/main" xmlns="" id="{EF34DB11-7876-42C9-83BC-811CFCACD383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78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328035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72</xdr:row>
      <xdr:rowOff>0</xdr:rowOff>
    </xdr:from>
    <xdr:ext cx="50800" cy="50800"/>
    <xdr:pic>
      <xdr:nvPicPr>
        <xdr:cNvPr id="1843" name="Picture 1842">
          <a:extLst>
            <a:ext uri="{FF2B5EF4-FFF2-40B4-BE49-F238E27FC236}">
              <a16:creationId xmlns:a16="http://schemas.microsoft.com/office/drawing/2014/main" xmlns="" id="{5B9508FC-21B4-4622-8726-B03717267561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78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72</xdr:row>
      <xdr:rowOff>0</xdr:rowOff>
    </xdr:from>
    <xdr:ext cx="50800" cy="50800"/>
    <xdr:pic>
      <xdr:nvPicPr>
        <xdr:cNvPr id="1844" name="Picture 1843">
          <a:extLst>
            <a:ext uri="{FF2B5EF4-FFF2-40B4-BE49-F238E27FC236}">
              <a16:creationId xmlns:a16="http://schemas.microsoft.com/office/drawing/2014/main" xmlns="" id="{27A583EF-8564-4D96-9E28-59E2DBD55876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79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2</xdr:col>
      <xdr:colOff>104775</xdr:colOff>
      <xdr:row>72</xdr:row>
      <xdr:rowOff>0</xdr:rowOff>
    </xdr:from>
    <xdr:ext cx="50800" cy="50800"/>
    <xdr:pic>
      <xdr:nvPicPr>
        <xdr:cNvPr id="1845" name="Picture 1844">
          <a:extLst>
            <a:ext uri="{FF2B5EF4-FFF2-40B4-BE49-F238E27FC236}">
              <a16:creationId xmlns:a16="http://schemas.microsoft.com/office/drawing/2014/main" xmlns="" id="{AFEB6A70-B05D-468F-A45A-53F292098377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80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328035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72</xdr:row>
      <xdr:rowOff>0</xdr:rowOff>
    </xdr:from>
    <xdr:ext cx="50800" cy="50800"/>
    <xdr:pic>
      <xdr:nvPicPr>
        <xdr:cNvPr id="1846" name="Picture 1845">
          <a:extLst>
            <a:ext uri="{FF2B5EF4-FFF2-40B4-BE49-F238E27FC236}">
              <a16:creationId xmlns:a16="http://schemas.microsoft.com/office/drawing/2014/main" xmlns="" id="{6C138A58-3373-4C20-8488-27AA76891562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81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72</xdr:row>
      <xdr:rowOff>0</xdr:rowOff>
    </xdr:from>
    <xdr:ext cx="50800" cy="50800"/>
    <xdr:pic>
      <xdr:nvPicPr>
        <xdr:cNvPr id="1847" name="Picture 1846">
          <a:extLst>
            <a:ext uri="{FF2B5EF4-FFF2-40B4-BE49-F238E27FC236}">
              <a16:creationId xmlns:a16="http://schemas.microsoft.com/office/drawing/2014/main" xmlns="" id="{988BB6D8-CD29-43E7-9A29-FF580F9DA076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80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72</xdr:row>
      <xdr:rowOff>0</xdr:rowOff>
    </xdr:from>
    <xdr:ext cx="50800" cy="50800"/>
    <xdr:pic>
      <xdr:nvPicPr>
        <xdr:cNvPr id="1848" name="Picture 1847">
          <a:extLst>
            <a:ext uri="{FF2B5EF4-FFF2-40B4-BE49-F238E27FC236}">
              <a16:creationId xmlns:a16="http://schemas.microsoft.com/office/drawing/2014/main" xmlns="" id="{A7BAD207-C4B0-4A98-9BFE-5E69D3B728AB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81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72</xdr:row>
      <xdr:rowOff>0</xdr:rowOff>
    </xdr:from>
    <xdr:ext cx="50800" cy="50800"/>
    <xdr:pic>
      <xdr:nvPicPr>
        <xdr:cNvPr id="1849" name="Picture 1848">
          <a:extLst>
            <a:ext uri="{FF2B5EF4-FFF2-40B4-BE49-F238E27FC236}">
              <a16:creationId xmlns:a16="http://schemas.microsoft.com/office/drawing/2014/main" xmlns="" id="{7EDB7DB2-1B2A-4B9A-8EFA-859578AD5D7B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80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72</xdr:row>
      <xdr:rowOff>0</xdr:rowOff>
    </xdr:from>
    <xdr:ext cx="50800" cy="50800"/>
    <xdr:pic>
      <xdr:nvPicPr>
        <xdr:cNvPr id="1850" name="Picture 1849">
          <a:extLst>
            <a:ext uri="{FF2B5EF4-FFF2-40B4-BE49-F238E27FC236}">
              <a16:creationId xmlns:a16="http://schemas.microsoft.com/office/drawing/2014/main" xmlns="" id="{0E714866-F9E9-432B-8734-8A635DDA5FDB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81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72</xdr:row>
      <xdr:rowOff>0</xdr:rowOff>
    </xdr:from>
    <xdr:ext cx="50800" cy="50800"/>
    <xdr:pic>
      <xdr:nvPicPr>
        <xdr:cNvPr id="1851" name="Picture 1850">
          <a:extLst>
            <a:ext uri="{FF2B5EF4-FFF2-40B4-BE49-F238E27FC236}">
              <a16:creationId xmlns:a16="http://schemas.microsoft.com/office/drawing/2014/main" xmlns="" id="{F599F663-B9E9-4A88-86C0-925281D30963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82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72</xdr:row>
      <xdr:rowOff>0</xdr:rowOff>
    </xdr:from>
    <xdr:ext cx="50800" cy="50800"/>
    <xdr:pic>
      <xdr:nvPicPr>
        <xdr:cNvPr id="1852" name="Picture 1851">
          <a:extLst>
            <a:ext uri="{FF2B5EF4-FFF2-40B4-BE49-F238E27FC236}">
              <a16:creationId xmlns:a16="http://schemas.microsoft.com/office/drawing/2014/main" xmlns="" id="{12CC5C33-74AE-4A9A-98A4-753CBB43244D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80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72</xdr:row>
      <xdr:rowOff>0</xdr:rowOff>
    </xdr:from>
    <xdr:ext cx="50800" cy="50800"/>
    <xdr:pic>
      <xdr:nvPicPr>
        <xdr:cNvPr id="1853" name="Picture 1852">
          <a:extLst>
            <a:ext uri="{FF2B5EF4-FFF2-40B4-BE49-F238E27FC236}">
              <a16:creationId xmlns:a16="http://schemas.microsoft.com/office/drawing/2014/main" xmlns="" id="{614B79B1-7B8B-4DFE-89FB-EC7B8FF43CDD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81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72</xdr:row>
      <xdr:rowOff>0</xdr:rowOff>
    </xdr:from>
    <xdr:ext cx="50800" cy="50800"/>
    <xdr:pic>
      <xdr:nvPicPr>
        <xdr:cNvPr id="1854" name="Picture 1853">
          <a:extLst>
            <a:ext uri="{FF2B5EF4-FFF2-40B4-BE49-F238E27FC236}">
              <a16:creationId xmlns:a16="http://schemas.microsoft.com/office/drawing/2014/main" xmlns="" id="{CDF69141-10A6-435F-ABFE-D6675525328F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82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72</xdr:row>
      <xdr:rowOff>0</xdr:rowOff>
    </xdr:from>
    <xdr:ext cx="50800" cy="50800"/>
    <xdr:pic>
      <xdr:nvPicPr>
        <xdr:cNvPr id="1855" name="Picture 1854">
          <a:extLst>
            <a:ext uri="{FF2B5EF4-FFF2-40B4-BE49-F238E27FC236}">
              <a16:creationId xmlns:a16="http://schemas.microsoft.com/office/drawing/2014/main" xmlns="" id="{7B113276-10D8-4F72-B393-9CE31532E89A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83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72</xdr:row>
      <xdr:rowOff>0</xdr:rowOff>
    </xdr:from>
    <xdr:ext cx="50800" cy="50800"/>
    <xdr:pic>
      <xdr:nvPicPr>
        <xdr:cNvPr id="1856" name="Picture 1855">
          <a:extLst>
            <a:ext uri="{FF2B5EF4-FFF2-40B4-BE49-F238E27FC236}">
              <a16:creationId xmlns:a16="http://schemas.microsoft.com/office/drawing/2014/main" xmlns="" id="{3AEA250C-DA2C-40DD-9CC8-9C9C1A5D9497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84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72</xdr:row>
      <xdr:rowOff>0</xdr:rowOff>
    </xdr:from>
    <xdr:ext cx="50800" cy="50800"/>
    <xdr:pic>
      <xdr:nvPicPr>
        <xdr:cNvPr id="1857" name="Picture 1856">
          <a:extLst>
            <a:ext uri="{FF2B5EF4-FFF2-40B4-BE49-F238E27FC236}">
              <a16:creationId xmlns:a16="http://schemas.microsoft.com/office/drawing/2014/main" xmlns="" id="{8F08FB62-DFC4-449A-AF36-45A1A45819AB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8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72</xdr:row>
      <xdr:rowOff>0</xdr:rowOff>
    </xdr:from>
    <xdr:ext cx="50800" cy="50800"/>
    <xdr:pic>
      <xdr:nvPicPr>
        <xdr:cNvPr id="1858" name="Picture 1857">
          <a:extLst>
            <a:ext uri="{FF2B5EF4-FFF2-40B4-BE49-F238E27FC236}">
              <a16:creationId xmlns:a16="http://schemas.microsoft.com/office/drawing/2014/main" xmlns="" id="{6271FC43-CBD6-424D-A952-C37CFCF75343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86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72</xdr:row>
      <xdr:rowOff>0</xdr:rowOff>
    </xdr:from>
    <xdr:ext cx="50800" cy="50800"/>
    <xdr:pic>
      <xdr:nvPicPr>
        <xdr:cNvPr id="1859" name="Picture 1858">
          <a:extLst>
            <a:ext uri="{FF2B5EF4-FFF2-40B4-BE49-F238E27FC236}">
              <a16:creationId xmlns:a16="http://schemas.microsoft.com/office/drawing/2014/main" xmlns="" id="{9F605896-F6F9-4D9A-9F09-96DF38FAA28A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87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72</xdr:row>
      <xdr:rowOff>0</xdr:rowOff>
    </xdr:from>
    <xdr:ext cx="50800" cy="50800"/>
    <xdr:pic>
      <xdr:nvPicPr>
        <xdr:cNvPr id="1860" name="Picture 1859">
          <a:extLst>
            <a:ext uri="{FF2B5EF4-FFF2-40B4-BE49-F238E27FC236}">
              <a16:creationId xmlns:a16="http://schemas.microsoft.com/office/drawing/2014/main" xmlns="" id="{BD17CB8F-3AF2-4361-955A-86621951DBFE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86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72</xdr:row>
      <xdr:rowOff>0</xdr:rowOff>
    </xdr:from>
    <xdr:ext cx="50800" cy="50800"/>
    <xdr:pic>
      <xdr:nvPicPr>
        <xdr:cNvPr id="1861" name="Picture 1860">
          <a:extLst>
            <a:ext uri="{FF2B5EF4-FFF2-40B4-BE49-F238E27FC236}">
              <a16:creationId xmlns:a16="http://schemas.microsoft.com/office/drawing/2014/main" xmlns="" id="{040EC55A-D84D-4962-A1BC-0E30351EA8B2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87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2</xdr:col>
      <xdr:colOff>104775</xdr:colOff>
      <xdr:row>72</xdr:row>
      <xdr:rowOff>0</xdr:rowOff>
    </xdr:from>
    <xdr:ext cx="50800" cy="50800"/>
    <xdr:pic>
      <xdr:nvPicPr>
        <xdr:cNvPr id="1862" name="Picture 1861">
          <a:extLst>
            <a:ext uri="{FF2B5EF4-FFF2-40B4-BE49-F238E27FC236}">
              <a16:creationId xmlns:a16="http://schemas.microsoft.com/office/drawing/2014/main" xmlns="" id="{157506DD-32B2-40F0-B8AB-A30E889B85B5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86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328035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72</xdr:row>
      <xdr:rowOff>0</xdr:rowOff>
    </xdr:from>
    <xdr:ext cx="50800" cy="50800"/>
    <xdr:pic>
      <xdr:nvPicPr>
        <xdr:cNvPr id="1863" name="Picture 1862">
          <a:extLst>
            <a:ext uri="{FF2B5EF4-FFF2-40B4-BE49-F238E27FC236}">
              <a16:creationId xmlns:a16="http://schemas.microsoft.com/office/drawing/2014/main" xmlns="" id="{AEF85C6F-BF87-48C3-BC9C-4F23E44FDA89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87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72</xdr:row>
      <xdr:rowOff>0</xdr:rowOff>
    </xdr:from>
    <xdr:ext cx="50800" cy="50800"/>
    <xdr:pic>
      <xdr:nvPicPr>
        <xdr:cNvPr id="1864" name="Picture 1863">
          <a:extLst>
            <a:ext uri="{FF2B5EF4-FFF2-40B4-BE49-F238E27FC236}">
              <a16:creationId xmlns:a16="http://schemas.microsoft.com/office/drawing/2014/main" xmlns="" id="{2F00BCF3-18A2-49AE-88F6-5138B348B1D1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88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72</xdr:row>
      <xdr:rowOff>0</xdr:rowOff>
    </xdr:from>
    <xdr:ext cx="50800" cy="50800"/>
    <xdr:pic>
      <xdr:nvPicPr>
        <xdr:cNvPr id="1865" name="Picture 1864">
          <a:extLst>
            <a:ext uri="{FF2B5EF4-FFF2-40B4-BE49-F238E27FC236}">
              <a16:creationId xmlns:a16="http://schemas.microsoft.com/office/drawing/2014/main" xmlns="" id="{A30B1178-1D51-423B-8756-DE61C8E9B1ED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89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72</xdr:row>
      <xdr:rowOff>0</xdr:rowOff>
    </xdr:from>
    <xdr:ext cx="50800" cy="50800"/>
    <xdr:pic>
      <xdr:nvPicPr>
        <xdr:cNvPr id="1866" name="Picture 1865">
          <a:extLst>
            <a:ext uri="{FF2B5EF4-FFF2-40B4-BE49-F238E27FC236}">
              <a16:creationId xmlns:a16="http://schemas.microsoft.com/office/drawing/2014/main" xmlns="" id="{F2AE564D-764E-41A6-8E26-5C8840D4C243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88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72</xdr:row>
      <xdr:rowOff>0</xdr:rowOff>
    </xdr:from>
    <xdr:ext cx="50800" cy="50800"/>
    <xdr:pic>
      <xdr:nvPicPr>
        <xdr:cNvPr id="1867" name="Picture 1866">
          <a:extLst>
            <a:ext uri="{FF2B5EF4-FFF2-40B4-BE49-F238E27FC236}">
              <a16:creationId xmlns:a16="http://schemas.microsoft.com/office/drawing/2014/main" xmlns="" id="{A4361D8E-804D-43AB-95C4-2DCE9176FD77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89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2</xdr:col>
      <xdr:colOff>104775</xdr:colOff>
      <xdr:row>72</xdr:row>
      <xdr:rowOff>0</xdr:rowOff>
    </xdr:from>
    <xdr:ext cx="50800" cy="50800"/>
    <xdr:pic>
      <xdr:nvPicPr>
        <xdr:cNvPr id="1868" name="Picture 1867">
          <a:extLst>
            <a:ext uri="{FF2B5EF4-FFF2-40B4-BE49-F238E27FC236}">
              <a16:creationId xmlns:a16="http://schemas.microsoft.com/office/drawing/2014/main" xmlns="" id="{5575B6EC-2FA6-461C-80CB-C4E52F8CA748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88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328035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72</xdr:row>
      <xdr:rowOff>0</xdr:rowOff>
    </xdr:from>
    <xdr:ext cx="50800" cy="50800"/>
    <xdr:pic>
      <xdr:nvPicPr>
        <xdr:cNvPr id="1869" name="Picture 1868">
          <a:extLst>
            <a:ext uri="{FF2B5EF4-FFF2-40B4-BE49-F238E27FC236}">
              <a16:creationId xmlns:a16="http://schemas.microsoft.com/office/drawing/2014/main" xmlns="" id="{E6352830-5FD3-45B2-A6DA-3821763715D8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89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72</xdr:row>
      <xdr:rowOff>0</xdr:rowOff>
    </xdr:from>
    <xdr:ext cx="50800" cy="50800"/>
    <xdr:pic>
      <xdr:nvPicPr>
        <xdr:cNvPr id="1870" name="Picture 1869">
          <a:extLst>
            <a:ext uri="{FF2B5EF4-FFF2-40B4-BE49-F238E27FC236}">
              <a16:creationId xmlns:a16="http://schemas.microsoft.com/office/drawing/2014/main" xmlns="" id="{7308DA7B-6120-441D-97A4-CBBCB505C62A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90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72</xdr:row>
      <xdr:rowOff>0</xdr:rowOff>
    </xdr:from>
    <xdr:ext cx="50800" cy="50800"/>
    <xdr:pic>
      <xdr:nvPicPr>
        <xdr:cNvPr id="1871" name="Picture 1870">
          <a:extLst>
            <a:ext uri="{FF2B5EF4-FFF2-40B4-BE49-F238E27FC236}">
              <a16:creationId xmlns:a16="http://schemas.microsoft.com/office/drawing/2014/main" xmlns="" id="{F84DFF24-2E46-44D5-B165-6AA950B61CB9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88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72</xdr:row>
      <xdr:rowOff>0</xdr:rowOff>
    </xdr:from>
    <xdr:ext cx="50800" cy="50800"/>
    <xdr:pic>
      <xdr:nvPicPr>
        <xdr:cNvPr id="1872" name="Picture 1871">
          <a:extLst>
            <a:ext uri="{FF2B5EF4-FFF2-40B4-BE49-F238E27FC236}">
              <a16:creationId xmlns:a16="http://schemas.microsoft.com/office/drawing/2014/main" xmlns="" id="{32E78E3A-E379-4D78-8DFA-97124F6EEA9F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89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72</xdr:row>
      <xdr:rowOff>0</xdr:rowOff>
    </xdr:from>
    <xdr:ext cx="50800" cy="50800"/>
    <xdr:pic>
      <xdr:nvPicPr>
        <xdr:cNvPr id="1873" name="Picture 1872">
          <a:extLst>
            <a:ext uri="{FF2B5EF4-FFF2-40B4-BE49-F238E27FC236}">
              <a16:creationId xmlns:a16="http://schemas.microsoft.com/office/drawing/2014/main" xmlns="" id="{4ADCB000-B4D8-49E4-8105-E8E6B25AB46B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90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72</xdr:row>
      <xdr:rowOff>0</xdr:rowOff>
    </xdr:from>
    <xdr:ext cx="50800" cy="50800"/>
    <xdr:pic>
      <xdr:nvPicPr>
        <xdr:cNvPr id="1874" name="Picture 1873">
          <a:extLst>
            <a:ext uri="{FF2B5EF4-FFF2-40B4-BE49-F238E27FC236}">
              <a16:creationId xmlns:a16="http://schemas.microsoft.com/office/drawing/2014/main" xmlns="" id="{FAE5ACD1-C23D-493C-880A-F4E126A316F2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88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72</xdr:row>
      <xdr:rowOff>0</xdr:rowOff>
    </xdr:from>
    <xdr:ext cx="50800" cy="50800"/>
    <xdr:pic>
      <xdr:nvPicPr>
        <xdr:cNvPr id="1875" name="Picture 1874">
          <a:extLst>
            <a:ext uri="{FF2B5EF4-FFF2-40B4-BE49-F238E27FC236}">
              <a16:creationId xmlns:a16="http://schemas.microsoft.com/office/drawing/2014/main" xmlns="" id="{BDEDAE9A-ADA9-4651-9381-A566B267DC5B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89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72</xdr:row>
      <xdr:rowOff>0</xdr:rowOff>
    </xdr:from>
    <xdr:ext cx="50800" cy="50800"/>
    <xdr:pic>
      <xdr:nvPicPr>
        <xdr:cNvPr id="1876" name="Picture 1875">
          <a:extLst>
            <a:ext uri="{FF2B5EF4-FFF2-40B4-BE49-F238E27FC236}">
              <a16:creationId xmlns:a16="http://schemas.microsoft.com/office/drawing/2014/main" xmlns="" id="{B983EB00-C5CA-4676-AD14-4CA4AD702B56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88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72</xdr:row>
      <xdr:rowOff>0</xdr:rowOff>
    </xdr:from>
    <xdr:ext cx="50800" cy="50800"/>
    <xdr:pic>
      <xdr:nvPicPr>
        <xdr:cNvPr id="1877" name="Picture 1876">
          <a:extLst>
            <a:ext uri="{FF2B5EF4-FFF2-40B4-BE49-F238E27FC236}">
              <a16:creationId xmlns:a16="http://schemas.microsoft.com/office/drawing/2014/main" xmlns="" id="{5D3C751B-262A-4F67-A310-839644CB7B4E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89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72</xdr:row>
      <xdr:rowOff>0</xdr:rowOff>
    </xdr:from>
    <xdr:ext cx="50800" cy="50800"/>
    <xdr:pic>
      <xdr:nvPicPr>
        <xdr:cNvPr id="1878" name="Picture 1877">
          <a:extLst>
            <a:ext uri="{FF2B5EF4-FFF2-40B4-BE49-F238E27FC236}">
              <a16:creationId xmlns:a16="http://schemas.microsoft.com/office/drawing/2014/main" xmlns="" id="{BEB7CB03-602F-4FF0-9FDF-D0C5CDB55F90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90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2</xdr:col>
      <xdr:colOff>104775</xdr:colOff>
      <xdr:row>72</xdr:row>
      <xdr:rowOff>0</xdr:rowOff>
    </xdr:from>
    <xdr:ext cx="50800" cy="50800"/>
    <xdr:pic>
      <xdr:nvPicPr>
        <xdr:cNvPr id="1879" name="Picture 1878">
          <a:extLst>
            <a:ext uri="{FF2B5EF4-FFF2-40B4-BE49-F238E27FC236}">
              <a16:creationId xmlns:a16="http://schemas.microsoft.com/office/drawing/2014/main" xmlns="" id="{334F28DB-D11F-46D3-9282-612644BBF637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88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328035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72</xdr:row>
      <xdr:rowOff>0</xdr:rowOff>
    </xdr:from>
    <xdr:ext cx="50800" cy="50800"/>
    <xdr:pic>
      <xdr:nvPicPr>
        <xdr:cNvPr id="1880" name="Picture 1879">
          <a:extLst>
            <a:ext uri="{FF2B5EF4-FFF2-40B4-BE49-F238E27FC236}">
              <a16:creationId xmlns:a16="http://schemas.microsoft.com/office/drawing/2014/main" xmlns="" id="{4D39F380-0F26-45C0-9424-9F428E1D2CB1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89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72</xdr:row>
      <xdr:rowOff>0</xdr:rowOff>
    </xdr:from>
    <xdr:ext cx="50800" cy="50800"/>
    <xdr:pic>
      <xdr:nvPicPr>
        <xdr:cNvPr id="1881" name="Picture 1880">
          <a:extLst>
            <a:ext uri="{FF2B5EF4-FFF2-40B4-BE49-F238E27FC236}">
              <a16:creationId xmlns:a16="http://schemas.microsoft.com/office/drawing/2014/main" xmlns="" id="{077DDC0B-6FE0-4A7A-8D3C-74237A63A6C0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88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72</xdr:row>
      <xdr:rowOff>0</xdr:rowOff>
    </xdr:from>
    <xdr:ext cx="50800" cy="50800"/>
    <xdr:pic>
      <xdr:nvPicPr>
        <xdr:cNvPr id="1882" name="Picture 1881">
          <a:extLst>
            <a:ext uri="{FF2B5EF4-FFF2-40B4-BE49-F238E27FC236}">
              <a16:creationId xmlns:a16="http://schemas.microsoft.com/office/drawing/2014/main" xmlns="" id="{5638ACAB-BD2F-4AE7-9B51-FD30DE8C88C6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89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72</xdr:row>
      <xdr:rowOff>0</xdr:rowOff>
    </xdr:from>
    <xdr:ext cx="50800" cy="50800"/>
    <xdr:pic>
      <xdr:nvPicPr>
        <xdr:cNvPr id="1883" name="Picture 1882">
          <a:extLst>
            <a:ext uri="{FF2B5EF4-FFF2-40B4-BE49-F238E27FC236}">
              <a16:creationId xmlns:a16="http://schemas.microsoft.com/office/drawing/2014/main" xmlns="" id="{37C951FE-526E-45D7-B66B-33BEB8A04E5C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88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72</xdr:row>
      <xdr:rowOff>0</xdr:rowOff>
    </xdr:from>
    <xdr:ext cx="50800" cy="50800"/>
    <xdr:pic>
      <xdr:nvPicPr>
        <xdr:cNvPr id="1884" name="Picture 1883">
          <a:extLst>
            <a:ext uri="{FF2B5EF4-FFF2-40B4-BE49-F238E27FC236}">
              <a16:creationId xmlns:a16="http://schemas.microsoft.com/office/drawing/2014/main" xmlns="" id="{AF997DB7-4B95-4991-84CF-00311EDB720F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89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72</xdr:row>
      <xdr:rowOff>0</xdr:rowOff>
    </xdr:from>
    <xdr:ext cx="50800" cy="50800"/>
    <xdr:pic>
      <xdr:nvPicPr>
        <xdr:cNvPr id="1885" name="Picture 1884">
          <a:extLst>
            <a:ext uri="{FF2B5EF4-FFF2-40B4-BE49-F238E27FC236}">
              <a16:creationId xmlns:a16="http://schemas.microsoft.com/office/drawing/2014/main" xmlns="" id="{6FB13EDD-EEA0-4770-9D5B-669F447E2433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90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2</xdr:col>
      <xdr:colOff>104775</xdr:colOff>
      <xdr:row>72</xdr:row>
      <xdr:rowOff>0</xdr:rowOff>
    </xdr:from>
    <xdr:ext cx="50800" cy="50800"/>
    <xdr:pic>
      <xdr:nvPicPr>
        <xdr:cNvPr id="1886" name="Picture 1885">
          <a:extLst>
            <a:ext uri="{FF2B5EF4-FFF2-40B4-BE49-F238E27FC236}">
              <a16:creationId xmlns:a16="http://schemas.microsoft.com/office/drawing/2014/main" xmlns="" id="{543ED369-12AD-44AC-8C9C-58D9F56026C2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88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328035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72</xdr:row>
      <xdr:rowOff>0</xdr:rowOff>
    </xdr:from>
    <xdr:ext cx="50800" cy="50800"/>
    <xdr:pic>
      <xdr:nvPicPr>
        <xdr:cNvPr id="1887" name="Picture 1886">
          <a:extLst>
            <a:ext uri="{FF2B5EF4-FFF2-40B4-BE49-F238E27FC236}">
              <a16:creationId xmlns:a16="http://schemas.microsoft.com/office/drawing/2014/main" xmlns="" id="{4521B439-85DF-40B3-A508-258602A9FB64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89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72</xdr:row>
      <xdr:rowOff>0</xdr:rowOff>
    </xdr:from>
    <xdr:ext cx="50800" cy="50800"/>
    <xdr:pic>
      <xdr:nvPicPr>
        <xdr:cNvPr id="1888" name="Picture 1887">
          <a:extLst>
            <a:ext uri="{FF2B5EF4-FFF2-40B4-BE49-F238E27FC236}">
              <a16:creationId xmlns:a16="http://schemas.microsoft.com/office/drawing/2014/main" xmlns="" id="{4F43BB7E-3CF9-443D-90AE-39512C6F1728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88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72</xdr:row>
      <xdr:rowOff>0</xdr:rowOff>
    </xdr:from>
    <xdr:ext cx="50800" cy="50800"/>
    <xdr:pic>
      <xdr:nvPicPr>
        <xdr:cNvPr id="1889" name="Picture 1888">
          <a:extLst>
            <a:ext uri="{FF2B5EF4-FFF2-40B4-BE49-F238E27FC236}">
              <a16:creationId xmlns:a16="http://schemas.microsoft.com/office/drawing/2014/main" xmlns="" id="{FFFAD581-DFBD-47AD-9602-737CBEA66AE9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89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72</xdr:row>
      <xdr:rowOff>0</xdr:rowOff>
    </xdr:from>
    <xdr:ext cx="50800" cy="50800"/>
    <xdr:pic>
      <xdr:nvPicPr>
        <xdr:cNvPr id="1890" name="Picture 1889">
          <a:extLst>
            <a:ext uri="{FF2B5EF4-FFF2-40B4-BE49-F238E27FC236}">
              <a16:creationId xmlns:a16="http://schemas.microsoft.com/office/drawing/2014/main" xmlns="" id="{58B40391-0CB4-428C-94B1-173A45D5E4F7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88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72</xdr:row>
      <xdr:rowOff>0</xdr:rowOff>
    </xdr:from>
    <xdr:ext cx="50800" cy="50800"/>
    <xdr:pic>
      <xdr:nvPicPr>
        <xdr:cNvPr id="1891" name="Picture 1890">
          <a:extLst>
            <a:ext uri="{FF2B5EF4-FFF2-40B4-BE49-F238E27FC236}">
              <a16:creationId xmlns:a16="http://schemas.microsoft.com/office/drawing/2014/main" xmlns="" id="{459E6DC8-0B2F-4CC8-A71E-C0F61EB4B3D9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89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72</xdr:row>
      <xdr:rowOff>0</xdr:rowOff>
    </xdr:from>
    <xdr:ext cx="50800" cy="50800"/>
    <xdr:pic>
      <xdr:nvPicPr>
        <xdr:cNvPr id="1892" name="Picture 1891">
          <a:extLst>
            <a:ext uri="{FF2B5EF4-FFF2-40B4-BE49-F238E27FC236}">
              <a16:creationId xmlns:a16="http://schemas.microsoft.com/office/drawing/2014/main" xmlns="" id="{065AA249-57CD-422D-BE7C-221FCF117147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90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72</xdr:row>
      <xdr:rowOff>0</xdr:rowOff>
    </xdr:from>
    <xdr:ext cx="50800" cy="50800"/>
    <xdr:pic>
      <xdr:nvPicPr>
        <xdr:cNvPr id="1893" name="Picture 1892">
          <a:extLst>
            <a:ext uri="{FF2B5EF4-FFF2-40B4-BE49-F238E27FC236}">
              <a16:creationId xmlns:a16="http://schemas.microsoft.com/office/drawing/2014/main" xmlns="" id="{DD41991A-CB53-422C-879C-BCF5AF8DA87F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91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72</xdr:row>
      <xdr:rowOff>0</xdr:rowOff>
    </xdr:from>
    <xdr:ext cx="50800" cy="50800"/>
    <xdr:pic>
      <xdr:nvPicPr>
        <xdr:cNvPr id="1894" name="Picture 1893">
          <a:extLst>
            <a:ext uri="{FF2B5EF4-FFF2-40B4-BE49-F238E27FC236}">
              <a16:creationId xmlns:a16="http://schemas.microsoft.com/office/drawing/2014/main" xmlns="" id="{834E7FA9-4820-4A35-BE34-4890AC3FE664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92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72</xdr:row>
      <xdr:rowOff>0</xdr:rowOff>
    </xdr:from>
    <xdr:ext cx="50800" cy="50800"/>
    <xdr:pic>
      <xdr:nvPicPr>
        <xdr:cNvPr id="1895" name="Picture 1894">
          <a:extLst>
            <a:ext uri="{FF2B5EF4-FFF2-40B4-BE49-F238E27FC236}">
              <a16:creationId xmlns:a16="http://schemas.microsoft.com/office/drawing/2014/main" xmlns="" id="{F9D604E1-106A-4A6E-99CD-3ACA697F13D1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93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2</xdr:col>
      <xdr:colOff>104775</xdr:colOff>
      <xdr:row>72</xdr:row>
      <xdr:rowOff>0</xdr:rowOff>
    </xdr:from>
    <xdr:ext cx="50800" cy="50800"/>
    <xdr:pic>
      <xdr:nvPicPr>
        <xdr:cNvPr id="1896" name="Picture 1895">
          <a:extLst>
            <a:ext uri="{FF2B5EF4-FFF2-40B4-BE49-F238E27FC236}">
              <a16:creationId xmlns:a16="http://schemas.microsoft.com/office/drawing/2014/main" xmlns="" id="{188F0A8D-D009-4A27-9930-2C8008889EF2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94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328035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72</xdr:row>
      <xdr:rowOff>0</xdr:rowOff>
    </xdr:from>
    <xdr:ext cx="50800" cy="50800"/>
    <xdr:pic>
      <xdr:nvPicPr>
        <xdr:cNvPr id="1897" name="Picture 1896">
          <a:extLst>
            <a:ext uri="{FF2B5EF4-FFF2-40B4-BE49-F238E27FC236}">
              <a16:creationId xmlns:a16="http://schemas.microsoft.com/office/drawing/2014/main" xmlns="" id="{3D8FDFEB-B0F2-402C-8298-92B5AF47A424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9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72</xdr:row>
      <xdr:rowOff>0</xdr:rowOff>
    </xdr:from>
    <xdr:ext cx="50800" cy="50800"/>
    <xdr:pic>
      <xdr:nvPicPr>
        <xdr:cNvPr id="1898" name="Picture 1897">
          <a:extLst>
            <a:ext uri="{FF2B5EF4-FFF2-40B4-BE49-F238E27FC236}">
              <a16:creationId xmlns:a16="http://schemas.microsoft.com/office/drawing/2014/main" xmlns="" id="{C1F192C5-D766-42F9-9CB6-E33C9C88E17B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94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72</xdr:row>
      <xdr:rowOff>0</xdr:rowOff>
    </xdr:from>
    <xdr:ext cx="50800" cy="50800"/>
    <xdr:pic>
      <xdr:nvPicPr>
        <xdr:cNvPr id="1899" name="Picture 1898">
          <a:extLst>
            <a:ext uri="{FF2B5EF4-FFF2-40B4-BE49-F238E27FC236}">
              <a16:creationId xmlns:a16="http://schemas.microsoft.com/office/drawing/2014/main" xmlns="" id="{ECF7E66F-0596-4EF9-82D5-27DD16D27BF9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9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72</xdr:row>
      <xdr:rowOff>0</xdr:rowOff>
    </xdr:from>
    <xdr:ext cx="50800" cy="50800"/>
    <xdr:pic>
      <xdr:nvPicPr>
        <xdr:cNvPr id="1900" name="Picture 1899">
          <a:extLst>
            <a:ext uri="{FF2B5EF4-FFF2-40B4-BE49-F238E27FC236}">
              <a16:creationId xmlns:a16="http://schemas.microsoft.com/office/drawing/2014/main" xmlns="" id="{E377512D-42A8-4F26-9C74-8519CDB034AA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94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72</xdr:row>
      <xdr:rowOff>0</xdr:rowOff>
    </xdr:from>
    <xdr:ext cx="50800" cy="50800"/>
    <xdr:pic>
      <xdr:nvPicPr>
        <xdr:cNvPr id="1901" name="Picture 1900">
          <a:extLst>
            <a:ext uri="{FF2B5EF4-FFF2-40B4-BE49-F238E27FC236}">
              <a16:creationId xmlns:a16="http://schemas.microsoft.com/office/drawing/2014/main" xmlns="" id="{123E2364-2AA5-4534-B0C7-B25496531205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9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72</xdr:row>
      <xdr:rowOff>0</xdr:rowOff>
    </xdr:from>
    <xdr:ext cx="50800" cy="50800"/>
    <xdr:pic>
      <xdr:nvPicPr>
        <xdr:cNvPr id="1902" name="Picture 1901">
          <a:extLst>
            <a:ext uri="{FF2B5EF4-FFF2-40B4-BE49-F238E27FC236}">
              <a16:creationId xmlns:a16="http://schemas.microsoft.com/office/drawing/2014/main" xmlns="" id="{9D7BF08A-A517-4F3B-9E0E-5F19F4D20726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96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72</xdr:row>
      <xdr:rowOff>0</xdr:rowOff>
    </xdr:from>
    <xdr:ext cx="50800" cy="50800"/>
    <xdr:pic>
      <xdr:nvPicPr>
        <xdr:cNvPr id="1903" name="Picture 1902">
          <a:extLst>
            <a:ext uri="{FF2B5EF4-FFF2-40B4-BE49-F238E27FC236}">
              <a16:creationId xmlns:a16="http://schemas.microsoft.com/office/drawing/2014/main" xmlns="" id="{321D3549-82BF-4F0E-8465-855F0E09C424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94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72</xdr:row>
      <xdr:rowOff>0</xdr:rowOff>
    </xdr:from>
    <xdr:ext cx="50800" cy="50800"/>
    <xdr:pic>
      <xdr:nvPicPr>
        <xdr:cNvPr id="1904" name="Picture 1903">
          <a:extLst>
            <a:ext uri="{FF2B5EF4-FFF2-40B4-BE49-F238E27FC236}">
              <a16:creationId xmlns:a16="http://schemas.microsoft.com/office/drawing/2014/main" xmlns="" id="{3A983CDF-D8F1-4EB6-9EAC-DC2428FD94E8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9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72</xdr:row>
      <xdr:rowOff>0</xdr:rowOff>
    </xdr:from>
    <xdr:ext cx="50800" cy="50800"/>
    <xdr:pic>
      <xdr:nvPicPr>
        <xdr:cNvPr id="1905" name="Picture 1904">
          <a:extLst>
            <a:ext uri="{FF2B5EF4-FFF2-40B4-BE49-F238E27FC236}">
              <a16:creationId xmlns:a16="http://schemas.microsoft.com/office/drawing/2014/main" xmlns="" id="{E0B30D94-FCAC-468C-AF85-61E86EFBEDE8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96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1906" name="Picture 1905">
          <a:extLst>
            <a:ext uri="{FF2B5EF4-FFF2-40B4-BE49-F238E27FC236}">
              <a16:creationId xmlns:a16="http://schemas.microsoft.com/office/drawing/2014/main" xmlns="" id="{C050DA87-85D6-40C0-9805-E18D63270361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78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1907" name="Picture 1906">
          <a:extLst>
            <a:ext uri="{FF2B5EF4-FFF2-40B4-BE49-F238E27FC236}">
              <a16:creationId xmlns:a16="http://schemas.microsoft.com/office/drawing/2014/main" xmlns="" id="{A9F70822-1FAB-42AE-9271-799F4598E0E1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79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2</xdr:col>
      <xdr:colOff>104775</xdr:colOff>
      <xdr:row>73</xdr:row>
      <xdr:rowOff>0</xdr:rowOff>
    </xdr:from>
    <xdr:ext cx="50800" cy="50800"/>
    <xdr:pic>
      <xdr:nvPicPr>
        <xdr:cNvPr id="1908" name="Picture 1907">
          <a:extLst>
            <a:ext uri="{FF2B5EF4-FFF2-40B4-BE49-F238E27FC236}">
              <a16:creationId xmlns:a16="http://schemas.microsoft.com/office/drawing/2014/main" xmlns="" id="{8B356FEB-3110-4AFB-AE57-05E50C7BC36C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80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328035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1909" name="Picture 1908">
          <a:extLst>
            <a:ext uri="{FF2B5EF4-FFF2-40B4-BE49-F238E27FC236}">
              <a16:creationId xmlns:a16="http://schemas.microsoft.com/office/drawing/2014/main" xmlns="" id="{D0056E39-A752-4B93-ABAB-3BA6F693CA87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81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1910" name="Picture 1909">
          <a:extLst>
            <a:ext uri="{FF2B5EF4-FFF2-40B4-BE49-F238E27FC236}">
              <a16:creationId xmlns:a16="http://schemas.microsoft.com/office/drawing/2014/main" xmlns="" id="{6E948708-6DBD-4BF0-BC17-62C681255693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80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1911" name="Picture 1910">
          <a:extLst>
            <a:ext uri="{FF2B5EF4-FFF2-40B4-BE49-F238E27FC236}">
              <a16:creationId xmlns:a16="http://schemas.microsoft.com/office/drawing/2014/main" xmlns="" id="{15FDE4DF-F268-41B3-AA34-2726979AFB7A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81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1912" name="Picture 1911">
          <a:extLst>
            <a:ext uri="{FF2B5EF4-FFF2-40B4-BE49-F238E27FC236}">
              <a16:creationId xmlns:a16="http://schemas.microsoft.com/office/drawing/2014/main" xmlns="" id="{BE1D0439-61D4-4C74-ADC7-27A43B875F4D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80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1913" name="Picture 1912">
          <a:extLst>
            <a:ext uri="{FF2B5EF4-FFF2-40B4-BE49-F238E27FC236}">
              <a16:creationId xmlns:a16="http://schemas.microsoft.com/office/drawing/2014/main" xmlns="" id="{7996F82A-A974-40DD-990F-864AC6121619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81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1914" name="Picture 1913">
          <a:extLst>
            <a:ext uri="{FF2B5EF4-FFF2-40B4-BE49-F238E27FC236}">
              <a16:creationId xmlns:a16="http://schemas.microsoft.com/office/drawing/2014/main" xmlns="" id="{25FE7BB9-A587-4564-8490-3D7510012122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82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1915" name="Picture 1914">
          <a:extLst>
            <a:ext uri="{FF2B5EF4-FFF2-40B4-BE49-F238E27FC236}">
              <a16:creationId xmlns:a16="http://schemas.microsoft.com/office/drawing/2014/main" xmlns="" id="{913440D8-8F8C-4279-9427-D3A922292841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80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1916" name="Picture 1915">
          <a:extLst>
            <a:ext uri="{FF2B5EF4-FFF2-40B4-BE49-F238E27FC236}">
              <a16:creationId xmlns:a16="http://schemas.microsoft.com/office/drawing/2014/main" xmlns="" id="{237FCA4D-D594-4DCF-9B1B-4C26D3F980A3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81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1917" name="Picture 1916">
          <a:extLst>
            <a:ext uri="{FF2B5EF4-FFF2-40B4-BE49-F238E27FC236}">
              <a16:creationId xmlns:a16="http://schemas.microsoft.com/office/drawing/2014/main" xmlns="" id="{2F3CF673-3B9C-4A7B-884C-F5771882244F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82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1918" name="Picture 1917">
          <a:extLst>
            <a:ext uri="{FF2B5EF4-FFF2-40B4-BE49-F238E27FC236}">
              <a16:creationId xmlns:a16="http://schemas.microsoft.com/office/drawing/2014/main" xmlns="" id="{F0D91238-B0BF-432A-9749-273356060EE2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83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1919" name="Picture 1918">
          <a:extLst>
            <a:ext uri="{FF2B5EF4-FFF2-40B4-BE49-F238E27FC236}">
              <a16:creationId xmlns:a16="http://schemas.microsoft.com/office/drawing/2014/main" xmlns="" id="{AF3BE049-24B1-4611-B953-599C9447BF4D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84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1920" name="Picture 1919">
          <a:extLst>
            <a:ext uri="{FF2B5EF4-FFF2-40B4-BE49-F238E27FC236}">
              <a16:creationId xmlns:a16="http://schemas.microsoft.com/office/drawing/2014/main" xmlns="" id="{17F5B54C-CA7E-4339-8FAF-C6A331D9EA7E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8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1921" name="Picture 1920">
          <a:extLst>
            <a:ext uri="{FF2B5EF4-FFF2-40B4-BE49-F238E27FC236}">
              <a16:creationId xmlns:a16="http://schemas.microsoft.com/office/drawing/2014/main" xmlns="" id="{B233DAE8-B627-4F04-97E5-1FDF5D8FE98B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86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1922" name="Picture 1921">
          <a:extLst>
            <a:ext uri="{FF2B5EF4-FFF2-40B4-BE49-F238E27FC236}">
              <a16:creationId xmlns:a16="http://schemas.microsoft.com/office/drawing/2014/main" xmlns="" id="{083D4400-7E15-46C4-9211-29AA6324842E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87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1923" name="Picture 1922">
          <a:extLst>
            <a:ext uri="{FF2B5EF4-FFF2-40B4-BE49-F238E27FC236}">
              <a16:creationId xmlns:a16="http://schemas.microsoft.com/office/drawing/2014/main" xmlns="" id="{B2313EEB-2D99-4436-9662-9900D403A454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86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1924" name="Picture 1923">
          <a:extLst>
            <a:ext uri="{FF2B5EF4-FFF2-40B4-BE49-F238E27FC236}">
              <a16:creationId xmlns:a16="http://schemas.microsoft.com/office/drawing/2014/main" xmlns="" id="{1A3F86EB-D5B9-4800-88FC-1B09BD53DEEB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87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2</xdr:col>
      <xdr:colOff>104775</xdr:colOff>
      <xdr:row>73</xdr:row>
      <xdr:rowOff>0</xdr:rowOff>
    </xdr:from>
    <xdr:ext cx="50800" cy="50800"/>
    <xdr:pic>
      <xdr:nvPicPr>
        <xdr:cNvPr id="1925" name="Picture 1924">
          <a:extLst>
            <a:ext uri="{FF2B5EF4-FFF2-40B4-BE49-F238E27FC236}">
              <a16:creationId xmlns:a16="http://schemas.microsoft.com/office/drawing/2014/main" xmlns="" id="{B4B26C32-3C59-4B50-B379-66314CF00066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86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328035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1926" name="Picture 1925">
          <a:extLst>
            <a:ext uri="{FF2B5EF4-FFF2-40B4-BE49-F238E27FC236}">
              <a16:creationId xmlns:a16="http://schemas.microsoft.com/office/drawing/2014/main" xmlns="" id="{DA25C7CF-A9DB-478E-ACD2-4989970B566F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87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1927" name="Picture 1926">
          <a:extLst>
            <a:ext uri="{FF2B5EF4-FFF2-40B4-BE49-F238E27FC236}">
              <a16:creationId xmlns:a16="http://schemas.microsoft.com/office/drawing/2014/main" xmlns="" id="{6778E114-1B6A-40D0-B1F8-96354E381DF4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88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1928" name="Picture 1927">
          <a:extLst>
            <a:ext uri="{FF2B5EF4-FFF2-40B4-BE49-F238E27FC236}">
              <a16:creationId xmlns:a16="http://schemas.microsoft.com/office/drawing/2014/main" xmlns="" id="{58D20573-3DFC-46CB-AB3C-D0181D4E31B7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89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1929" name="Picture 1928">
          <a:extLst>
            <a:ext uri="{FF2B5EF4-FFF2-40B4-BE49-F238E27FC236}">
              <a16:creationId xmlns:a16="http://schemas.microsoft.com/office/drawing/2014/main" xmlns="" id="{F54BA3B3-427A-4B9F-8B43-02D998B88211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88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1930" name="Picture 1929">
          <a:extLst>
            <a:ext uri="{FF2B5EF4-FFF2-40B4-BE49-F238E27FC236}">
              <a16:creationId xmlns:a16="http://schemas.microsoft.com/office/drawing/2014/main" xmlns="" id="{822C76AA-A0FC-46B4-8DCA-9659B4267B37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89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2</xdr:col>
      <xdr:colOff>104775</xdr:colOff>
      <xdr:row>73</xdr:row>
      <xdr:rowOff>0</xdr:rowOff>
    </xdr:from>
    <xdr:ext cx="50800" cy="50800"/>
    <xdr:pic>
      <xdr:nvPicPr>
        <xdr:cNvPr id="1931" name="Picture 1930">
          <a:extLst>
            <a:ext uri="{FF2B5EF4-FFF2-40B4-BE49-F238E27FC236}">
              <a16:creationId xmlns:a16="http://schemas.microsoft.com/office/drawing/2014/main" xmlns="" id="{719B0695-B3C5-4CC0-9CF5-F09BA70E237B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88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328035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1932" name="Picture 1931">
          <a:extLst>
            <a:ext uri="{FF2B5EF4-FFF2-40B4-BE49-F238E27FC236}">
              <a16:creationId xmlns:a16="http://schemas.microsoft.com/office/drawing/2014/main" xmlns="" id="{A4616B30-D7EF-48E1-8339-1E1C0A5B3D15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89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1933" name="Picture 1932">
          <a:extLst>
            <a:ext uri="{FF2B5EF4-FFF2-40B4-BE49-F238E27FC236}">
              <a16:creationId xmlns:a16="http://schemas.microsoft.com/office/drawing/2014/main" xmlns="" id="{FD148711-235A-421E-9E09-A858A5EBB92D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90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1934" name="Picture 1933">
          <a:extLst>
            <a:ext uri="{FF2B5EF4-FFF2-40B4-BE49-F238E27FC236}">
              <a16:creationId xmlns:a16="http://schemas.microsoft.com/office/drawing/2014/main" xmlns="" id="{58C4E1CC-388C-42A2-9EC7-96809CB38382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88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1935" name="Picture 1934">
          <a:extLst>
            <a:ext uri="{FF2B5EF4-FFF2-40B4-BE49-F238E27FC236}">
              <a16:creationId xmlns:a16="http://schemas.microsoft.com/office/drawing/2014/main" xmlns="" id="{0BC33BFC-FF80-4A85-8F34-66446873CF09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89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1936" name="Picture 1935">
          <a:extLst>
            <a:ext uri="{FF2B5EF4-FFF2-40B4-BE49-F238E27FC236}">
              <a16:creationId xmlns:a16="http://schemas.microsoft.com/office/drawing/2014/main" xmlns="" id="{2076AD46-3869-42CE-A955-EA836C5DD9E0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90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1937" name="Picture 1936">
          <a:extLst>
            <a:ext uri="{FF2B5EF4-FFF2-40B4-BE49-F238E27FC236}">
              <a16:creationId xmlns:a16="http://schemas.microsoft.com/office/drawing/2014/main" xmlns="" id="{33C9532E-8E7D-4DFA-8132-8E35BA72EFC9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88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1938" name="Picture 1937">
          <a:extLst>
            <a:ext uri="{FF2B5EF4-FFF2-40B4-BE49-F238E27FC236}">
              <a16:creationId xmlns:a16="http://schemas.microsoft.com/office/drawing/2014/main" xmlns="" id="{CD4A4CC6-9622-41C9-83A5-1A5134D59CC7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89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1939" name="Picture 1938">
          <a:extLst>
            <a:ext uri="{FF2B5EF4-FFF2-40B4-BE49-F238E27FC236}">
              <a16:creationId xmlns:a16="http://schemas.microsoft.com/office/drawing/2014/main" xmlns="" id="{FAFFDB58-33D7-4F87-9F79-1BD9FC49A6E3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88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1940" name="Picture 1939">
          <a:extLst>
            <a:ext uri="{FF2B5EF4-FFF2-40B4-BE49-F238E27FC236}">
              <a16:creationId xmlns:a16="http://schemas.microsoft.com/office/drawing/2014/main" xmlns="" id="{4490DB6F-9CCB-4FAC-AF79-4B0C5B738088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89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1941" name="Picture 1940">
          <a:extLst>
            <a:ext uri="{FF2B5EF4-FFF2-40B4-BE49-F238E27FC236}">
              <a16:creationId xmlns:a16="http://schemas.microsoft.com/office/drawing/2014/main" xmlns="" id="{A6E9EC4D-1C9C-44F2-8981-F12022A26EE7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90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2</xdr:col>
      <xdr:colOff>104775</xdr:colOff>
      <xdr:row>73</xdr:row>
      <xdr:rowOff>0</xdr:rowOff>
    </xdr:from>
    <xdr:ext cx="50800" cy="50800"/>
    <xdr:pic>
      <xdr:nvPicPr>
        <xdr:cNvPr id="1942" name="Picture 1941">
          <a:extLst>
            <a:ext uri="{FF2B5EF4-FFF2-40B4-BE49-F238E27FC236}">
              <a16:creationId xmlns:a16="http://schemas.microsoft.com/office/drawing/2014/main" xmlns="" id="{F751058C-AE84-44E9-A685-C0B40D050918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88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328035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1943" name="Picture 1942">
          <a:extLst>
            <a:ext uri="{FF2B5EF4-FFF2-40B4-BE49-F238E27FC236}">
              <a16:creationId xmlns:a16="http://schemas.microsoft.com/office/drawing/2014/main" xmlns="" id="{CF9398FA-7116-4BBD-8779-CC11FA2D4F6B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89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1944" name="Picture 1943">
          <a:extLst>
            <a:ext uri="{FF2B5EF4-FFF2-40B4-BE49-F238E27FC236}">
              <a16:creationId xmlns:a16="http://schemas.microsoft.com/office/drawing/2014/main" xmlns="" id="{B8DAE7BD-0FC7-4E40-9184-0CD7F86B4303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88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1945" name="Picture 1944">
          <a:extLst>
            <a:ext uri="{FF2B5EF4-FFF2-40B4-BE49-F238E27FC236}">
              <a16:creationId xmlns:a16="http://schemas.microsoft.com/office/drawing/2014/main" xmlns="" id="{0C6D30C9-DA7F-44DD-807A-7532BAD93F0B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89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1946" name="Picture 1945">
          <a:extLst>
            <a:ext uri="{FF2B5EF4-FFF2-40B4-BE49-F238E27FC236}">
              <a16:creationId xmlns:a16="http://schemas.microsoft.com/office/drawing/2014/main" xmlns="" id="{9AC2633E-547F-4ED4-A6F7-9126E307DA3F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88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1947" name="Picture 1946">
          <a:extLst>
            <a:ext uri="{FF2B5EF4-FFF2-40B4-BE49-F238E27FC236}">
              <a16:creationId xmlns:a16="http://schemas.microsoft.com/office/drawing/2014/main" xmlns="" id="{13A131D6-0BF4-4ECA-80DD-40A1A37B009A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89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1948" name="Picture 1947">
          <a:extLst>
            <a:ext uri="{FF2B5EF4-FFF2-40B4-BE49-F238E27FC236}">
              <a16:creationId xmlns:a16="http://schemas.microsoft.com/office/drawing/2014/main" xmlns="" id="{10BFBB47-DFA2-4141-B84B-FD97BD0BB0D1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90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2</xdr:col>
      <xdr:colOff>104775</xdr:colOff>
      <xdr:row>73</xdr:row>
      <xdr:rowOff>0</xdr:rowOff>
    </xdr:from>
    <xdr:ext cx="50800" cy="50800"/>
    <xdr:pic>
      <xdr:nvPicPr>
        <xdr:cNvPr id="1949" name="Picture 1948">
          <a:extLst>
            <a:ext uri="{FF2B5EF4-FFF2-40B4-BE49-F238E27FC236}">
              <a16:creationId xmlns:a16="http://schemas.microsoft.com/office/drawing/2014/main" xmlns="" id="{229F2906-2FDD-4EA7-A861-061B5ECB7707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88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328035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1950" name="Picture 1949">
          <a:extLst>
            <a:ext uri="{FF2B5EF4-FFF2-40B4-BE49-F238E27FC236}">
              <a16:creationId xmlns:a16="http://schemas.microsoft.com/office/drawing/2014/main" xmlns="" id="{8AC8B0A1-2591-4F40-BA82-C199C1885555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89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1951" name="Picture 1950">
          <a:extLst>
            <a:ext uri="{FF2B5EF4-FFF2-40B4-BE49-F238E27FC236}">
              <a16:creationId xmlns:a16="http://schemas.microsoft.com/office/drawing/2014/main" xmlns="" id="{DCF1387B-4F0A-4226-BCFD-F6A39D857610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88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1952" name="Picture 1951">
          <a:extLst>
            <a:ext uri="{FF2B5EF4-FFF2-40B4-BE49-F238E27FC236}">
              <a16:creationId xmlns:a16="http://schemas.microsoft.com/office/drawing/2014/main" xmlns="" id="{7E9910DD-491A-4DCF-9740-C8FEE8B07E4E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89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1953" name="Picture 1952">
          <a:extLst>
            <a:ext uri="{FF2B5EF4-FFF2-40B4-BE49-F238E27FC236}">
              <a16:creationId xmlns:a16="http://schemas.microsoft.com/office/drawing/2014/main" xmlns="" id="{46FA81C1-17B6-4061-9A5C-8313E8AE49DF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88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1954" name="Picture 1953">
          <a:extLst>
            <a:ext uri="{FF2B5EF4-FFF2-40B4-BE49-F238E27FC236}">
              <a16:creationId xmlns:a16="http://schemas.microsoft.com/office/drawing/2014/main" xmlns="" id="{75BDA4AD-1BD5-46F7-AD6D-2678FAB0E81A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89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1955" name="Picture 1954">
          <a:extLst>
            <a:ext uri="{FF2B5EF4-FFF2-40B4-BE49-F238E27FC236}">
              <a16:creationId xmlns:a16="http://schemas.microsoft.com/office/drawing/2014/main" xmlns="" id="{F1351B04-058C-40C5-847A-52C6CB834467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90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1956" name="Picture 1955">
          <a:extLst>
            <a:ext uri="{FF2B5EF4-FFF2-40B4-BE49-F238E27FC236}">
              <a16:creationId xmlns:a16="http://schemas.microsoft.com/office/drawing/2014/main" xmlns="" id="{AD3D070B-681F-476A-8BCC-57533CA27CA1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91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1957" name="Picture 1956">
          <a:extLst>
            <a:ext uri="{FF2B5EF4-FFF2-40B4-BE49-F238E27FC236}">
              <a16:creationId xmlns:a16="http://schemas.microsoft.com/office/drawing/2014/main" xmlns="" id="{5FB6C4CE-960D-4B6B-8434-F09CE8D3A143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92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1958" name="Picture 1957">
          <a:extLst>
            <a:ext uri="{FF2B5EF4-FFF2-40B4-BE49-F238E27FC236}">
              <a16:creationId xmlns:a16="http://schemas.microsoft.com/office/drawing/2014/main" xmlns="" id="{34B4728D-22C2-463B-8C32-B8234E0B6E0E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93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2</xdr:col>
      <xdr:colOff>104775</xdr:colOff>
      <xdr:row>73</xdr:row>
      <xdr:rowOff>0</xdr:rowOff>
    </xdr:from>
    <xdr:ext cx="50800" cy="50800"/>
    <xdr:pic>
      <xdr:nvPicPr>
        <xdr:cNvPr id="1959" name="Picture 1958">
          <a:extLst>
            <a:ext uri="{FF2B5EF4-FFF2-40B4-BE49-F238E27FC236}">
              <a16:creationId xmlns:a16="http://schemas.microsoft.com/office/drawing/2014/main" xmlns="" id="{87FB6ED1-B7E9-45B8-978E-E3BB9B598B10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94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328035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1960" name="Picture 1959">
          <a:extLst>
            <a:ext uri="{FF2B5EF4-FFF2-40B4-BE49-F238E27FC236}">
              <a16:creationId xmlns:a16="http://schemas.microsoft.com/office/drawing/2014/main" xmlns="" id="{A035AE8B-4F65-4A28-A37F-9DAC649345EB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9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1961" name="Picture 1960">
          <a:extLst>
            <a:ext uri="{FF2B5EF4-FFF2-40B4-BE49-F238E27FC236}">
              <a16:creationId xmlns:a16="http://schemas.microsoft.com/office/drawing/2014/main" xmlns="" id="{B41D2D98-08A1-444F-A1BD-D3B65BECF554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94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1962" name="Picture 1961">
          <a:extLst>
            <a:ext uri="{FF2B5EF4-FFF2-40B4-BE49-F238E27FC236}">
              <a16:creationId xmlns:a16="http://schemas.microsoft.com/office/drawing/2014/main" xmlns="" id="{007BBD1A-2E69-48EB-86E2-4080AC836066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9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1963" name="Picture 1962">
          <a:extLst>
            <a:ext uri="{FF2B5EF4-FFF2-40B4-BE49-F238E27FC236}">
              <a16:creationId xmlns:a16="http://schemas.microsoft.com/office/drawing/2014/main" xmlns="" id="{A86685C0-5EEF-4AC3-9D63-C34440B93390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94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1964" name="Picture 1963">
          <a:extLst>
            <a:ext uri="{FF2B5EF4-FFF2-40B4-BE49-F238E27FC236}">
              <a16:creationId xmlns:a16="http://schemas.microsoft.com/office/drawing/2014/main" xmlns="" id="{2856004F-7741-43E3-A96B-0DFCF8DC49E1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9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1965" name="Picture 1964">
          <a:extLst>
            <a:ext uri="{FF2B5EF4-FFF2-40B4-BE49-F238E27FC236}">
              <a16:creationId xmlns:a16="http://schemas.microsoft.com/office/drawing/2014/main" xmlns="" id="{72FCF53A-AEC9-4666-AC9D-4A69E9ED26CB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96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1966" name="Picture 1965">
          <a:extLst>
            <a:ext uri="{FF2B5EF4-FFF2-40B4-BE49-F238E27FC236}">
              <a16:creationId xmlns:a16="http://schemas.microsoft.com/office/drawing/2014/main" xmlns="" id="{04F6FD90-02C8-4618-965C-B7C1F852D460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94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1967" name="Picture 1966">
          <a:extLst>
            <a:ext uri="{FF2B5EF4-FFF2-40B4-BE49-F238E27FC236}">
              <a16:creationId xmlns:a16="http://schemas.microsoft.com/office/drawing/2014/main" xmlns="" id="{E3CBC7E3-2DC4-497A-8974-C5D5B8CF989B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9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1968" name="Picture 1967">
          <a:extLst>
            <a:ext uri="{FF2B5EF4-FFF2-40B4-BE49-F238E27FC236}">
              <a16:creationId xmlns:a16="http://schemas.microsoft.com/office/drawing/2014/main" xmlns="" id="{C79CC34A-ED85-426C-AAFD-BC449357E6EA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96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2</xdr:col>
      <xdr:colOff>104775</xdr:colOff>
      <xdr:row>74</xdr:row>
      <xdr:rowOff>0</xdr:rowOff>
    </xdr:from>
    <xdr:ext cx="50800" cy="50800"/>
    <xdr:pic>
      <xdr:nvPicPr>
        <xdr:cNvPr id="1969" name="Picture 1968">
          <a:extLst>
            <a:ext uri="{FF2B5EF4-FFF2-40B4-BE49-F238E27FC236}">
              <a16:creationId xmlns:a16="http://schemas.microsoft.com/office/drawing/2014/main" xmlns="" id="{41E4E620-A112-4A4B-90E2-DB33758777C8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78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328035" y="2329434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74</xdr:row>
      <xdr:rowOff>0</xdr:rowOff>
    </xdr:from>
    <xdr:ext cx="50800" cy="50800"/>
    <xdr:pic>
      <xdr:nvPicPr>
        <xdr:cNvPr id="1970" name="Picture 1969">
          <a:extLst>
            <a:ext uri="{FF2B5EF4-FFF2-40B4-BE49-F238E27FC236}">
              <a16:creationId xmlns:a16="http://schemas.microsoft.com/office/drawing/2014/main" xmlns="" id="{E116771D-CE88-4E2C-9CA1-E0FE9E99FAF2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79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29434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74</xdr:row>
      <xdr:rowOff>0</xdr:rowOff>
    </xdr:from>
    <xdr:ext cx="50800" cy="50800"/>
    <xdr:pic>
      <xdr:nvPicPr>
        <xdr:cNvPr id="1971" name="Picture 1970">
          <a:extLst>
            <a:ext uri="{FF2B5EF4-FFF2-40B4-BE49-F238E27FC236}">
              <a16:creationId xmlns:a16="http://schemas.microsoft.com/office/drawing/2014/main" xmlns="" id="{3C004CD8-8C2C-41BA-B807-D9F4C66D9557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80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29434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74</xdr:row>
      <xdr:rowOff>0</xdr:rowOff>
    </xdr:from>
    <xdr:ext cx="50800" cy="50800"/>
    <xdr:pic>
      <xdr:nvPicPr>
        <xdr:cNvPr id="1972" name="Picture 1971">
          <a:extLst>
            <a:ext uri="{FF2B5EF4-FFF2-40B4-BE49-F238E27FC236}">
              <a16:creationId xmlns:a16="http://schemas.microsoft.com/office/drawing/2014/main" xmlns="" id="{4B66FADA-1D51-4ADA-988D-C7E286F3A2DB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81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29434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74</xdr:row>
      <xdr:rowOff>0</xdr:rowOff>
    </xdr:from>
    <xdr:ext cx="50800" cy="50800"/>
    <xdr:pic>
      <xdr:nvPicPr>
        <xdr:cNvPr id="1973" name="Picture 1972">
          <a:extLst>
            <a:ext uri="{FF2B5EF4-FFF2-40B4-BE49-F238E27FC236}">
              <a16:creationId xmlns:a16="http://schemas.microsoft.com/office/drawing/2014/main" xmlns="" id="{C916BF53-4505-4C62-BBB0-35DA8CF5254E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82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29434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75</xdr:row>
      <xdr:rowOff>0</xdr:rowOff>
    </xdr:from>
    <xdr:ext cx="50800" cy="50800"/>
    <xdr:pic>
      <xdr:nvPicPr>
        <xdr:cNvPr id="1974" name="Picture 1973">
          <a:extLst>
            <a:ext uri="{FF2B5EF4-FFF2-40B4-BE49-F238E27FC236}">
              <a16:creationId xmlns:a16="http://schemas.microsoft.com/office/drawing/2014/main" xmlns="" id="{F2FAAC54-07ED-4F3E-8DA0-44353003220E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80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6677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75</xdr:row>
      <xdr:rowOff>0</xdr:rowOff>
    </xdr:from>
    <xdr:ext cx="50800" cy="50800"/>
    <xdr:pic>
      <xdr:nvPicPr>
        <xdr:cNvPr id="1975" name="Picture 1974">
          <a:extLst>
            <a:ext uri="{FF2B5EF4-FFF2-40B4-BE49-F238E27FC236}">
              <a16:creationId xmlns:a16="http://schemas.microsoft.com/office/drawing/2014/main" xmlns="" id="{9D793037-9E9D-4CBD-83F8-F83B69CF0CAB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81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6677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75</xdr:row>
      <xdr:rowOff>0</xdr:rowOff>
    </xdr:from>
    <xdr:ext cx="50800" cy="50800"/>
    <xdr:pic>
      <xdr:nvPicPr>
        <xdr:cNvPr id="1976" name="Picture 1975">
          <a:extLst>
            <a:ext uri="{FF2B5EF4-FFF2-40B4-BE49-F238E27FC236}">
              <a16:creationId xmlns:a16="http://schemas.microsoft.com/office/drawing/2014/main" xmlns="" id="{F42C47A9-89C4-45FD-8546-002DD2690FD3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82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667720"/>
          <a:ext cx="50800" cy="50800"/>
        </a:xfrm>
        <a:prstGeom prst="rect">
          <a:avLst/>
        </a:prstGeom>
      </xdr:spPr>
    </xdr:pic>
    <xdr:clientData/>
  </xdr:oneCellAnchor>
  <xdr:oneCellAnchor>
    <xdr:from>
      <xdr:col>2</xdr:col>
      <xdr:colOff>104775</xdr:colOff>
      <xdr:row>75</xdr:row>
      <xdr:rowOff>0</xdr:rowOff>
    </xdr:from>
    <xdr:ext cx="50800" cy="50800"/>
    <xdr:pic>
      <xdr:nvPicPr>
        <xdr:cNvPr id="1977" name="Picture 1976">
          <a:extLst>
            <a:ext uri="{FF2B5EF4-FFF2-40B4-BE49-F238E27FC236}">
              <a16:creationId xmlns:a16="http://schemas.microsoft.com/office/drawing/2014/main" xmlns="" id="{7A2F64C8-3771-4E91-BDF4-B53D4E84D238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78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328035" y="236677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75</xdr:row>
      <xdr:rowOff>0</xdr:rowOff>
    </xdr:from>
    <xdr:ext cx="50800" cy="50800"/>
    <xdr:pic>
      <xdr:nvPicPr>
        <xdr:cNvPr id="1978" name="Picture 1977">
          <a:extLst>
            <a:ext uri="{FF2B5EF4-FFF2-40B4-BE49-F238E27FC236}">
              <a16:creationId xmlns:a16="http://schemas.microsoft.com/office/drawing/2014/main" xmlns="" id="{3A0A30E7-5B5A-456E-8DF7-DC4ADB79E38D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79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6677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75</xdr:row>
      <xdr:rowOff>0</xdr:rowOff>
    </xdr:from>
    <xdr:ext cx="50800" cy="50800"/>
    <xdr:pic>
      <xdr:nvPicPr>
        <xdr:cNvPr id="1979" name="Picture 1978">
          <a:extLst>
            <a:ext uri="{FF2B5EF4-FFF2-40B4-BE49-F238E27FC236}">
              <a16:creationId xmlns:a16="http://schemas.microsoft.com/office/drawing/2014/main" xmlns="" id="{6D0E6018-81DE-4EDB-8420-8EF5FF1ED3ED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80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6677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75</xdr:row>
      <xdr:rowOff>0</xdr:rowOff>
    </xdr:from>
    <xdr:ext cx="50800" cy="50800"/>
    <xdr:pic>
      <xdr:nvPicPr>
        <xdr:cNvPr id="1980" name="Picture 1979">
          <a:extLst>
            <a:ext uri="{FF2B5EF4-FFF2-40B4-BE49-F238E27FC236}">
              <a16:creationId xmlns:a16="http://schemas.microsoft.com/office/drawing/2014/main" xmlns="" id="{1D6E690D-635C-4690-ABFF-6F537B1C734F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81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6677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75</xdr:row>
      <xdr:rowOff>0</xdr:rowOff>
    </xdr:from>
    <xdr:ext cx="50800" cy="50800"/>
    <xdr:pic>
      <xdr:nvPicPr>
        <xdr:cNvPr id="1981" name="Picture 1980">
          <a:extLst>
            <a:ext uri="{FF2B5EF4-FFF2-40B4-BE49-F238E27FC236}">
              <a16:creationId xmlns:a16="http://schemas.microsoft.com/office/drawing/2014/main" xmlns="" id="{6BB7AA06-CF38-4FA2-AA54-A07EE0209D80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82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6677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1982" name="Picture 1981">
          <a:extLst>
            <a:ext uri="{FF2B5EF4-FFF2-40B4-BE49-F238E27FC236}">
              <a16:creationId xmlns:a16="http://schemas.microsoft.com/office/drawing/2014/main" xmlns="" id="{81C4A663-0651-4FF5-B632-156E5E653FC7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97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1983" name="Picture 1982">
          <a:extLst>
            <a:ext uri="{FF2B5EF4-FFF2-40B4-BE49-F238E27FC236}">
              <a16:creationId xmlns:a16="http://schemas.microsoft.com/office/drawing/2014/main" xmlns="" id="{45FD5622-DE00-4339-85E2-E1E1C8D74FC0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98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74</xdr:row>
      <xdr:rowOff>0</xdr:rowOff>
    </xdr:from>
    <xdr:ext cx="50800" cy="50800"/>
    <xdr:pic>
      <xdr:nvPicPr>
        <xdr:cNvPr id="1984" name="Picture 1983">
          <a:extLst>
            <a:ext uri="{FF2B5EF4-FFF2-40B4-BE49-F238E27FC236}">
              <a16:creationId xmlns:a16="http://schemas.microsoft.com/office/drawing/2014/main" xmlns="" id="{913A54AC-F8B0-458A-A2E3-E53EC6A2AD6E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97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29434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74</xdr:row>
      <xdr:rowOff>0</xdr:rowOff>
    </xdr:from>
    <xdr:ext cx="50800" cy="50800"/>
    <xdr:pic>
      <xdr:nvPicPr>
        <xdr:cNvPr id="1985" name="Picture 1984">
          <a:extLst>
            <a:ext uri="{FF2B5EF4-FFF2-40B4-BE49-F238E27FC236}">
              <a16:creationId xmlns:a16="http://schemas.microsoft.com/office/drawing/2014/main" xmlns="" id="{EF96C6D6-E1EE-459F-ACA5-D1FD2EF07415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98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294340"/>
          <a:ext cx="50800" cy="50800"/>
        </a:xfrm>
        <a:prstGeom prst="rect">
          <a:avLst/>
        </a:prstGeom>
      </xdr:spPr>
    </xdr:pic>
    <xdr:clientData/>
  </xdr:oneCellAnchor>
  <xdr:oneCellAnchor>
    <xdr:from>
      <xdr:col>2</xdr:col>
      <xdr:colOff>104775</xdr:colOff>
      <xdr:row>75</xdr:row>
      <xdr:rowOff>0</xdr:rowOff>
    </xdr:from>
    <xdr:ext cx="50800" cy="50800"/>
    <xdr:pic>
      <xdr:nvPicPr>
        <xdr:cNvPr id="1986" name="Picture 1985">
          <a:extLst>
            <a:ext uri="{FF2B5EF4-FFF2-40B4-BE49-F238E27FC236}">
              <a16:creationId xmlns:a16="http://schemas.microsoft.com/office/drawing/2014/main" xmlns="" id="{8A63AFAA-1176-4DB4-A492-9D5820DD542B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97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328035" y="236677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75</xdr:row>
      <xdr:rowOff>0</xdr:rowOff>
    </xdr:from>
    <xdr:ext cx="50800" cy="50800"/>
    <xdr:pic>
      <xdr:nvPicPr>
        <xdr:cNvPr id="1987" name="Picture 1986">
          <a:extLst>
            <a:ext uri="{FF2B5EF4-FFF2-40B4-BE49-F238E27FC236}">
              <a16:creationId xmlns:a16="http://schemas.microsoft.com/office/drawing/2014/main" xmlns="" id="{9869A798-0539-4624-B3C0-518279A39322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98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667720"/>
          <a:ext cx="50800" cy="50800"/>
        </a:xfrm>
        <a:prstGeom prst="rect">
          <a:avLst/>
        </a:prstGeom>
      </xdr:spPr>
    </xdr:pic>
    <xdr:clientData/>
  </xdr:oneCellAnchor>
  <xdr:oneCellAnchor>
    <xdr:from>
      <xdr:col>2</xdr:col>
      <xdr:colOff>104775</xdr:colOff>
      <xdr:row>73</xdr:row>
      <xdr:rowOff>0</xdr:rowOff>
    </xdr:from>
    <xdr:ext cx="50800" cy="50800"/>
    <xdr:pic>
      <xdr:nvPicPr>
        <xdr:cNvPr id="1988" name="Picture 1987">
          <a:extLst>
            <a:ext uri="{FF2B5EF4-FFF2-40B4-BE49-F238E27FC236}">
              <a16:creationId xmlns:a16="http://schemas.microsoft.com/office/drawing/2014/main" xmlns="" id="{C1B4E1BE-4EE1-4EFD-85FD-EFD130A2C3A8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99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328035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1989" name="Picture 1988">
          <a:extLst>
            <a:ext uri="{FF2B5EF4-FFF2-40B4-BE49-F238E27FC236}">
              <a16:creationId xmlns:a16="http://schemas.microsoft.com/office/drawing/2014/main" xmlns="" id="{DF3B672F-E462-4D06-9A49-23F1B2F01740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00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1990" name="Picture 1989">
          <a:extLst>
            <a:ext uri="{FF2B5EF4-FFF2-40B4-BE49-F238E27FC236}">
              <a16:creationId xmlns:a16="http://schemas.microsoft.com/office/drawing/2014/main" xmlns="" id="{0AE01FE5-3802-422F-81D9-6A289AA93016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99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1991" name="Picture 1990">
          <a:extLst>
            <a:ext uri="{FF2B5EF4-FFF2-40B4-BE49-F238E27FC236}">
              <a16:creationId xmlns:a16="http://schemas.microsoft.com/office/drawing/2014/main" xmlns="" id="{CCB4D451-D6ED-4793-9849-8B98FE6E85A3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00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1992" name="Picture 1991">
          <a:extLst>
            <a:ext uri="{FF2B5EF4-FFF2-40B4-BE49-F238E27FC236}">
              <a16:creationId xmlns:a16="http://schemas.microsoft.com/office/drawing/2014/main" xmlns="" id="{9390B873-CF4D-48DB-B489-2ABC251207B0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99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1993" name="Picture 1992">
          <a:extLst>
            <a:ext uri="{FF2B5EF4-FFF2-40B4-BE49-F238E27FC236}">
              <a16:creationId xmlns:a16="http://schemas.microsoft.com/office/drawing/2014/main" xmlns="" id="{994379FD-7071-40CD-AD6B-46BB4F34FFEB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00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1994" name="Picture 1993">
          <a:extLst>
            <a:ext uri="{FF2B5EF4-FFF2-40B4-BE49-F238E27FC236}">
              <a16:creationId xmlns:a16="http://schemas.microsoft.com/office/drawing/2014/main" xmlns="" id="{7B5EA54E-7F8F-4600-9A65-B4DEAE06D254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01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2</xdr:col>
      <xdr:colOff>104775</xdr:colOff>
      <xdr:row>74</xdr:row>
      <xdr:rowOff>0</xdr:rowOff>
    </xdr:from>
    <xdr:ext cx="50800" cy="50800"/>
    <xdr:pic>
      <xdr:nvPicPr>
        <xdr:cNvPr id="1995" name="Picture 1994">
          <a:extLst>
            <a:ext uri="{FF2B5EF4-FFF2-40B4-BE49-F238E27FC236}">
              <a16:creationId xmlns:a16="http://schemas.microsoft.com/office/drawing/2014/main" xmlns="" id="{1F468E9C-93C7-42F7-8FC8-1FD99CCFDD57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99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328035" y="2329434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74</xdr:row>
      <xdr:rowOff>0</xdr:rowOff>
    </xdr:from>
    <xdr:ext cx="50800" cy="50800"/>
    <xdr:pic>
      <xdr:nvPicPr>
        <xdr:cNvPr id="1996" name="Picture 1995">
          <a:extLst>
            <a:ext uri="{FF2B5EF4-FFF2-40B4-BE49-F238E27FC236}">
              <a16:creationId xmlns:a16="http://schemas.microsoft.com/office/drawing/2014/main" xmlns="" id="{CEDE4757-1B08-4978-9300-2C5744D78871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00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29434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74</xdr:row>
      <xdr:rowOff>0</xdr:rowOff>
    </xdr:from>
    <xdr:ext cx="50800" cy="50800"/>
    <xdr:pic>
      <xdr:nvPicPr>
        <xdr:cNvPr id="1997" name="Picture 1996">
          <a:extLst>
            <a:ext uri="{FF2B5EF4-FFF2-40B4-BE49-F238E27FC236}">
              <a16:creationId xmlns:a16="http://schemas.microsoft.com/office/drawing/2014/main" xmlns="" id="{4571453C-D661-4F4F-9427-D408921897CE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99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29434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74</xdr:row>
      <xdr:rowOff>0</xdr:rowOff>
    </xdr:from>
    <xdr:ext cx="50800" cy="50800"/>
    <xdr:pic>
      <xdr:nvPicPr>
        <xdr:cNvPr id="1998" name="Picture 1997">
          <a:extLst>
            <a:ext uri="{FF2B5EF4-FFF2-40B4-BE49-F238E27FC236}">
              <a16:creationId xmlns:a16="http://schemas.microsoft.com/office/drawing/2014/main" xmlns="" id="{0AFE5F5B-4CB9-475F-8A8C-2F4763AD363E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00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29434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74</xdr:row>
      <xdr:rowOff>0</xdr:rowOff>
    </xdr:from>
    <xdr:ext cx="50800" cy="50800"/>
    <xdr:pic>
      <xdr:nvPicPr>
        <xdr:cNvPr id="1999" name="Picture 1998">
          <a:extLst>
            <a:ext uri="{FF2B5EF4-FFF2-40B4-BE49-F238E27FC236}">
              <a16:creationId xmlns:a16="http://schemas.microsoft.com/office/drawing/2014/main" xmlns="" id="{3D2C541C-A534-4731-8F2C-12209D6465F6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99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29434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74</xdr:row>
      <xdr:rowOff>0</xdr:rowOff>
    </xdr:from>
    <xdr:ext cx="50800" cy="50800"/>
    <xdr:pic>
      <xdr:nvPicPr>
        <xdr:cNvPr id="2000" name="Picture 1999">
          <a:extLst>
            <a:ext uri="{FF2B5EF4-FFF2-40B4-BE49-F238E27FC236}">
              <a16:creationId xmlns:a16="http://schemas.microsoft.com/office/drawing/2014/main" xmlns="" id="{CB55A37E-CB31-4868-834A-28A69E28C145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00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29434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74</xdr:row>
      <xdr:rowOff>0</xdr:rowOff>
    </xdr:from>
    <xdr:ext cx="50800" cy="50800"/>
    <xdr:pic>
      <xdr:nvPicPr>
        <xdr:cNvPr id="2001" name="Picture 2000">
          <a:extLst>
            <a:ext uri="{FF2B5EF4-FFF2-40B4-BE49-F238E27FC236}">
              <a16:creationId xmlns:a16="http://schemas.microsoft.com/office/drawing/2014/main" xmlns="" id="{AA41B114-27D9-4FDD-92C4-56FB414BB914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01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29434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2002" name="Picture 2001">
          <a:extLst>
            <a:ext uri="{FF2B5EF4-FFF2-40B4-BE49-F238E27FC236}">
              <a16:creationId xmlns:a16="http://schemas.microsoft.com/office/drawing/2014/main" xmlns="" id="{10E1D1C2-3B5D-4073-8DFD-4DB38977408F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99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2003" name="Picture 2002">
          <a:extLst>
            <a:ext uri="{FF2B5EF4-FFF2-40B4-BE49-F238E27FC236}">
              <a16:creationId xmlns:a16="http://schemas.microsoft.com/office/drawing/2014/main" xmlns="" id="{03DA6DFC-DE78-4693-8FCE-A72BF7BCC808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00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2004" name="Picture 2003">
          <a:extLst>
            <a:ext uri="{FF2B5EF4-FFF2-40B4-BE49-F238E27FC236}">
              <a16:creationId xmlns:a16="http://schemas.microsoft.com/office/drawing/2014/main" xmlns="" id="{70FEDDCF-7D4F-440C-A5CB-23BF3D561A38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01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74</xdr:row>
      <xdr:rowOff>0</xdr:rowOff>
    </xdr:from>
    <xdr:ext cx="50800" cy="50800"/>
    <xdr:pic>
      <xdr:nvPicPr>
        <xdr:cNvPr id="2005" name="Picture 2004">
          <a:extLst>
            <a:ext uri="{FF2B5EF4-FFF2-40B4-BE49-F238E27FC236}">
              <a16:creationId xmlns:a16="http://schemas.microsoft.com/office/drawing/2014/main" xmlns="" id="{EF0AF97C-B23D-4EB2-9ABF-3727DC88C6C4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99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29434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74</xdr:row>
      <xdr:rowOff>0</xdr:rowOff>
    </xdr:from>
    <xdr:ext cx="50800" cy="50800"/>
    <xdr:pic>
      <xdr:nvPicPr>
        <xdr:cNvPr id="2006" name="Picture 2005">
          <a:extLst>
            <a:ext uri="{FF2B5EF4-FFF2-40B4-BE49-F238E27FC236}">
              <a16:creationId xmlns:a16="http://schemas.microsoft.com/office/drawing/2014/main" xmlns="" id="{4315BB09-A2B8-48FA-BD93-BFF63A789191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00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29434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74</xdr:row>
      <xdr:rowOff>0</xdr:rowOff>
    </xdr:from>
    <xdr:ext cx="50800" cy="50800"/>
    <xdr:pic>
      <xdr:nvPicPr>
        <xdr:cNvPr id="2007" name="Picture 2006">
          <a:extLst>
            <a:ext uri="{FF2B5EF4-FFF2-40B4-BE49-F238E27FC236}">
              <a16:creationId xmlns:a16="http://schemas.microsoft.com/office/drawing/2014/main" xmlns="" id="{F97A71A0-F0AC-4983-9FF2-5AE04D896704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01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29434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75</xdr:row>
      <xdr:rowOff>0</xdr:rowOff>
    </xdr:from>
    <xdr:ext cx="50800" cy="50800"/>
    <xdr:pic>
      <xdr:nvPicPr>
        <xdr:cNvPr id="2008" name="Picture 2007">
          <a:extLst>
            <a:ext uri="{FF2B5EF4-FFF2-40B4-BE49-F238E27FC236}">
              <a16:creationId xmlns:a16="http://schemas.microsoft.com/office/drawing/2014/main" xmlns="" id="{54C567CE-BD54-40DD-96CC-6A81CA691D66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99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6677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75</xdr:row>
      <xdr:rowOff>0</xdr:rowOff>
    </xdr:from>
    <xdr:ext cx="50800" cy="50800"/>
    <xdr:pic>
      <xdr:nvPicPr>
        <xdr:cNvPr id="2009" name="Picture 2008">
          <a:extLst>
            <a:ext uri="{FF2B5EF4-FFF2-40B4-BE49-F238E27FC236}">
              <a16:creationId xmlns:a16="http://schemas.microsoft.com/office/drawing/2014/main" xmlns="" id="{5A307FEC-C1E6-491F-8679-D98FABE69D1B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00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6677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75</xdr:row>
      <xdr:rowOff>0</xdr:rowOff>
    </xdr:from>
    <xdr:ext cx="50800" cy="50800"/>
    <xdr:pic>
      <xdr:nvPicPr>
        <xdr:cNvPr id="2010" name="Picture 2009">
          <a:extLst>
            <a:ext uri="{FF2B5EF4-FFF2-40B4-BE49-F238E27FC236}">
              <a16:creationId xmlns:a16="http://schemas.microsoft.com/office/drawing/2014/main" xmlns="" id="{AEA46DDE-9D77-4154-A30E-0B64F65FFF1E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01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6677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76</xdr:row>
      <xdr:rowOff>0</xdr:rowOff>
    </xdr:from>
    <xdr:ext cx="50800" cy="50800"/>
    <xdr:pic>
      <xdr:nvPicPr>
        <xdr:cNvPr id="2011" name="Picture 2010">
          <a:extLst>
            <a:ext uri="{FF2B5EF4-FFF2-40B4-BE49-F238E27FC236}">
              <a16:creationId xmlns:a16="http://schemas.microsoft.com/office/drawing/2014/main" xmlns="" id="{23613CC9-D7C6-4B82-90CD-2570C613F724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99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404110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76</xdr:row>
      <xdr:rowOff>0</xdr:rowOff>
    </xdr:from>
    <xdr:ext cx="50800" cy="50800"/>
    <xdr:pic>
      <xdr:nvPicPr>
        <xdr:cNvPr id="2012" name="Picture 2011">
          <a:extLst>
            <a:ext uri="{FF2B5EF4-FFF2-40B4-BE49-F238E27FC236}">
              <a16:creationId xmlns:a16="http://schemas.microsoft.com/office/drawing/2014/main" xmlns="" id="{76F4475A-2C2E-4BA7-941E-E30FA393C17C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00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404110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76</xdr:row>
      <xdr:rowOff>0</xdr:rowOff>
    </xdr:from>
    <xdr:ext cx="50800" cy="50800"/>
    <xdr:pic>
      <xdr:nvPicPr>
        <xdr:cNvPr id="2013" name="Picture 2012">
          <a:extLst>
            <a:ext uri="{FF2B5EF4-FFF2-40B4-BE49-F238E27FC236}">
              <a16:creationId xmlns:a16="http://schemas.microsoft.com/office/drawing/2014/main" xmlns="" id="{D4220142-9C12-4C22-9034-B344CA46F226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01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404110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77</xdr:row>
      <xdr:rowOff>0</xdr:rowOff>
    </xdr:from>
    <xdr:ext cx="50800" cy="50800"/>
    <xdr:pic>
      <xdr:nvPicPr>
        <xdr:cNvPr id="2014" name="Picture 2013">
          <a:extLst>
            <a:ext uri="{FF2B5EF4-FFF2-40B4-BE49-F238E27FC236}">
              <a16:creationId xmlns:a16="http://schemas.microsoft.com/office/drawing/2014/main" xmlns="" id="{66421396-4363-4A9A-AC13-900F5837B39B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99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441448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77</xdr:row>
      <xdr:rowOff>0</xdr:rowOff>
    </xdr:from>
    <xdr:ext cx="50800" cy="50800"/>
    <xdr:pic>
      <xdr:nvPicPr>
        <xdr:cNvPr id="2015" name="Picture 2014">
          <a:extLst>
            <a:ext uri="{FF2B5EF4-FFF2-40B4-BE49-F238E27FC236}">
              <a16:creationId xmlns:a16="http://schemas.microsoft.com/office/drawing/2014/main" xmlns="" id="{5B73355C-7AB7-45A5-B911-D697B5771D6E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00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441448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77</xdr:row>
      <xdr:rowOff>0</xdr:rowOff>
    </xdr:from>
    <xdr:ext cx="50800" cy="50800"/>
    <xdr:pic>
      <xdr:nvPicPr>
        <xdr:cNvPr id="2016" name="Picture 2015">
          <a:extLst>
            <a:ext uri="{FF2B5EF4-FFF2-40B4-BE49-F238E27FC236}">
              <a16:creationId xmlns:a16="http://schemas.microsoft.com/office/drawing/2014/main" xmlns="" id="{7ED74E3D-0DF4-479B-8DEF-FE04E7837447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01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441448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2017" name="Picture 2016">
          <a:extLst>
            <a:ext uri="{FF2B5EF4-FFF2-40B4-BE49-F238E27FC236}">
              <a16:creationId xmlns:a16="http://schemas.microsoft.com/office/drawing/2014/main" xmlns="" id="{A1520278-A20C-4856-982E-FC52C7CFE9AA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02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2018" name="Picture 2017">
          <a:extLst>
            <a:ext uri="{FF2B5EF4-FFF2-40B4-BE49-F238E27FC236}">
              <a16:creationId xmlns:a16="http://schemas.microsoft.com/office/drawing/2014/main" xmlns="" id="{26225A34-0EF2-4B20-BFDE-0CD60CCE1203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03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2019" name="Picture 2018">
          <a:extLst>
            <a:ext uri="{FF2B5EF4-FFF2-40B4-BE49-F238E27FC236}">
              <a16:creationId xmlns:a16="http://schemas.microsoft.com/office/drawing/2014/main" xmlns="" id="{2FCCDD1F-264C-4C9D-939C-AC3B7C6553CC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04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2020" name="Picture 2019">
          <a:extLst>
            <a:ext uri="{FF2B5EF4-FFF2-40B4-BE49-F238E27FC236}">
              <a16:creationId xmlns:a16="http://schemas.microsoft.com/office/drawing/2014/main" xmlns="" id="{B17035EC-849E-4D10-B82D-94EFEFF4B9D7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0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2021" name="Picture 2020">
          <a:extLst>
            <a:ext uri="{FF2B5EF4-FFF2-40B4-BE49-F238E27FC236}">
              <a16:creationId xmlns:a16="http://schemas.microsoft.com/office/drawing/2014/main" xmlns="" id="{AE4C2B4F-D7EC-4FCB-8A80-F625054D7375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06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2022" name="Picture 2021">
          <a:extLst>
            <a:ext uri="{FF2B5EF4-FFF2-40B4-BE49-F238E27FC236}">
              <a16:creationId xmlns:a16="http://schemas.microsoft.com/office/drawing/2014/main" xmlns="" id="{953EC101-CD07-406D-9800-95ED9A86AC6B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0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2023" name="Picture 2022">
          <a:extLst>
            <a:ext uri="{FF2B5EF4-FFF2-40B4-BE49-F238E27FC236}">
              <a16:creationId xmlns:a16="http://schemas.microsoft.com/office/drawing/2014/main" xmlns="" id="{9438F742-7312-4A98-9CC5-9C8807D444EB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06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2</xdr:col>
      <xdr:colOff>104775</xdr:colOff>
      <xdr:row>73</xdr:row>
      <xdr:rowOff>0</xdr:rowOff>
    </xdr:from>
    <xdr:ext cx="50800" cy="50800"/>
    <xdr:pic>
      <xdr:nvPicPr>
        <xdr:cNvPr id="2024" name="Picture 2023">
          <a:extLst>
            <a:ext uri="{FF2B5EF4-FFF2-40B4-BE49-F238E27FC236}">
              <a16:creationId xmlns:a16="http://schemas.microsoft.com/office/drawing/2014/main" xmlns="" id="{8B0B423C-0BB2-43B0-AF34-140464D65D85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0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328035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2025" name="Picture 2024">
          <a:extLst>
            <a:ext uri="{FF2B5EF4-FFF2-40B4-BE49-F238E27FC236}">
              <a16:creationId xmlns:a16="http://schemas.microsoft.com/office/drawing/2014/main" xmlns="" id="{5B14B1A0-D91A-4AC9-A22E-E715AEA665EE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06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2026" name="Picture 2025">
          <a:extLst>
            <a:ext uri="{FF2B5EF4-FFF2-40B4-BE49-F238E27FC236}">
              <a16:creationId xmlns:a16="http://schemas.microsoft.com/office/drawing/2014/main" xmlns="" id="{881994FC-0879-450E-A60A-DF36D03CC46B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07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2027" name="Picture 2026">
          <a:extLst>
            <a:ext uri="{FF2B5EF4-FFF2-40B4-BE49-F238E27FC236}">
              <a16:creationId xmlns:a16="http://schemas.microsoft.com/office/drawing/2014/main" xmlns="" id="{616100DF-BDDD-4FF5-8C22-DED3ADFD4CB3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08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2028" name="Picture 2027">
          <a:extLst>
            <a:ext uri="{FF2B5EF4-FFF2-40B4-BE49-F238E27FC236}">
              <a16:creationId xmlns:a16="http://schemas.microsoft.com/office/drawing/2014/main" xmlns="" id="{4BC4FA36-FA1D-4E34-BEF9-C21512A6CD13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07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2029" name="Picture 2028">
          <a:extLst>
            <a:ext uri="{FF2B5EF4-FFF2-40B4-BE49-F238E27FC236}">
              <a16:creationId xmlns:a16="http://schemas.microsoft.com/office/drawing/2014/main" xmlns="" id="{E2CD7C82-8F87-4DC8-9FB9-A432D98A7D4D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08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2</xdr:col>
      <xdr:colOff>104775</xdr:colOff>
      <xdr:row>73</xdr:row>
      <xdr:rowOff>0</xdr:rowOff>
    </xdr:from>
    <xdr:ext cx="50800" cy="50800"/>
    <xdr:pic>
      <xdr:nvPicPr>
        <xdr:cNvPr id="2030" name="Picture 2029">
          <a:extLst>
            <a:ext uri="{FF2B5EF4-FFF2-40B4-BE49-F238E27FC236}">
              <a16:creationId xmlns:a16="http://schemas.microsoft.com/office/drawing/2014/main" xmlns="" id="{009ED25E-88C1-4512-9BAB-47B0441A9D23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07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328035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2031" name="Picture 2030">
          <a:extLst>
            <a:ext uri="{FF2B5EF4-FFF2-40B4-BE49-F238E27FC236}">
              <a16:creationId xmlns:a16="http://schemas.microsoft.com/office/drawing/2014/main" xmlns="" id="{6D411DAB-660B-44D5-9EFC-53FF42A09ACA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08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2032" name="Picture 2031">
          <a:extLst>
            <a:ext uri="{FF2B5EF4-FFF2-40B4-BE49-F238E27FC236}">
              <a16:creationId xmlns:a16="http://schemas.microsoft.com/office/drawing/2014/main" xmlns="" id="{7F04AD10-3B50-4B61-A5C5-E8AE3B8769C4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09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2033" name="Picture 2032">
          <a:extLst>
            <a:ext uri="{FF2B5EF4-FFF2-40B4-BE49-F238E27FC236}">
              <a16:creationId xmlns:a16="http://schemas.microsoft.com/office/drawing/2014/main" xmlns="" id="{CEF5B54C-8B0B-4973-A103-22452E98ED2A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07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2034" name="Picture 2033">
          <a:extLst>
            <a:ext uri="{FF2B5EF4-FFF2-40B4-BE49-F238E27FC236}">
              <a16:creationId xmlns:a16="http://schemas.microsoft.com/office/drawing/2014/main" xmlns="" id="{1DCBD1AB-0ECD-4A6D-A5B6-E3766FB9D62E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08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2035" name="Picture 2034">
          <a:extLst>
            <a:ext uri="{FF2B5EF4-FFF2-40B4-BE49-F238E27FC236}">
              <a16:creationId xmlns:a16="http://schemas.microsoft.com/office/drawing/2014/main" xmlns="" id="{0AB0C1D1-3710-4163-BFBF-A065BB44561F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09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2036" name="Picture 2035">
          <a:extLst>
            <a:ext uri="{FF2B5EF4-FFF2-40B4-BE49-F238E27FC236}">
              <a16:creationId xmlns:a16="http://schemas.microsoft.com/office/drawing/2014/main" xmlns="" id="{2F959B70-F70A-46FE-ACA9-3CA6293DE645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07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2037" name="Picture 2036">
          <a:extLst>
            <a:ext uri="{FF2B5EF4-FFF2-40B4-BE49-F238E27FC236}">
              <a16:creationId xmlns:a16="http://schemas.microsoft.com/office/drawing/2014/main" xmlns="" id="{25C0C9F5-65FE-4E02-A786-F954F25441F0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08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2038" name="Picture 2037">
          <a:extLst>
            <a:ext uri="{FF2B5EF4-FFF2-40B4-BE49-F238E27FC236}">
              <a16:creationId xmlns:a16="http://schemas.microsoft.com/office/drawing/2014/main" xmlns="" id="{733E1B96-A07F-4501-8B5A-92FCBEE5858E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07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2039" name="Picture 2038">
          <a:extLst>
            <a:ext uri="{FF2B5EF4-FFF2-40B4-BE49-F238E27FC236}">
              <a16:creationId xmlns:a16="http://schemas.microsoft.com/office/drawing/2014/main" xmlns="" id="{FB29A90B-2355-4228-A21D-3EA3F9E83BB5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08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2040" name="Picture 2039">
          <a:extLst>
            <a:ext uri="{FF2B5EF4-FFF2-40B4-BE49-F238E27FC236}">
              <a16:creationId xmlns:a16="http://schemas.microsoft.com/office/drawing/2014/main" xmlns="" id="{03C144E8-7680-49B0-B6F9-7A272739EE97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09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2</xdr:col>
      <xdr:colOff>104775</xdr:colOff>
      <xdr:row>73</xdr:row>
      <xdr:rowOff>0</xdr:rowOff>
    </xdr:from>
    <xdr:ext cx="50800" cy="50800"/>
    <xdr:pic>
      <xdr:nvPicPr>
        <xdr:cNvPr id="2041" name="Picture 2040">
          <a:extLst>
            <a:ext uri="{FF2B5EF4-FFF2-40B4-BE49-F238E27FC236}">
              <a16:creationId xmlns:a16="http://schemas.microsoft.com/office/drawing/2014/main" xmlns="" id="{91C2B462-328F-403C-A1AD-A3D29BE2A5A0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07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328035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2042" name="Picture 2041">
          <a:extLst>
            <a:ext uri="{FF2B5EF4-FFF2-40B4-BE49-F238E27FC236}">
              <a16:creationId xmlns:a16="http://schemas.microsoft.com/office/drawing/2014/main" xmlns="" id="{2B1F3806-3549-4664-9141-9858B5F7DCED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08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2043" name="Picture 2042">
          <a:extLst>
            <a:ext uri="{FF2B5EF4-FFF2-40B4-BE49-F238E27FC236}">
              <a16:creationId xmlns:a16="http://schemas.microsoft.com/office/drawing/2014/main" xmlns="" id="{9A4B9397-3701-49DF-9DE3-6651BEF50218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07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2044" name="Picture 2043">
          <a:extLst>
            <a:ext uri="{FF2B5EF4-FFF2-40B4-BE49-F238E27FC236}">
              <a16:creationId xmlns:a16="http://schemas.microsoft.com/office/drawing/2014/main" xmlns="" id="{E6622BCF-4737-4E04-B58F-B25C64E6B6DF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08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2045" name="Picture 2044">
          <a:extLst>
            <a:ext uri="{FF2B5EF4-FFF2-40B4-BE49-F238E27FC236}">
              <a16:creationId xmlns:a16="http://schemas.microsoft.com/office/drawing/2014/main" xmlns="" id="{B53E7F18-282E-48E1-97E1-EED9BA8796B7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07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2046" name="Picture 2045">
          <a:extLst>
            <a:ext uri="{FF2B5EF4-FFF2-40B4-BE49-F238E27FC236}">
              <a16:creationId xmlns:a16="http://schemas.microsoft.com/office/drawing/2014/main" xmlns="" id="{BC0F2351-B124-4E51-9E90-BE7F408E68AC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08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2047" name="Picture 2046">
          <a:extLst>
            <a:ext uri="{FF2B5EF4-FFF2-40B4-BE49-F238E27FC236}">
              <a16:creationId xmlns:a16="http://schemas.microsoft.com/office/drawing/2014/main" xmlns="" id="{2DB496A4-74B5-489B-BB33-41E913CFDCE3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09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2</xdr:col>
      <xdr:colOff>104775</xdr:colOff>
      <xdr:row>73</xdr:row>
      <xdr:rowOff>0</xdr:rowOff>
    </xdr:from>
    <xdr:ext cx="50800" cy="50800"/>
    <xdr:pic>
      <xdr:nvPicPr>
        <xdr:cNvPr id="2048" name="Picture 2047">
          <a:extLst>
            <a:ext uri="{FF2B5EF4-FFF2-40B4-BE49-F238E27FC236}">
              <a16:creationId xmlns:a16="http://schemas.microsoft.com/office/drawing/2014/main" xmlns="" id="{2DC88F78-B9A6-4953-BB4B-53F9B462380E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07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328035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2049" name="Picture 2048">
          <a:extLst>
            <a:ext uri="{FF2B5EF4-FFF2-40B4-BE49-F238E27FC236}">
              <a16:creationId xmlns:a16="http://schemas.microsoft.com/office/drawing/2014/main" xmlns="" id="{8AE5C52B-1389-414E-A3D7-E6314FB2FDA0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08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2050" name="Picture 2049">
          <a:extLst>
            <a:ext uri="{FF2B5EF4-FFF2-40B4-BE49-F238E27FC236}">
              <a16:creationId xmlns:a16="http://schemas.microsoft.com/office/drawing/2014/main" xmlns="" id="{A6FEF211-E6AC-4380-BC0A-E868F8AA1517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07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2051" name="Picture 2050">
          <a:extLst>
            <a:ext uri="{FF2B5EF4-FFF2-40B4-BE49-F238E27FC236}">
              <a16:creationId xmlns:a16="http://schemas.microsoft.com/office/drawing/2014/main" xmlns="" id="{7D0EC12D-A2B8-4C8C-A189-DFDE3EC17647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08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2052" name="Picture 2051">
          <a:extLst>
            <a:ext uri="{FF2B5EF4-FFF2-40B4-BE49-F238E27FC236}">
              <a16:creationId xmlns:a16="http://schemas.microsoft.com/office/drawing/2014/main" xmlns="" id="{027C833B-2D29-4A91-8D37-20B157198749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07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2053" name="Picture 2052">
          <a:extLst>
            <a:ext uri="{FF2B5EF4-FFF2-40B4-BE49-F238E27FC236}">
              <a16:creationId xmlns:a16="http://schemas.microsoft.com/office/drawing/2014/main" xmlns="" id="{B6D60ADE-4D9C-47C5-9D3D-429566835C9B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08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2054" name="Picture 2053">
          <a:extLst>
            <a:ext uri="{FF2B5EF4-FFF2-40B4-BE49-F238E27FC236}">
              <a16:creationId xmlns:a16="http://schemas.microsoft.com/office/drawing/2014/main" xmlns="" id="{6AD07961-77D4-4DC7-A2A1-7C34F6D7A98E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09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2055" name="Picture 2054">
          <a:extLst>
            <a:ext uri="{FF2B5EF4-FFF2-40B4-BE49-F238E27FC236}">
              <a16:creationId xmlns:a16="http://schemas.microsoft.com/office/drawing/2014/main" xmlns="" id="{3BB84BF5-9621-44F1-9C31-0208F7DB0008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10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2056" name="Picture 2055">
          <a:extLst>
            <a:ext uri="{FF2B5EF4-FFF2-40B4-BE49-F238E27FC236}">
              <a16:creationId xmlns:a16="http://schemas.microsoft.com/office/drawing/2014/main" xmlns="" id="{04B0D593-C137-49D5-AB8F-727661FECF0D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11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2057" name="Picture 2056">
          <a:extLst>
            <a:ext uri="{FF2B5EF4-FFF2-40B4-BE49-F238E27FC236}">
              <a16:creationId xmlns:a16="http://schemas.microsoft.com/office/drawing/2014/main" xmlns="" id="{CBBEE140-2242-4605-B2BF-FCCF7E331484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12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2</xdr:col>
      <xdr:colOff>104775</xdr:colOff>
      <xdr:row>73</xdr:row>
      <xdr:rowOff>0</xdr:rowOff>
    </xdr:from>
    <xdr:ext cx="50800" cy="50800"/>
    <xdr:pic>
      <xdr:nvPicPr>
        <xdr:cNvPr id="2058" name="Picture 2057">
          <a:extLst>
            <a:ext uri="{FF2B5EF4-FFF2-40B4-BE49-F238E27FC236}">
              <a16:creationId xmlns:a16="http://schemas.microsoft.com/office/drawing/2014/main" xmlns="" id="{08688864-99E7-49E6-8A8F-194EA8E535EA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13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328035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2059" name="Picture 2058">
          <a:extLst>
            <a:ext uri="{FF2B5EF4-FFF2-40B4-BE49-F238E27FC236}">
              <a16:creationId xmlns:a16="http://schemas.microsoft.com/office/drawing/2014/main" xmlns="" id="{1159A6CE-714F-4563-8EC5-E46D554956A6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14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2060" name="Picture 2059">
          <a:extLst>
            <a:ext uri="{FF2B5EF4-FFF2-40B4-BE49-F238E27FC236}">
              <a16:creationId xmlns:a16="http://schemas.microsoft.com/office/drawing/2014/main" xmlns="" id="{E52EFC9B-ADEB-4B94-839D-1C32B9760D41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13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2061" name="Picture 2060">
          <a:extLst>
            <a:ext uri="{FF2B5EF4-FFF2-40B4-BE49-F238E27FC236}">
              <a16:creationId xmlns:a16="http://schemas.microsoft.com/office/drawing/2014/main" xmlns="" id="{992571EB-4A09-41F9-9C88-534B37153324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14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2062" name="Picture 2061">
          <a:extLst>
            <a:ext uri="{FF2B5EF4-FFF2-40B4-BE49-F238E27FC236}">
              <a16:creationId xmlns:a16="http://schemas.microsoft.com/office/drawing/2014/main" xmlns="" id="{6A8EB8DB-FCB6-46D6-A991-FF76949313AE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13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2063" name="Picture 2062">
          <a:extLst>
            <a:ext uri="{FF2B5EF4-FFF2-40B4-BE49-F238E27FC236}">
              <a16:creationId xmlns:a16="http://schemas.microsoft.com/office/drawing/2014/main" xmlns="" id="{15A80EE3-713F-4047-AF42-0250C7736754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14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2064" name="Picture 2063">
          <a:extLst>
            <a:ext uri="{FF2B5EF4-FFF2-40B4-BE49-F238E27FC236}">
              <a16:creationId xmlns:a16="http://schemas.microsoft.com/office/drawing/2014/main" xmlns="" id="{3D455BF2-F894-4D0C-B62A-DB0FE2238D9C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1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2065" name="Picture 2064">
          <a:extLst>
            <a:ext uri="{FF2B5EF4-FFF2-40B4-BE49-F238E27FC236}">
              <a16:creationId xmlns:a16="http://schemas.microsoft.com/office/drawing/2014/main" xmlns="" id="{E21CC481-4CE4-4FFD-AD3F-4CD2C1E51389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13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2066" name="Picture 2065">
          <a:extLst>
            <a:ext uri="{FF2B5EF4-FFF2-40B4-BE49-F238E27FC236}">
              <a16:creationId xmlns:a16="http://schemas.microsoft.com/office/drawing/2014/main" xmlns="" id="{BC88600F-0EA8-4B59-A0F2-9085433ABDF5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14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2067" name="Picture 2066">
          <a:extLst>
            <a:ext uri="{FF2B5EF4-FFF2-40B4-BE49-F238E27FC236}">
              <a16:creationId xmlns:a16="http://schemas.microsoft.com/office/drawing/2014/main" xmlns="" id="{2E61E745-4088-4F28-B94C-817FFA6FA55F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1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2068" name="Picture 2067">
          <a:extLst>
            <a:ext uri="{FF2B5EF4-FFF2-40B4-BE49-F238E27FC236}">
              <a16:creationId xmlns:a16="http://schemas.microsoft.com/office/drawing/2014/main" xmlns="" id="{3D58E544-7720-4255-956D-628A8C9C251B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16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2069" name="Picture 2068">
          <a:extLst>
            <a:ext uri="{FF2B5EF4-FFF2-40B4-BE49-F238E27FC236}">
              <a16:creationId xmlns:a16="http://schemas.microsoft.com/office/drawing/2014/main" xmlns="" id="{1BE47116-9707-46C9-8493-BCE212118C86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17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76</xdr:row>
      <xdr:rowOff>0</xdr:rowOff>
    </xdr:from>
    <xdr:ext cx="50800" cy="50800"/>
    <xdr:pic>
      <xdr:nvPicPr>
        <xdr:cNvPr id="2070" name="Picture 2069">
          <a:extLst>
            <a:ext uri="{FF2B5EF4-FFF2-40B4-BE49-F238E27FC236}">
              <a16:creationId xmlns:a16="http://schemas.microsoft.com/office/drawing/2014/main" xmlns="" id="{5237FE5B-80E0-4534-BB5E-B897DE075A0D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16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404110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76</xdr:row>
      <xdr:rowOff>0</xdr:rowOff>
    </xdr:from>
    <xdr:ext cx="50800" cy="50800"/>
    <xdr:pic>
      <xdr:nvPicPr>
        <xdr:cNvPr id="2071" name="Picture 2070">
          <a:extLst>
            <a:ext uri="{FF2B5EF4-FFF2-40B4-BE49-F238E27FC236}">
              <a16:creationId xmlns:a16="http://schemas.microsoft.com/office/drawing/2014/main" xmlns="" id="{2D26609E-9A89-4838-8A07-F65EBABCBD20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17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4041100"/>
          <a:ext cx="50800" cy="50800"/>
        </a:xfrm>
        <a:prstGeom prst="rect">
          <a:avLst/>
        </a:prstGeom>
      </xdr:spPr>
    </xdr:pic>
    <xdr:clientData/>
  </xdr:oneCellAnchor>
  <xdr:oneCellAnchor>
    <xdr:from>
      <xdr:col>2</xdr:col>
      <xdr:colOff>104775</xdr:colOff>
      <xdr:row>77</xdr:row>
      <xdr:rowOff>0</xdr:rowOff>
    </xdr:from>
    <xdr:ext cx="50800" cy="50800"/>
    <xdr:pic>
      <xdr:nvPicPr>
        <xdr:cNvPr id="2072" name="Picture 2071">
          <a:extLst>
            <a:ext uri="{FF2B5EF4-FFF2-40B4-BE49-F238E27FC236}">
              <a16:creationId xmlns:a16="http://schemas.microsoft.com/office/drawing/2014/main" xmlns="" id="{8D74FB79-9794-4EF1-9CD7-0E6734A18E42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16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328035" y="2441448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77</xdr:row>
      <xdr:rowOff>0</xdr:rowOff>
    </xdr:from>
    <xdr:ext cx="50800" cy="50800"/>
    <xdr:pic>
      <xdr:nvPicPr>
        <xdr:cNvPr id="2073" name="Picture 2072">
          <a:extLst>
            <a:ext uri="{FF2B5EF4-FFF2-40B4-BE49-F238E27FC236}">
              <a16:creationId xmlns:a16="http://schemas.microsoft.com/office/drawing/2014/main" xmlns="" id="{5C272316-02E8-4CC9-9F76-75977DA2D6BE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17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4414480"/>
          <a:ext cx="50800" cy="50800"/>
        </a:xfrm>
        <a:prstGeom prst="rect">
          <a:avLst/>
        </a:prstGeom>
      </xdr:spPr>
    </xdr:pic>
    <xdr:clientData/>
  </xdr:oneCellAnchor>
  <xdr:oneCellAnchor>
    <xdr:from>
      <xdr:col>2</xdr:col>
      <xdr:colOff>104775</xdr:colOff>
      <xdr:row>73</xdr:row>
      <xdr:rowOff>0</xdr:rowOff>
    </xdr:from>
    <xdr:ext cx="50800" cy="50800"/>
    <xdr:pic>
      <xdr:nvPicPr>
        <xdr:cNvPr id="2074" name="Picture 2073">
          <a:extLst>
            <a:ext uri="{FF2B5EF4-FFF2-40B4-BE49-F238E27FC236}">
              <a16:creationId xmlns:a16="http://schemas.microsoft.com/office/drawing/2014/main" xmlns="" id="{F7B95851-8FD1-4D44-8227-96BDEAD157FA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18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328035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2075" name="Picture 2074">
          <a:extLst>
            <a:ext uri="{FF2B5EF4-FFF2-40B4-BE49-F238E27FC236}">
              <a16:creationId xmlns:a16="http://schemas.microsoft.com/office/drawing/2014/main" xmlns="" id="{030A2F78-CE4F-43AD-A20F-6A7317AABAF4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19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2076" name="Picture 2075">
          <a:extLst>
            <a:ext uri="{FF2B5EF4-FFF2-40B4-BE49-F238E27FC236}">
              <a16:creationId xmlns:a16="http://schemas.microsoft.com/office/drawing/2014/main" xmlns="" id="{1A4AD689-B492-4C34-83A6-7308F727A4C7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18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2077" name="Picture 2076">
          <a:extLst>
            <a:ext uri="{FF2B5EF4-FFF2-40B4-BE49-F238E27FC236}">
              <a16:creationId xmlns:a16="http://schemas.microsoft.com/office/drawing/2014/main" xmlns="" id="{B129A751-D5BF-4AF4-A73F-58BDD7B8F04C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19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2078" name="Picture 2077">
          <a:extLst>
            <a:ext uri="{FF2B5EF4-FFF2-40B4-BE49-F238E27FC236}">
              <a16:creationId xmlns:a16="http://schemas.microsoft.com/office/drawing/2014/main" xmlns="" id="{A1B9DEB7-8909-4280-9BF7-92846577A99B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18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2079" name="Picture 2078">
          <a:extLst>
            <a:ext uri="{FF2B5EF4-FFF2-40B4-BE49-F238E27FC236}">
              <a16:creationId xmlns:a16="http://schemas.microsoft.com/office/drawing/2014/main" xmlns="" id="{F04EEEE3-19CC-4E66-BC58-0BB90955D9B5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19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2080" name="Picture 2079">
          <a:extLst>
            <a:ext uri="{FF2B5EF4-FFF2-40B4-BE49-F238E27FC236}">
              <a16:creationId xmlns:a16="http://schemas.microsoft.com/office/drawing/2014/main" xmlns="" id="{AB32CF14-9D8E-491C-BD79-24CD804BB90A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20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2</xdr:col>
      <xdr:colOff>104775</xdr:colOff>
      <xdr:row>76</xdr:row>
      <xdr:rowOff>0</xdr:rowOff>
    </xdr:from>
    <xdr:ext cx="50800" cy="50800"/>
    <xdr:pic>
      <xdr:nvPicPr>
        <xdr:cNvPr id="2081" name="Picture 2080">
          <a:extLst>
            <a:ext uri="{FF2B5EF4-FFF2-40B4-BE49-F238E27FC236}">
              <a16:creationId xmlns:a16="http://schemas.microsoft.com/office/drawing/2014/main" xmlns="" id="{8591586B-18FF-47D1-A581-8937413AABCE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18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328035" y="2404110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76</xdr:row>
      <xdr:rowOff>0</xdr:rowOff>
    </xdr:from>
    <xdr:ext cx="50800" cy="50800"/>
    <xdr:pic>
      <xdr:nvPicPr>
        <xdr:cNvPr id="2082" name="Picture 2081">
          <a:extLst>
            <a:ext uri="{FF2B5EF4-FFF2-40B4-BE49-F238E27FC236}">
              <a16:creationId xmlns:a16="http://schemas.microsoft.com/office/drawing/2014/main" xmlns="" id="{A08085EF-DAA3-41FB-B006-4DB21F97CDCD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19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404110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76</xdr:row>
      <xdr:rowOff>0</xdr:rowOff>
    </xdr:from>
    <xdr:ext cx="50800" cy="50800"/>
    <xdr:pic>
      <xdr:nvPicPr>
        <xdr:cNvPr id="2083" name="Picture 2082">
          <a:extLst>
            <a:ext uri="{FF2B5EF4-FFF2-40B4-BE49-F238E27FC236}">
              <a16:creationId xmlns:a16="http://schemas.microsoft.com/office/drawing/2014/main" xmlns="" id="{C6A63C8E-52EB-4121-A023-F10800991FD6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18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404110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76</xdr:row>
      <xdr:rowOff>0</xdr:rowOff>
    </xdr:from>
    <xdr:ext cx="50800" cy="50800"/>
    <xdr:pic>
      <xdr:nvPicPr>
        <xdr:cNvPr id="2084" name="Picture 2083">
          <a:extLst>
            <a:ext uri="{FF2B5EF4-FFF2-40B4-BE49-F238E27FC236}">
              <a16:creationId xmlns:a16="http://schemas.microsoft.com/office/drawing/2014/main" xmlns="" id="{8D77BCA9-BC15-42C1-A0E9-238A3D138327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19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404110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76</xdr:row>
      <xdr:rowOff>0</xdr:rowOff>
    </xdr:from>
    <xdr:ext cx="50800" cy="50800"/>
    <xdr:pic>
      <xdr:nvPicPr>
        <xdr:cNvPr id="2085" name="Picture 2084">
          <a:extLst>
            <a:ext uri="{FF2B5EF4-FFF2-40B4-BE49-F238E27FC236}">
              <a16:creationId xmlns:a16="http://schemas.microsoft.com/office/drawing/2014/main" xmlns="" id="{74B889B2-82A3-444A-B30B-9F40AA8843C1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18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404110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76</xdr:row>
      <xdr:rowOff>0</xdr:rowOff>
    </xdr:from>
    <xdr:ext cx="50800" cy="50800"/>
    <xdr:pic>
      <xdr:nvPicPr>
        <xdr:cNvPr id="2086" name="Picture 2085">
          <a:extLst>
            <a:ext uri="{FF2B5EF4-FFF2-40B4-BE49-F238E27FC236}">
              <a16:creationId xmlns:a16="http://schemas.microsoft.com/office/drawing/2014/main" xmlns="" id="{CFD67C66-BF3C-4BF6-BFD9-D9D757789346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19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404110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76</xdr:row>
      <xdr:rowOff>0</xdr:rowOff>
    </xdr:from>
    <xdr:ext cx="50800" cy="50800"/>
    <xdr:pic>
      <xdr:nvPicPr>
        <xdr:cNvPr id="2087" name="Picture 2086">
          <a:extLst>
            <a:ext uri="{FF2B5EF4-FFF2-40B4-BE49-F238E27FC236}">
              <a16:creationId xmlns:a16="http://schemas.microsoft.com/office/drawing/2014/main" xmlns="" id="{759622C3-38D1-422A-8ABC-0EA89436988B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20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404110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2088" name="Picture 2087">
          <a:extLst>
            <a:ext uri="{FF2B5EF4-FFF2-40B4-BE49-F238E27FC236}">
              <a16:creationId xmlns:a16="http://schemas.microsoft.com/office/drawing/2014/main" xmlns="" id="{CFAA39AB-0952-45CF-A72E-0BCD20AD7F92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18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2089" name="Picture 2088">
          <a:extLst>
            <a:ext uri="{FF2B5EF4-FFF2-40B4-BE49-F238E27FC236}">
              <a16:creationId xmlns:a16="http://schemas.microsoft.com/office/drawing/2014/main" xmlns="" id="{FBCE2ECE-14C2-412F-8858-4BD633F88E7E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19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2090" name="Picture 2089">
          <a:extLst>
            <a:ext uri="{FF2B5EF4-FFF2-40B4-BE49-F238E27FC236}">
              <a16:creationId xmlns:a16="http://schemas.microsoft.com/office/drawing/2014/main" xmlns="" id="{BEED08CD-B2F0-422B-A907-1103200D407B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20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76</xdr:row>
      <xdr:rowOff>0</xdr:rowOff>
    </xdr:from>
    <xdr:ext cx="50800" cy="50800"/>
    <xdr:pic>
      <xdr:nvPicPr>
        <xdr:cNvPr id="2091" name="Picture 2090">
          <a:extLst>
            <a:ext uri="{FF2B5EF4-FFF2-40B4-BE49-F238E27FC236}">
              <a16:creationId xmlns:a16="http://schemas.microsoft.com/office/drawing/2014/main" xmlns="" id="{C57935C0-7FFC-44E1-8038-993EE6F5FE28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18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404110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76</xdr:row>
      <xdr:rowOff>0</xdr:rowOff>
    </xdr:from>
    <xdr:ext cx="50800" cy="50800"/>
    <xdr:pic>
      <xdr:nvPicPr>
        <xdr:cNvPr id="2092" name="Picture 2091">
          <a:extLst>
            <a:ext uri="{FF2B5EF4-FFF2-40B4-BE49-F238E27FC236}">
              <a16:creationId xmlns:a16="http://schemas.microsoft.com/office/drawing/2014/main" xmlns="" id="{E0A7EC62-02AE-43DE-B646-E29F31746301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19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404110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76</xdr:row>
      <xdr:rowOff>0</xdr:rowOff>
    </xdr:from>
    <xdr:ext cx="50800" cy="50800"/>
    <xdr:pic>
      <xdr:nvPicPr>
        <xdr:cNvPr id="2093" name="Picture 2092">
          <a:extLst>
            <a:ext uri="{FF2B5EF4-FFF2-40B4-BE49-F238E27FC236}">
              <a16:creationId xmlns:a16="http://schemas.microsoft.com/office/drawing/2014/main" xmlns="" id="{D339E9B6-19CB-4971-BF87-F96013DFC347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20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404110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77</xdr:row>
      <xdr:rowOff>0</xdr:rowOff>
    </xdr:from>
    <xdr:ext cx="50800" cy="50800"/>
    <xdr:pic>
      <xdr:nvPicPr>
        <xdr:cNvPr id="2094" name="Picture 2093">
          <a:extLst>
            <a:ext uri="{FF2B5EF4-FFF2-40B4-BE49-F238E27FC236}">
              <a16:creationId xmlns:a16="http://schemas.microsoft.com/office/drawing/2014/main" xmlns="" id="{7804D3CA-E41A-4422-8304-D2EDBBED48B5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18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441448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77</xdr:row>
      <xdr:rowOff>0</xdr:rowOff>
    </xdr:from>
    <xdr:ext cx="50800" cy="50800"/>
    <xdr:pic>
      <xdr:nvPicPr>
        <xdr:cNvPr id="2095" name="Picture 2094">
          <a:extLst>
            <a:ext uri="{FF2B5EF4-FFF2-40B4-BE49-F238E27FC236}">
              <a16:creationId xmlns:a16="http://schemas.microsoft.com/office/drawing/2014/main" xmlns="" id="{5657AD1E-213A-4016-A7C6-D0AA2AFEB30C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19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441448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77</xdr:row>
      <xdr:rowOff>0</xdr:rowOff>
    </xdr:from>
    <xdr:ext cx="50800" cy="50800"/>
    <xdr:pic>
      <xdr:nvPicPr>
        <xdr:cNvPr id="2096" name="Picture 2095">
          <a:extLst>
            <a:ext uri="{FF2B5EF4-FFF2-40B4-BE49-F238E27FC236}">
              <a16:creationId xmlns:a16="http://schemas.microsoft.com/office/drawing/2014/main" xmlns="" id="{08735F27-7B86-4DDE-BF9D-49977507ACE9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20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441448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78</xdr:row>
      <xdr:rowOff>0</xdr:rowOff>
    </xdr:from>
    <xdr:ext cx="50800" cy="50800"/>
    <xdr:pic>
      <xdr:nvPicPr>
        <xdr:cNvPr id="2097" name="Picture 2096">
          <a:extLst>
            <a:ext uri="{FF2B5EF4-FFF2-40B4-BE49-F238E27FC236}">
              <a16:creationId xmlns:a16="http://schemas.microsoft.com/office/drawing/2014/main" xmlns="" id="{8244EE47-2CD9-4A00-B707-4F5C4D6EB8EA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18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47878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78</xdr:row>
      <xdr:rowOff>0</xdr:rowOff>
    </xdr:from>
    <xdr:ext cx="50800" cy="50800"/>
    <xdr:pic>
      <xdr:nvPicPr>
        <xdr:cNvPr id="2098" name="Picture 2097">
          <a:extLst>
            <a:ext uri="{FF2B5EF4-FFF2-40B4-BE49-F238E27FC236}">
              <a16:creationId xmlns:a16="http://schemas.microsoft.com/office/drawing/2014/main" xmlns="" id="{C0C8BF4E-913C-40C8-AF8C-A2A880688E94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19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47878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78</xdr:row>
      <xdr:rowOff>0</xdr:rowOff>
    </xdr:from>
    <xdr:ext cx="50800" cy="50800"/>
    <xdr:pic>
      <xdr:nvPicPr>
        <xdr:cNvPr id="2099" name="Picture 2098">
          <a:extLst>
            <a:ext uri="{FF2B5EF4-FFF2-40B4-BE49-F238E27FC236}">
              <a16:creationId xmlns:a16="http://schemas.microsoft.com/office/drawing/2014/main" xmlns="" id="{9B820613-A937-47A7-A484-1909AEB14E99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20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47878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79</xdr:row>
      <xdr:rowOff>0</xdr:rowOff>
    </xdr:from>
    <xdr:ext cx="50800" cy="50800"/>
    <xdr:pic>
      <xdr:nvPicPr>
        <xdr:cNvPr id="2100" name="Picture 2099">
          <a:extLst>
            <a:ext uri="{FF2B5EF4-FFF2-40B4-BE49-F238E27FC236}">
              <a16:creationId xmlns:a16="http://schemas.microsoft.com/office/drawing/2014/main" xmlns="" id="{E45435CD-C260-4377-80D9-E5D8FC586D08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18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516124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79</xdr:row>
      <xdr:rowOff>0</xdr:rowOff>
    </xdr:from>
    <xdr:ext cx="50800" cy="50800"/>
    <xdr:pic>
      <xdr:nvPicPr>
        <xdr:cNvPr id="2101" name="Picture 2100">
          <a:extLst>
            <a:ext uri="{FF2B5EF4-FFF2-40B4-BE49-F238E27FC236}">
              <a16:creationId xmlns:a16="http://schemas.microsoft.com/office/drawing/2014/main" xmlns="" id="{AA6AC4A3-483C-4EE0-80F4-D6ECCFB3CBC0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19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516124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79</xdr:row>
      <xdr:rowOff>0</xdr:rowOff>
    </xdr:from>
    <xdr:ext cx="50800" cy="50800"/>
    <xdr:pic>
      <xdr:nvPicPr>
        <xdr:cNvPr id="2102" name="Picture 2101">
          <a:extLst>
            <a:ext uri="{FF2B5EF4-FFF2-40B4-BE49-F238E27FC236}">
              <a16:creationId xmlns:a16="http://schemas.microsoft.com/office/drawing/2014/main" xmlns="" id="{EAC0A69B-5C1C-463D-BBE4-E2CAAEBFED5C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20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516124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2103" name="Picture 2102">
          <a:extLst>
            <a:ext uri="{FF2B5EF4-FFF2-40B4-BE49-F238E27FC236}">
              <a16:creationId xmlns:a16="http://schemas.microsoft.com/office/drawing/2014/main" xmlns="" id="{22C0212C-0034-40B1-8A6A-0BC477E6FD85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21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2104" name="Picture 2103">
          <a:extLst>
            <a:ext uri="{FF2B5EF4-FFF2-40B4-BE49-F238E27FC236}">
              <a16:creationId xmlns:a16="http://schemas.microsoft.com/office/drawing/2014/main" xmlns="" id="{A0AA7D48-B908-4D38-B7BD-73A05613A7BA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22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2105" name="Picture 2104">
          <a:extLst>
            <a:ext uri="{FF2B5EF4-FFF2-40B4-BE49-F238E27FC236}">
              <a16:creationId xmlns:a16="http://schemas.microsoft.com/office/drawing/2014/main" xmlns="" id="{F0B4A137-9189-4BC3-854D-181C2ACAEEAF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23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2106" name="Picture 2105">
          <a:extLst>
            <a:ext uri="{FF2B5EF4-FFF2-40B4-BE49-F238E27FC236}">
              <a16:creationId xmlns:a16="http://schemas.microsoft.com/office/drawing/2014/main" xmlns="" id="{72814A39-952E-4F12-882D-6245D325200F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24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2107" name="Picture 2106">
          <a:extLst>
            <a:ext uri="{FF2B5EF4-FFF2-40B4-BE49-F238E27FC236}">
              <a16:creationId xmlns:a16="http://schemas.microsoft.com/office/drawing/2014/main" xmlns="" id="{86E03986-EDFB-4825-ABF7-C3EB9D23070B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2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2108" name="Picture 2107">
          <a:extLst>
            <a:ext uri="{FF2B5EF4-FFF2-40B4-BE49-F238E27FC236}">
              <a16:creationId xmlns:a16="http://schemas.microsoft.com/office/drawing/2014/main" xmlns="" id="{CFFFB577-DB3D-4309-B148-839E51B4E321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24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2109" name="Picture 2108">
          <a:extLst>
            <a:ext uri="{FF2B5EF4-FFF2-40B4-BE49-F238E27FC236}">
              <a16:creationId xmlns:a16="http://schemas.microsoft.com/office/drawing/2014/main" xmlns="" id="{CAFE18C7-6D11-4EA8-A98C-C0CD9CFB21BF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2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2</xdr:col>
      <xdr:colOff>104775</xdr:colOff>
      <xdr:row>73</xdr:row>
      <xdr:rowOff>0</xdr:rowOff>
    </xdr:from>
    <xdr:ext cx="50800" cy="50800"/>
    <xdr:pic>
      <xdr:nvPicPr>
        <xdr:cNvPr id="2110" name="Picture 2109">
          <a:extLst>
            <a:ext uri="{FF2B5EF4-FFF2-40B4-BE49-F238E27FC236}">
              <a16:creationId xmlns:a16="http://schemas.microsoft.com/office/drawing/2014/main" xmlns="" id="{5626A837-98D8-4F3A-B8B5-940CCEFF9713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24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328035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2111" name="Picture 2110">
          <a:extLst>
            <a:ext uri="{FF2B5EF4-FFF2-40B4-BE49-F238E27FC236}">
              <a16:creationId xmlns:a16="http://schemas.microsoft.com/office/drawing/2014/main" xmlns="" id="{26462CF9-DD23-4F06-AFF5-C7AA3B3CBD57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2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2112" name="Picture 2111">
          <a:extLst>
            <a:ext uri="{FF2B5EF4-FFF2-40B4-BE49-F238E27FC236}">
              <a16:creationId xmlns:a16="http://schemas.microsoft.com/office/drawing/2014/main" xmlns="" id="{B6BCC1A3-705A-4307-A457-ABBFDFE351EA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26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2113" name="Picture 2112">
          <a:extLst>
            <a:ext uri="{FF2B5EF4-FFF2-40B4-BE49-F238E27FC236}">
              <a16:creationId xmlns:a16="http://schemas.microsoft.com/office/drawing/2014/main" xmlns="" id="{69703587-BA04-4853-A19D-0B39184E01D1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27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2114" name="Picture 2113">
          <a:extLst>
            <a:ext uri="{FF2B5EF4-FFF2-40B4-BE49-F238E27FC236}">
              <a16:creationId xmlns:a16="http://schemas.microsoft.com/office/drawing/2014/main" xmlns="" id="{72F33DFB-614F-4FAE-A042-882278BEE9D1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26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2115" name="Picture 2114">
          <a:extLst>
            <a:ext uri="{FF2B5EF4-FFF2-40B4-BE49-F238E27FC236}">
              <a16:creationId xmlns:a16="http://schemas.microsoft.com/office/drawing/2014/main" xmlns="" id="{865AC534-3B38-45D1-BB3F-10AD9FBDEC9D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27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2</xdr:col>
      <xdr:colOff>104775</xdr:colOff>
      <xdr:row>73</xdr:row>
      <xdr:rowOff>0</xdr:rowOff>
    </xdr:from>
    <xdr:ext cx="50800" cy="50800"/>
    <xdr:pic>
      <xdr:nvPicPr>
        <xdr:cNvPr id="2116" name="Picture 2115">
          <a:extLst>
            <a:ext uri="{FF2B5EF4-FFF2-40B4-BE49-F238E27FC236}">
              <a16:creationId xmlns:a16="http://schemas.microsoft.com/office/drawing/2014/main" xmlns="" id="{CADE9E12-7609-4B6B-B427-2ECB2BAA6279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26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328035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2117" name="Picture 2116">
          <a:extLst>
            <a:ext uri="{FF2B5EF4-FFF2-40B4-BE49-F238E27FC236}">
              <a16:creationId xmlns:a16="http://schemas.microsoft.com/office/drawing/2014/main" xmlns="" id="{C36B31FA-E4BD-4C0E-87F5-BCC9B52F5880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27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2118" name="Picture 2117">
          <a:extLst>
            <a:ext uri="{FF2B5EF4-FFF2-40B4-BE49-F238E27FC236}">
              <a16:creationId xmlns:a16="http://schemas.microsoft.com/office/drawing/2014/main" xmlns="" id="{82852952-6834-41EC-AFE8-69D805E877E0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28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2119" name="Picture 2118">
          <a:extLst>
            <a:ext uri="{FF2B5EF4-FFF2-40B4-BE49-F238E27FC236}">
              <a16:creationId xmlns:a16="http://schemas.microsoft.com/office/drawing/2014/main" xmlns="" id="{760E1191-7D4C-43FC-8EAE-7958B4648BEB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26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2120" name="Picture 2119">
          <a:extLst>
            <a:ext uri="{FF2B5EF4-FFF2-40B4-BE49-F238E27FC236}">
              <a16:creationId xmlns:a16="http://schemas.microsoft.com/office/drawing/2014/main" xmlns="" id="{E7A994D9-0F94-4E83-A806-D5E37EFF46EE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27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2121" name="Picture 2120">
          <a:extLst>
            <a:ext uri="{FF2B5EF4-FFF2-40B4-BE49-F238E27FC236}">
              <a16:creationId xmlns:a16="http://schemas.microsoft.com/office/drawing/2014/main" xmlns="" id="{4879AC3C-0EC6-49CC-87C0-E575A43A6715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28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2122" name="Picture 2121">
          <a:extLst>
            <a:ext uri="{FF2B5EF4-FFF2-40B4-BE49-F238E27FC236}">
              <a16:creationId xmlns:a16="http://schemas.microsoft.com/office/drawing/2014/main" xmlns="" id="{E34690CF-315F-4886-84A5-253DA87A755F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26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2123" name="Picture 2122">
          <a:extLst>
            <a:ext uri="{FF2B5EF4-FFF2-40B4-BE49-F238E27FC236}">
              <a16:creationId xmlns:a16="http://schemas.microsoft.com/office/drawing/2014/main" xmlns="" id="{1CB4113D-96EB-44F8-A690-A167C4D213F5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27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2124" name="Picture 2123">
          <a:extLst>
            <a:ext uri="{FF2B5EF4-FFF2-40B4-BE49-F238E27FC236}">
              <a16:creationId xmlns:a16="http://schemas.microsoft.com/office/drawing/2014/main" xmlns="" id="{1CA1958B-D004-4EA1-B4C5-4FD29B9F7460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26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2125" name="Picture 2124">
          <a:extLst>
            <a:ext uri="{FF2B5EF4-FFF2-40B4-BE49-F238E27FC236}">
              <a16:creationId xmlns:a16="http://schemas.microsoft.com/office/drawing/2014/main" xmlns="" id="{039DA5FE-E3C4-4E97-98FA-A44100CB5E51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27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2126" name="Picture 2125">
          <a:extLst>
            <a:ext uri="{FF2B5EF4-FFF2-40B4-BE49-F238E27FC236}">
              <a16:creationId xmlns:a16="http://schemas.microsoft.com/office/drawing/2014/main" xmlns="" id="{36A26FE0-A8EA-4862-8965-A7AA2676B022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28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2</xdr:col>
      <xdr:colOff>104775</xdr:colOff>
      <xdr:row>73</xdr:row>
      <xdr:rowOff>0</xdr:rowOff>
    </xdr:from>
    <xdr:ext cx="50800" cy="50800"/>
    <xdr:pic>
      <xdr:nvPicPr>
        <xdr:cNvPr id="2127" name="Picture 2126">
          <a:extLst>
            <a:ext uri="{FF2B5EF4-FFF2-40B4-BE49-F238E27FC236}">
              <a16:creationId xmlns:a16="http://schemas.microsoft.com/office/drawing/2014/main" xmlns="" id="{A39210BC-6990-45FF-9917-7EBBF21E38DD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26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328035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2128" name="Picture 2127">
          <a:extLst>
            <a:ext uri="{FF2B5EF4-FFF2-40B4-BE49-F238E27FC236}">
              <a16:creationId xmlns:a16="http://schemas.microsoft.com/office/drawing/2014/main" xmlns="" id="{9E35FCFE-E757-4EDB-982E-5699786B1E2D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27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2129" name="Picture 2128">
          <a:extLst>
            <a:ext uri="{FF2B5EF4-FFF2-40B4-BE49-F238E27FC236}">
              <a16:creationId xmlns:a16="http://schemas.microsoft.com/office/drawing/2014/main" xmlns="" id="{1C27E6F6-E37F-49A2-88EE-C05D6F6F6955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26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2130" name="Picture 2129">
          <a:extLst>
            <a:ext uri="{FF2B5EF4-FFF2-40B4-BE49-F238E27FC236}">
              <a16:creationId xmlns:a16="http://schemas.microsoft.com/office/drawing/2014/main" xmlns="" id="{A33A955F-C62F-426D-B96E-16C2A89BC65A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27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2131" name="Picture 2130">
          <a:extLst>
            <a:ext uri="{FF2B5EF4-FFF2-40B4-BE49-F238E27FC236}">
              <a16:creationId xmlns:a16="http://schemas.microsoft.com/office/drawing/2014/main" xmlns="" id="{8661BC1B-DD9E-47A5-812D-D4DB2446EE88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26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2132" name="Picture 2131">
          <a:extLst>
            <a:ext uri="{FF2B5EF4-FFF2-40B4-BE49-F238E27FC236}">
              <a16:creationId xmlns:a16="http://schemas.microsoft.com/office/drawing/2014/main" xmlns="" id="{314F8825-F5B1-40A8-A3F4-FA86218593C8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27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2133" name="Picture 2132">
          <a:extLst>
            <a:ext uri="{FF2B5EF4-FFF2-40B4-BE49-F238E27FC236}">
              <a16:creationId xmlns:a16="http://schemas.microsoft.com/office/drawing/2014/main" xmlns="" id="{16BC78C4-B9CE-4EB4-81FD-1E6E1E01D57B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28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2</xdr:col>
      <xdr:colOff>104775</xdr:colOff>
      <xdr:row>73</xdr:row>
      <xdr:rowOff>0</xdr:rowOff>
    </xdr:from>
    <xdr:ext cx="50800" cy="50800"/>
    <xdr:pic>
      <xdr:nvPicPr>
        <xdr:cNvPr id="2134" name="Picture 2133">
          <a:extLst>
            <a:ext uri="{FF2B5EF4-FFF2-40B4-BE49-F238E27FC236}">
              <a16:creationId xmlns:a16="http://schemas.microsoft.com/office/drawing/2014/main" xmlns="" id="{1D09CA10-1B25-4928-A951-CB7A30A2DA81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26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328035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2135" name="Picture 2134">
          <a:extLst>
            <a:ext uri="{FF2B5EF4-FFF2-40B4-BE49-F238E27FC236}">
              <a16:creationId xmlns:a16="http://schemas.microsoft.com/office/drawing/2014/main" xmlns="" id="{119D97BD-FF8E-445B-8584-1FF29ED5EFAC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27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2136" name="Picture 2135">
          <a:extLst>
            <a:ext uri="{FF2B5EF4-FFF2-40B4-BE49-F238E27FC236}">
              <a16:creationId xmlns:a16="http://schemas.microsoft.com/office/drawing/2014/main" xmlns="" id="{3C614B39-D3B8-4BEB-A513-38FFB57D85A9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26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2137" name="Picture 2136">
          <a:extLst>
            <a:ext uri="{FF2B5EF4-FFF2-40B4-BE49-F238E27FC236}">
              <a16:creationId xmlns:a16="http://schemas.microsoft.com/office/drawing/2014/main" xmlns="" id="{FFA3ED2F-0571-4A5E-9A3D-510FD4AE6FF5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27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2138" name="Picture 2137">
          <a:extLst>
            <a:ext uri="{FF2B5EF4-FFF2-40B4-BE49-F238E27FC236}">
              <a16:creationId xmlns:a16="http://schemas.microsoft.com/office/drawing/2014/main" xmlns="" id="{674A5006-ABCD-448B-908B-818CAAC46C5D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26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2139" name="Picture 2138">
          <a:extLst>
            <a:ext uri="{FF2B5EF4-FFF2-40B4-BE49-F238E27FC236}">
              <a16:creationId xmlns:a16="http://schemas.microsoft.com/office/drawing/2014/main" xmlns="" id="{E8767909-018E-4E61-AF4C-ACD1BE8716D2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27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2140" name="Picture 2139">
          <a:extLst>
            <a:ext uri="{FF2B5EF4-FFF2-40B4-BE49-F238E27FC236}">
              <a16:creationId xmlns:a16="http://schemas.microsoft.com/office/drawing/2014/main" xmlns="" id="{D3A5A304-63BA-4951-AB0E-B636729C6652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28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2141" name="Picture 2140">
          <a:extLst>
            <a:ext uri="{FF2B5EF4-FFF2-40B4-BE49-F238E27FC236}">
              <a16:creationId xmlns:a16="http://schemas.microsoft.com/office/drawing/2014/main" xmlns="" id="{26A2244B-F006-4956-8845-4281ABA8DB74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29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2142" name="Picture 2141">
          <a:extLst>
            <a:ext uri="{FF2B5EF4-FFF2-40B4-BE49-F238E27FC236}">
              <a16:creationId xmlns:a16="http://schemas.microsoft.com/office/drawing/2014/main" xmlns="" id="{CC9D96CA-A7A4-4C4D-A258-20B922B4DA1F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30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2143" name="Picture 2142">
          <a:extLst>
            <a:ext uri="{FF2B5EF4-FFF2-40B4-BE49-F238E27FC236}">
              <a16:creationId xmlns:a16="http://schemas.microsoft.com/office/drawing/2014/main" xmlns="" id="{85686F52-78C9-47AA-834F-93C980944A08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31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2</xdr:col>
      <xdr:colOff>104775</xdr:colOff>
      <xdr:row>73</xdr:row>
      <xdr:rowOff>0</xdr:rowOff>
    </xdr:from>
    <xdr:ext cx="50800" cy="50800"/>
    <xdr:pic>
      <xdr:nvPicPr>
        <xdr:cNvPr id="2144" name="Picture 2143">
          <a:extLst>
            <a:ext uri="{FF2B5EF4-FFF2-40B4-BE49-F238E27FC236}">
              <a16:creationId xmlns:a16="http://schemas.microsoft.com/office/drawing/2014/main" xmlns="" id="{F6E72A19-EA1F-4129-8C69-EE76D6E6A4E1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32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328035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2145" name="Picture 2144">
          <a:extLst>
            <a:ext uri="{FF2B5EF4-FFF2-40B4-BE49-F238E27FC236}">
              <a16:creationId xmlns:a16="http://schemas.microsoft.com/office/drawing/2014/main" xmlns="" id="{2D42AC31-6F1B-43D2-88C3-91C3DA521405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33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2146" name="Picture 2145">
          <a:extLst>
            <a:ext uri="{FF2B5EF4-FFF2-40B4-BE49-F238E27FC236}">
              <a16:creationId xmlns:a16="http://schemas.microsoft.com/office/drawing/2014/main" xmlns="" id="{A7FD05D4-B27A-4DCD-8322-9DACE53519F3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32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2147" name="Picture 2146">
          <a:extLst>
            <a:ext uri="{FF2B5EF4-FFF2-40B4-BE49-F238E27FC236}">
              <a16:creationId xmlns:a16="http://schemas.microsoft.com/office/drawing/2014/main" xmlns="" id="{E0E707FE-4F2A-42E1-A68C-89A6F0CBB4E7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33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2148" name="Picture 2147">
          <a:extLst>
            <a:ext uri="{FF2B5EF4-FFF2-40B4-BE49-F238E27FC236}">
              <a16:creationId xmlns:a16="http://schemas.microsoft.com/office/drawing/2014/main" xmlns="" id="{950B923C-8A43-464E-99C2-09FC14563F16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32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2149" name="Picture 2148">
          <a:extLst>
            <a:ext uri="{FF2B5EF4-FFF2-40B4-BE49-F238E27FC236}">
              <a16:creationId xmlns:a16="http://schemas.microsoft.com/office/drawing/2014/main" xmlns="" id="{40F100AB-6A8F-4A0E-8714-89BD8D8C2632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33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2150" name="Picture 2149">
          <a:extLst>
            <a:ext uri="{FF2B5EF4-FFF2-40B4-BE49-F238E27FC236}">
              <a16:creationId xmlns:a16="http://schemas.microsoft.com/office/drawing/2014/main" xmlns="" id="{51B64F25-EB74-4278-ADD9-EA1C35CEAEF8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34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2151" name="Picture 2150">
          <a:extLst>
            <a:ext uri="{FF2B5EF4-FFF2-40B4-BE49-F238E27FC236}">
              <a16:creationId xmlns:a16="http://schemas.microsoft.com/office/drawing/2014/main" xmlns="" id="{4A1DE5AD-AB59-4A72-8F6C-A8AA48E8C4B5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32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2152" name="Picture 2151">
          <a:extLst>
            <a:ext uri="{FF2B5EF4-FFF2-40B4-BE49-F238E27FC236}">
              <a16:creationId xmlns:a16="http://schemas.microsoft.com/office/drawing/2014/main" xmlns="" id="{4532A460-75D6-4319-8140-279C8B52AB8A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33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2153" name="Picture 2152">
          <a:extLst>
            <a:ext uri="{FF2B5EF4-FFF2-40B4-BE49-F238E27FC236}">
              <a16:creationId xmlns:a16="http://schemas.microsoft.com/office/drawing/2014/main" xmlns="" id="{6B68B223-B3A5-48E5-B966-7B3A48BBD32A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34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76</xdr:row>
      <xdr:rowOff>0</xdr:rowOff>
    </xdr:from>
    <xdr:ext cx="50800" cy="50800"/>
    <xdr:pic>
      <xdr:nvPicPr>
        <xdr:cNvPr id="2154" name="Picture 2153">
          <a:extLst>
            <a:ext uri="{FF2B5EF4-FFF2-40B4-BE49-F238E27FC236}">
              <a16:creationId xmlns:a16="http://schemas.microsoft.com/office/drawing/2014/main" xmlns="" id="{8F408A70-3327-4CE4-ACEA-D42C6003D82E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17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404110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76</xdr:row>
      <xdr:rowOff>0</xdr:rowOff>
    </xdr:from>
    <xdr:ext cx="50800" cy="50800"/>
    <xdr:pic>
      <xdr:nvPicPr>
        <xdr:cNvPr id="2155" name="Picture 2154">
          <a:extLst>
            <a:ext uri="{FF2B5EF4-FFF2-40B4-BE49-F238E27FC236}">
              <a16:creationId xmlns:a16="http://schemas.microsoft.com/office/drawing/2014/main" xmlns="" id="{197FE6BF-508D-4E07-9072-06023F22E559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18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404110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76</xdr:row>
      <xdr:rowOff>0</xdr:rowOff>
    </xdr:from>
    <xdr:ext cx="50800" cy="50800"/>
    <xdr:pic>
      <xdr:nvPicPr>
        <xdr:cNvPr id="2156" name="Picture 2155">
          <a:extLst>
            <a:ext uri="{FF2B5EF4-FFF2-40B4-BE49-F238E27FC236}">
              <a16:creationId xmlns:a16="http://schemas.microsoft.com/office/drawing/2014/main" xmlns="" id="{E49F9E52-6195-4215-B183-B6DD6D4839D3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19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404110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76</xdr:row>
      <xdr:rowOff>0</xdr:rowOff>
    </xdr:from>
    <xdr:ext cx="50800" cy="50800"/>
    <xdr:pic>
      <xdr:nvPicPr>
        <xdr:cNvPr id="2157" name="Picture 2156">
          <a:extLst>
            <a:ext uri="{FF2B5EF4-FFF2-40B4-BE49-F238E27FC236}">
              <a16:creationId xmlns:a16="http://schemas.microsoft.com/office/drawing/2014/main" xmlns="" id="{AC6234A9-6904-415A-BD2D-07299DCA3677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20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4041100"/>
          <a:ext cx="50800" cy="50800"/>
        </a:xfrm>
        <a:prstGeom prst="rect">
          <a:avLst/>
        </a:prstGeom>
      </xdr:spPr>
    </xdr:pic>
    <xdr:clientData/>
  </xdr:oneCellAnchor>
  <xdr:oneCellAnchor>
    <xdr:from>
      <xdr:col>2</xdr:col>
      <xdr:colOff>104775</xdr:colOff>
      <xdr:row>76</xdr:row>
      <xdr:rowOff>0</xdr:rowOff>
    </xdr:from>
    <xdr:ext cx="50800" cy="50800"/>
    <xdr:pic>
      <xdr:nvPicPr>
        <xdr:cNvPr id="2158" name="Picture 2157">
          <a:extLst>
            <a:ext uri="{FF2B5EF4-FFF2-40B4-BE49-F238E27FC236}">
              <a16:creationId xmlns:a16="http://schemas.microsoft.com/office/drawing/2014/main" xmlns="" id="{412C4131-0B9A-48D5-8D57-B2853F928ED9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16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328035" y="2404110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74</xdr:row>
      <xdr:rowOff>0</xdr:rowOff>
    </xdr:from>
    <xdr:ext cx="50800" cy="50800"/>
    <xdr:pic>
      <xdr:nvPicPr>
        <xdr:cNvPr id="2159" name="Picture 2158">
          <a:extLst>
            <a:ext uri="{FF2B5EF4-FFF2-40B4-BE49-F238E27FC236}">
              <a16:creationId xmlns:a16="http://schemas.microsoft.com/office/drawing/2014/main" xmlns="" id="{CD7FA08F-AD9C-46AB-97D7-4A64FDE8A3F6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16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29434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74</xdr:row>
      <xdr:rowOff>0</xdr:rowOff>
    </xdr:from>
    <xdr:ext cx="50800" cy="50800"/>
    <xdr:pic>
      <xdr:nvPicPr>
        <xdr:cNvPr id="2160" name="Picture 2159">
          <a:extLst>
            <a:ext uri="{FF2B5EF4-FFF2-40B4-BE49-F238E27FC236}">
              <a16:creationId xmlns:a16="http://schemas.microsoft.com/office/drawing/2014/main" xmlns="" id="{F21EED07-54A3-4BEA-8CB9-CEAC0E18C491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17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294340"/>
          <a:ext cx="50800" cy="50800"/>
        </a:xfrm>
        <a:prstGeom prst="rect">
          <a:avLst/>
        </a:prstGeom>
      </xdr:spPr>
    </xdr:pic>
    <xdr:clientData/>
  </xdr:oneCellAnchor>
  <xdr:oneCellAnchor>
    <xdr:from>
      <xdr:col>2</xdr:col>
      <xdr:colOff>104775</xdr:colOff>
      <xdr:row>74</xdr:row>
      <xdr:rowOff>0</xdr:rowOff>
    </xdr:from>
    <xdr:ext cx="50800" cy="50800"/>
    <xdr:pic>
      <xdr:nvPicPr>
        <xdr:cNvPr id="2161" name="Picture 2160">
          <a:extLst>
            <a:ext uri="{FF2B5EF4-FFF2-40B4-BE49-F238E27FC236}">
              <a16:creationId xmlns:a16="http://schemas.microsoft.com/office/drawing/2014/main" xmlns="" id="{E8D1CB6F-4444-4770-A521-97FD00829496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18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328035" y="2329434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74</xdr:row>
      <xdr:rowOff>0</xdr:rowOff>
    </xdr:from>
    <xdr:ext cx="50800" cy="50800"/>
    <xdr:pic>
      <xdr:nvPicPr>
        <xdr:cNvPr id="2162" name="Picture 2161">
          <a:extLst>
            <a:ext uri="{FF2B5EF4-FFF2-40B4-BE49-F238E27FC236}">
              <a16:creationId xmlns:a16="http://schemas.microsoft.com/office/drawing/2014/main" xmlns="" id="{75932EB4-AA5B-4D40-8C82-2EE483BA36BC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19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29434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74</xdr:row>
      <xdr:rowOff>0</xdr:rowOff>
    </xdr:from>
    <xdr:ext cx="50800" cy="50800"/>
    <xdr:pic>
      <xdr:nvPicPr>
        <xdr:cNvPr id="2163" name="Picture 2162">
          <a:extLst>
            <a:ext uri="{FF2B5EF4-FFF2-40B4-BE49-F238E27FC236}">
              <a16:creationId xmlns:a16="http://schemas.microsoft.com/office/drawing/2014/main" xmlns="" id="{099F9B67-D233-45F6-A992-CED4D2E8BF64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18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29434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74</xdr:row>
      <xdr:rowOff>0</xdr:rowOff>
    </xdr:from>
    <xdr:ext cx="50800" cy="50800"/>
    <xdr:pic>
      <xdr:nvPicPr>
        <xdr:cNvPr id="2164" name="Picture 2163">
          <a:extLst>
            <a:ext uri="{FF2B5EF4-FFF2-40B4-BE49-F238E27FC236}">
              <a16:creationId xmlns:a16="http://schemas.microsoft.com/office/drawing/2014/main" xmlns="" id="{01796CC0-DC39-464A-858A-8E619B71B3BB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19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29434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74</xdr:row>
      <xdr:rowOff>0</xdr:rowOff>
    </xdr:from>
    <xdr:ext cx="50800" cy="50800"/>
    <xdr:pic>
      <xdr:nvPicPr>
        <xdr:cNvPr id="2165" name="Picture 2164">
          <a:extLst>
            <a:ext uri="{FF2B5EF4-FFF2-40B4-BE49-F238E27FC236}">
              <a16:creationId xmlns:a16="http://schemas.microsoft.com/office/drawing/2014/main" xmlns="" id="{9AA53D6A-825C-492E-B785-13BB994C7F0A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18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29434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74</xdr:row>
      <xdr:rowOff>0</xdr:rowOff>
    </xdr:from>
    <xdr:ext cx="50800" cy="50800"/>
    <xdr:pic>
      <xdr:nvPicPr>
        <xdr:cNvPr id="2166" name="Picture 2165">
          <a:extLst>
            <a:ext uri="{FF2B5EF4-FFF2-40B4-BE49-F238E27FC236}">
              <a16:creationId xmlns:a16="http://schemas.microsoft.com/office/drawing/2014/main" xmlns="" id="{BD74D117-664C-456D-A44F-C23D2A9FAB9C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19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29434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74</xdr:row>
      <xdr:rowOff>0</xdr:rowOff>
    </xdr:from>
    <xdr:ext cx="50800" cy="50800"/>
    <xdr:pic>
      <xdr:nvPicPr>
        <xdr:cNvPr id="2167" name="Picture 2166">
          <a:extLst>
            <a:ext uri="{FF2B5EF4-FFF2-40B4-BE49-F238E27FC236}">
              <a16:creationId xmlns:a16="http://schemas.microsoft.com/office/drawing/2014/main" xmlns="" id="{95C88CFE-A037-44B4-A352-5721571FCC53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20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29434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74</xdr:row>
      <xdr:rowOff>0</xdr:rowOff>
    </xdr:from>
    <xdr:ext cx="50800" cy="50800"/>
    <xdr:pic>
      <xdr:nvPicPr>
        <xdr:cNvPr id="2168" name="Picture 2167">
          <a:extLst>
            <a:ext uri="{FF2B5EF4-FFF2-40B4-BE49-F238E27FC236}">
              <a16:creationId xmlns:a16="http://schemas.microsoft.com/office/drawing/2014/main" xmlns="" id="{59907472-AFE7-4A1B-9183-7D856687CD85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18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29434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74</xdr:row>
      <xdr:rowOff>0</xdr:rowOff>
    </xdr:from>
    <xdr:ext cx="50800" cy="50800"/>
    <xdr:pic>
      <xdr:nvPicPr>
        <xdr:cNvPr id="2169" name="Picture 2168">
          <a:extLst>
            <a:ext uri="{FF2B5EF4-FFF2-40B4-BE49-F238E27FC236}">
              <a16:creationId xmlns:a16="http://schemas.microsoft.com/office/drawing/2014/main" xmlns="" id="{9E5B59AF-4D6F-4475-AADA-2030A133FB62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19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29434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74</xdr:row>
      <xdr:rowOff>0</xdr:rowOff>
    </xdr:from>
    <xdr:ext cx="50800" cy="50800"/>
    <xdr:pic>
      <xdr:nvPicPr>
        <xdr:cNvPr id="2170" name="Picture 2169">
          <a:extLst>
            <a:ext uri="{FF2B5EF4-FFF2-40B4-BE49-F238E27FC236}">
              <a16:creationId xmlns:a16="http://schemas.microsoft.com/office/drawing/2014/main" xmlns="" id="{27006143-4C16-4C2E-9388-2B2D0C5B04C7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20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29434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74</xdr:row>
      <xdr:rowOff>0</xdr:rowOff>
    </xdr:from>
    <xdr:ext cx="50800" cy="50800"/>
    <xdr:pic>
      <xdr:nvPicPr>
        <xdr:cNvPr id="2171" name="Picture 2170">
          <a:extLst>
            <a:ext uri="{FF2B5EF4-FFF2-40B4-BE49-F238E27FC236}">
              <a16:creationId xmlns:a16="http://schemas.microsoft.com/office/drawing/2014/main" xmlns="" id="{A78B94F4-FB37-4297-97A6-09AD6C0D2FE4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21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29434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74</xdr:row>
      <xdr:rowOff>0</xdr:rowOff>
    </xdr:from>
    <xdr:ext cx="50800" cy="50800"/>
    <xdr:pic>
      <xdr:nvPicPr>
        <xdr:cNvPr id="2172" name="Picture 2171">
          <a:extLst>
            <a:ext uri="{FF2B5EF4-FFF2-40B4-BE49-F238E27FC236}">
              <a16:creationId xmlns:a16="http://schemas.microsoft.com/office/drawing/2014/main" xmlns="" id="{21CDF029-F385-457E-B248-C743F8EE78CB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22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29434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74</xdr:row>
      <xdr:rowOff>0</xdr:rowOff>
    </xdr:from>
    <xdr:ext cx="50800" cy="50800"/>
    <xdr:pic>
      <xdr:nvPicPr>
        <xdr:cNvPr id="2173" name="Picture 2172">
          <a:extLst>
            <a:ext uri="{FF2B5EF4-FFF2-40B4-BE49-F238E27FC236}">
              <a16:creationId xmlns:a16="http://schemas.microsoft.com/office/drawing/2014/main" xmlns="" id="{1F4A1981-1BDD-4468-AFEC-53C5C5B7A113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23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29434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74</xdr:row>
      <xdr:rowOff>0</xdr:rowOff>
    </xdr:from>
    <xdr:ext cx="50800" cy="50800"/>
    <xdr:pic>
      <xdr:nvPicPr>
        <xdr:cNvPr id="2174" name="Picture 2173">
          <a:extLst>
            <a:ext uri="{FF2B5EF4-FFF2-40B4-BE49-F238E27FC236}">
              <a16:creationId xmlns:a16="http://schemas.microsoft.com/office/drawing/2014/main" xmlns="" id="{BE103A65-2BFB-49AF-AC1D-58E696C121DD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24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29434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74</xdr:row>
      <xdr:rowOff>0</xdr:rowOff>
    </xdr:from>
    <xdr:ext cx="50800" cy="50800"/>
    <xdr:pic>
      <xdr:nvPicPr>
        <xdr:cNvPr id="2175" name="Picture 2174">
          <a:extLst>
            <a:ext uri="{FF2B5EF4-FFF2-40B4-BE49-F238E27FC236}">
              <a16:creationId xmlns:a16="http://schemas.microsoft.com/office/drawing/2014/main" xmlns="" id="{40041DD2-7F08-48F7-89C3-7C74403A1BB6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2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29434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74</xdr:row>
      <xdr:rowOff>0</xdr:rowOff>
    </xdr:from>
    <xdr:ext cx="50800" cy="50800"/>
    <xdr:pic>
      <xdr:nvPicPr>
        <xdr:cNvPr id="2176" name="Picture 2175">
          <a:extLst>
            <a:ext uri="{FF2B5EF4-FFF2-40B4-BE49-F238E27FC236}">
              <a16:creationId xmlns:a16="http://schemas.microsoft.com/office/drawing/2014/main" xmlns="" id="{B1190BB6-CCC9-43CA-B272-EE14E2DE33E2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24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29434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74</xdr:row>
      <xdr:rowOff>0</xdr:rowOff>
    </xdr:from>
    <xdr:ext cx="50800" cy="50800"/>
    <xdr:pic>
      <xdr:nvPicPr>
        <xdr:cNvPr id="2177" name="Picture 2176">
          <a:extLst>
            <a:ext uri="{FF2B5EF4-FFF2-40B4-BE49-F238E27FC236}">
              <a16:creationId xmlns:a16="http://schemas.microsoft.com/office/drawing/2014/main" xmlns="" id="{80C09702-4628-4547-9FC4-D782ECF50606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2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294340"/>
          <a:ext cx="50800" cy="50800"/>
        </a:xfrm>
        <a:prstGeom prst="rect">
          <a:avLst/>
        </a:prstGeom>
      </xdr:spPr>
    </xdr:pic>
    <xdr:clientData/>
  </xdr:oneCellAnchor>
  <xdr:oneCellAnchor>
    <xdr:from>
      <xdr:col>2</xdr:col>
      <xdr:colOff>104775</xdr:colOff>
      <xdr:row>74</xdr:row>
      <xdr:rowOff>0</xdr:rowOff>
    </xdr:from>
    <xdr:ext cx="50800" cy="50800"/>
    <xdr:pic>
      <xdr:nvPicPr>
        <xdr:cNvPr id="2178" name="Picture 2177">
          <a:extLst>
            <a:ext uri="{FF2B5EF4-FFF2-40B4-BE49-F238E27FC236}">
              <a16:creationId xmlns:a16="http://schemas.microsoft.com/office/drawing/2014/main" xmlns="" id="{3ACE1A16-8AAF-4141-BC11-B0180EF782BC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24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328035" y="2329434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74</xdr:row>
      <xdr:rowOff>0</xdr:rowOff>
    </xdr:from>
    <xdr:ext cx="50800" cy="50800"/>
    <xdr:pic>
      <xdr:nvPicPr>
        <xdr:cNvPr id="2179" name="Picture 2178">
          <a:extLst>
            <a:ext uri="{FF2B5EF4-FFF2-40B4-BE49-F238E27FC236}">
              <a16:creationId xmlns:a16="http://schemas.microsoft.com/office/drawing/2014/main" xmlns="" id="{5AB1BC0C-551E-455A-A320-A5218B7003FE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2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29434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74</xdr:row>
      <xdr:rowOff>0</xdr:rowOff>
    </xdr:from>
    <xdr:ext cx="50800" cy="50800"/>
    <xdr:pic>
      <xdr:nvPicPr>
        <xdr:cNvPr id="2180" name="Picture 2179">
          <a:extLst>
            <a:ext uri="{FF2B5EF4-FFF2-40B4-BE49-F238E27FC236}">
              <a16:creationId xmlns:a16="http://schemas.microsoft.com/office/drawing/2014/main" xmlns="" id="{79429CED-0A91-43C2-BD6A-C3B9C440EDEF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26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29434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74</xdr:row>
      <xdr:rowOff>0</xdr:rowOff>
    </xdr:from>
    <xdr:ext cx="50800" cy="50800"/>
    <xdr:pic>
      <xdr:nvPicPr>
        <xdr:cNvPr id="2181" name="Picture 2180">
          <a:extLst>
            <a:ext uri="{FF2B5EF4-FFF2-40B4-BE49-F238E27FC236}">
              <a16:creationId xmlns:a16="http://schemas.microsoft.com/office/drawing/2014/main" xmlns="" id="{C1673C6B-87CD-417F-8C8E-2B84B5A5FBCC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27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29434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74</xdr:row>
      <xdr:rowOff>0</xdr:rowOff>
    </xdr:from>
    <xdr:ext cx="50800" cy="50800"/>
    <xdr:pic>
      <xdr:nvPicPr>
        <xdr:cNvPr id="2182" name="Picture 2181">
          <a:extLst>
            <a:ext uri="{FF2B5EF4-FFF2-40B4-BE49-F238E27FC236}">
              <a16:creationId xmlns:a16="http://schemas.microsoft.com/office/drawing/2014/main" xmlns="" id="{ABA77011-82C4-4A51-8A15-6DD55B0C8AE5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26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29434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74</xdr:row>
      <xdr:rowOff>0</xdr:rowOff>
    </xdr:from>
    <xdr:ext cx="50800" cy="50800"/>
    <xdr:pic>
      <xdr:nvPicPr>
        <xdr:cNvPr id="2183" name="Picture 2182">
          <a:extLst>
            <a:ext uri="{FF2B5EF4-FFF2-40B4-BE49-F238E27FC236}">
              <a16:creationId xmlns:a16="http://schemas.microsoft.com/office/drawing/2014/main" xmlns="" id="{83AABF5D-A4F6-49B7-9E00-87F1D3E19454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27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294340"/>
          <a:ext cx="50800" cy="50800"/>
        </a:xfrm>
        <a:prstGeom prst="rect">
          <a:avLst/>
        </a:prstGeom>
      </xdr:spPr>
    </xdr:pic>
    <xdr:clientData/>
  </xdr:oneCellAnchor>
  <xdr:oneCellAnchor>
    <xdr:from>
      <xdr:col>2</xdr:col>
      <xdr:colOff>104775</xdr:colOff>
      <xdr:row>74</xdr:row>
      <xdr:rowOff>0</xdr:rowOff>
    </xdr:from>
    <xdr:ext cx="50800" cy="50800"/>
    <xdr:pic>
      <xdr:nvPicPr>
        <xdr:cNvPr id="2184" name="Picture 2183">
          <a:extLst>
            <a:ext uri="{FF2B5EF4-FFF2-40B4-BE49-F238E27FC236}">
              <a16:creationId xmlns:a16="http://schemas.microsoft.com/office/drawing/2014/main" xmlns="" id="{B9AA3BDA-7243-40D9-9A82-3899708D6136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26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328035" y="2329434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74</xdr:row>
      <xdr:rowOff>0</xdr:rowOff>
    </xdr:from>
    <xdr:ext cx="50800" cy="50800"/>
    <xdr:pic>
      <xdr:nvPicPr>
        <xdr:cNvPr id="2185" name="Picture 2184">
          <a:extLst>
            <a:ext uri="{FF2B5EF4-FFF2-40B4-BE49-F238E27FC236}">
              <a16:creationId xmlns:a16="http://schemas.microsoft.com/office/drawing/2014/main" xmlns="" id="{C1FD7817-9193-45AE-A002-55000A7C4E19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27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29434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74</xdr:row>
      <xdr:rowOff>0</xdr:rowOff>
    </xdr:from>
    <xdr:ext cx="50800" cy="50800"/>
    <xdr:pic>
      <xdr:nvPicPr>
        <xdr:cNvPr id="2186" name="Picture 2185">
          <a:extLst>
            <a:ext uri="{FF2B5EF4-FFF2-40B4-BE49-F238E27FC236}">
              <a16:creationId xmlns:a16="http://schemas.microsoft.com/office/drawing/2014/main" xmlns="" id="{94FAE9AC-2ECD-444D-AAF6-9A063B392766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28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29434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74</xdr:row>
      <xdr:rowOff>0</xdr:rowOff>
    </xdr:from>
    <xdr:ext cx="50800" cy="50800"/>
    <xdr:pic>
      <xdr:nvPicPr>
        <xdr:cNvPr id="2187" name="Picture 2186">
          <a:extLst>
            <a:ext uri="{FF2B5EF4-FFF2-40B4-BE49-F238E27FC236}">
              <a16:creationId xmlns:a16="http://schemas.microsoft.com/office/drawing/2014/main" xmlns="" id="{5108206C-529C-42FF-8799-439E774155C2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26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29434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74</xdr:row>
      <xdr:rowOff>0</xdr:rowOff>
    </xdr:from>
    <xdr:ext cx="50800" cy="50800"/>
    <xdr:pic>
      <xdr:nvPicPr>
        <xdr:cNvPr id="2188" name="Picture 2187">
          <a:extLst>
            <a:ext uri="{FF2B5EF4-FFF2-40B4-BE49-F238E27FC236}">
              <a16:creationId xmlns:a16="http://schemas.microsoft.com/office/drawing/2014/main" xmlns="" id="{20B83118-DA63-418C-8D62-788D1B8E45C5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27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29434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74</xdr:row>
      <xdr:rowOff>0</xdr:rowOff>
    </xdr:from>
    <xdr:ext cx="50800" cy="50800"/>
    <xdr:pic>
      <xdr:nvPicPr>
        <xdr:cNvPr id="2189" name="Picture 2188">
          <a:extLst>
            <a:ext uri="{FF2B5EF4-FFF2-40B4-BE49-F238E27FC236}">
              <a16:creationId xmlns:a16="http://schemas.microsoft.com/office/drawing/2014/main" xmlns="" id="{A9EC13C2-F6AF-4B44-BA60-F33A5FCE0D66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28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29434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74</xdr:row>
      <xdr:rowOff>0</xdr:rowOff>
    </xdr:from>
    <xdr:ext cx="50800" cy="50800"/>
    <xdr:pic>
      <xdr:nvPicPr>
        <xdr:cNvPr id="2190" name="Picture 2189">
          <a:extLst>
            <a:ext uri="{FF2B5EF4-FFF2-40B4-BE49-F238E27FC236}">
              <a16:creationId xmlns:a16="http://schemas.microsoft.com/office/drawing/2014/main" xmlns="" id="{F37B5F45-587F-414C-B1AC-2C5A5A0845F8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26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29434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74</xdr:row>
      <xdr:rowOff>0</xdr:rowOff>
    </xdr:from>
    <xdr:ext cx="50800" cy="50800"/>
    <xdr:pic>
      <xdr:nvPicPr>
        <xdr:cNvPr id="2191" name="Picture 2190">
          <a:extLst>
            <a:ext uri="{FF2B5EF4-FFF2-40B4-BE49-F238E27FC236}">
              <a16:creationId xmlns:a16="http://schemas.microsoft.com/office/drawing/2014/main" xmlns="" id="{E7822CEA-8740-4D96-BE5E-3D2768A7E67B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27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29434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74</xdr:row>
      <xdr:rowOff>0</xdr:rowOff>
    </xdr:from>
    <xdr:ext cx="50800" cy="50800"/>
    <xdr:pic>
      <xdr:nvPicPr>
        <xdr:cNvPr id="2192" name="Picture 2191">
          <a:extLst>
            <a:ext uri="{FF2B5EF4-FFF2-40B4-BE49-F238E27FC236}">
              <a16:creationId xmlns:a16="http://schemas.microsoft.com/office/drawing/2014/main" xmlns="" id="{D2B21ADA-526F-4021-ABBC-42EF6B15DF46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26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29434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74</xdr:row>
      <xdr:rowOff>0</xdr:rowOff>
    </xdr:from>
    <xdr:ext cx="50800" cy="50800"/>
    <xdr:pic>
      <xdr:nvPicPr>
        <xdr:cNvPr id="2193" name="Picture 2192">
          <a:extLst>
            <a:ext uri="{FF2B5EF4-FFF2-40B4-BE49-F238E27FC236}">
              <a16:creationId xmlns:a16="http://schemas.microsoft.com/office/drawing/2014/main" xmlns="" id="{26B56609-F214-4250-BA04-165040987887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27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29434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74</xdr:row>
      <xdr:rowOff>0</xdr:rowOff>
    </xdr:from>
    <xdr:ext cx="50800" cy="50800"/>
    <xdr:pic>
      <xdr:nvPicPr>
        <xdr:cNvPr id="2194" name="Picture 2193">
          <a:extLst>
            <a:ext uri="{FF2B5EF4-FFF2-40B4-BE49-F238E27FC236}">
              <a16:creationId xmlns:a16="http://schemas.microsoft.com/office/drawing/2014/main" xmlns="" id="{8143EF54-7CD8-4845-A272-69BAFD95BCCF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28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294340"/>
          <a:ext cx="50800" cy="50800"/>
        </a:xfrm>
        <a:prstGeom prst="rect">
          <a:avLst/>
        </a:prstGeom>
      </xdr:spPr>
    </xdr:pic>
    <xdr:clientData/>
  </xdr:oneCellAnchor>
  <xdr:oneCellAnchor>
    <xdr:from>
      <xdr:col>2</xdr:col>
      <xdr:colOff>104775</xdr:colOff>
      <xdr:row>74</xdr:row>
      <xdr:rowOff>0</xdr:rowOff>
    </xdr:from>
    <xdr:ext cx="50800" cy="50800"/>
    <xdr:pic>
      <xdr:nvPicPr>
        <xdr:cNvPr id="2195" name="Picture 2194">
          <a:extLst>
            <a:ext uri="{FF2B5EF4-FFF2-40B4-BE49-F238E27FC236}">
              <a16:creationId xmlns:a16="http://schemas.microsoft.com/office/drawing/2014/main" xmlns="" id="{D55FB2C9-DD7D-4079-BED1-9487DABF4FF1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26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328035" y="2329434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74</xdr:row>
      <xdr:rowOff>0</xdr:rowOff>
    </xdr:from>
    <xdr:ext cx="50800" cy="50800"/>
    <xdr:pic>
      <xdr:nvPicPr>
        <xdr:cNvPr id="2196" name="Picture 2195">
          <a:extLst>
            <a:ext uri="{FF2B5EF4-FFF2-40B4-BE49-F238E27FC236}">
              <a16:creationId xmlns:a16="http://schemas.microsoft.com/office/drawing/2014/main" xmlns="" id="{C2B29B0D-7DB9-4FC2-8991-9A6834885BB3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27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29434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74</xdr:row>
      <xdr:rowOff>0</xdr:rowOff>
    </xdr:from>
    <xdr:ext cx="50800" cy="50800"/>
    <xdr:pic>
      <xdr:nvPicPr>
        <xdr:cNvPr id="2197" name="Picture 2196">
          <a:extLst>
            <a:ext uri="{FF2B5EF4-FFF2-40B4-BE49-F238E27FC236}">
              <a16:creationId xmlns:a16="http://schemas.microsoft.com/office/drawing/2014/main" xmlns="" id="{5B7420C8-3C19-446E-A07D-4030C437BDF3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26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29434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74</xdr:row>
      <xdr:rowOff>0</xdr:rowOff>
    </xdr:from>
    <xdr:ext cx="50800" cy="50800"/>
    <xdr:pic>
      <xdr:nvPicPr>
        <xdr:cNvPr id="2198" name="Picture 2197">
          <a:extLst>
            <a:ext uri="{FF2B5EF4-FFF2-40B4-BE49-F238E27FC236}">
              <a16:creationId xmlns:a16="http://schemas.microsoft.com/office/drawing/2014/main" xmlns="" id="{680CF3EE-AC1F-42D0-B631-067F5805F148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27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29434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74</xdr:row>
      <xdr:rowOff>0</xdr:rowOff>
    </xdr:from>
    <xdr:ext cx="50800" cy="50800"/>
    <xdr:pic>
      <xdr:nvPicPr>
        <xdr:cNvPr id="2199" name="Picture 2198">
          <a:extLst>
            <a:ext uri="{FF2B5EF4-FFF2-40B4-BE49-F238E27FC236}">
              <a16:creationId xmlns:a16="http://schemas.microsoft.com/office/drawing/2014/main" xmlns="" id="{4D0E3D6E-6227-4030-9E70-AB703329DB38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26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29434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74</xdr:row>
      <xdr:rowOff>0</xdr:rowOff>
    </xdr:from>
    <xdr:ext cx="50800" cy="50800"/>
    <xdr:pic>
      <xdr:nvPicPr>
        <xdr:cNvPr id="2200" name="Picture 2199">
          <a:extLst>
            <a:ext uri="{FF2B5EF4-FFF2-40B4-BE49-F238E27FC236}">
              <a16:creationId xmlns:a16="http://schemas.microsoft.com/office/drawing/2014/main" xmlns="" id="{9AB0736F-2783-4D2A-B06D-E82281EFF38F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27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29434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74</xdr:row>
      <xdr:rowOff>0</xdr:rowOff>
    </xdr:from>
    <xdr:ext cx="50800" cy="50800"/>
    <xdr:pic>
      <xdr:nvPicPr>
        <xdr:cNvPr id="2201" name="Picture 2200">
          <a:extLst>
            <a:ext uri="{FF2B5EF4-FFF2-40B4-BE49-F238E27FC236}">
              <a16:creationId xmlns:a16="http://schemas.microsoft.com/office/drawing/2014/main" xmlns="" id="{DC9B659A-E8EB-4804-AE56-1041BBCBC1E8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28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294340"/>
          <a:ext cx="50800" cy="50800"/>
        </a:xfrm>
        <a:prstGeom prst="rect">
          <a:avLst/>
        </a:prstGeom>
      </xdr:spPr>
    </xdr:pic>
    <xdr:clientData/>
  </xdr:oneCellAnchor>
  <xdr:oneCellAnchor>
    <xdr:from>
      <xdr:col>2</xdr:col>
      <xdr:colOff>104775</xdr:colOff>
      <xdr:row>74</xdr:row>
      <xdr:rowOff>0</xdr:rowOff>
    </xdr:from>
    <xdr:ext cx="50800" cy="50800"/>
    <xdr:pic>
      <xdr:nvPicPr>
        <xdr:cNvPr id="2202" name="Picture 2201">
          <a:extLst>
            <a:ext uri="{FF2B5EF4-FFF2-40B4-BE49-F238E27FC236}">
              <a16:creationId xmlns:a16="http://schemas.microsoft.com/office/drawing/2014/main" xmlns="" id="{F3D35F3D-EB19-4410-9306-A0A6DE464192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26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328035" y="2329434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74</xdr:row>
      <xdr:rowOff>0</xdr:rowOff>
    </xdr:from>
    <xdr:ext cx="50800" cy="50800"/>
    <xdr:pic>
      <xdr:nvPicPr>
        <xdr:cNvPr id="2203" name="Picture 2202">
          <a:extLst>
            <a:ext uri="{FF2B5EF4-FFF2-40B4-BE49-F238E27FC236}">
              <a16:creationId xmlns:a16="http://schemas.microsoft.com/office/drawing/2014/main" xmlns="" id="{5596E28B-0EC6-4860-902C-50535108569B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27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29434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74</xdr:row>
      <xdr:rowOff>0</xdr:rowOff>
    </xdr:from>
    <xdr:ext cx="50800" cy="50800"/>
    <xdr:pic>
      <xdr:nvPicPr>
        <xdr:cNvPr id="2204" name="Picture 2203">
          <a:extLst>
            <a:ext uri="{FF2B5EF4-FFF2-40B4-BE49-F238E27FC236}">
              <a16:creationId xmlns:a16="http://schemas.microsoft.com/office/drawing/2014/main" xmlns="" id="{7A0AB1F6-5667-4290-984E-F93D7376EDBE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26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29434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74</xdr:row>
      <xdr:rowOff>0</xdr:rowOff>
    </xdr:from>
    <xdr:ext cx="50800" cy="50800"/>
    <xdr:pic>
      <xdr:nvPicPr>
        <xdr:cNvPr id="2205" name="Picture 2204">
          <a:extLst>
            <a:ext uri="{FF2B5EF4-FFF2-40B4-BE49-F238E27FC236}">
              <a16:creationId xmlns:a16="http://schemas.microsoft.com/office/drawing/2014/main" xmlns="" id="{184C033B-6D17-4D69-9C2D-334F780688A3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27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29434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74</xdr:row>
      <xdr:rowOff>0</xdr:rowOff>
    </xdr:from>
    <xdr:ext cx="50800" cy="50800"/>
    <xdr:pic>
      <xdr:nvPicPr>
        <xdr:cNvPr id="2206" name="Picture 2205">
          <a:extLst>
            <a:ext uri="{FF2B5EF4-FFF2-40B4-BE49-F238E27FC236}">
              <a16:creationId xmlns:a16="http://schemas.microsoft.com/office/drawing/2014/main" xmlns="" id="{F0E916EA-07C6-423F-BFBC-266D5CAFDD6C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26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29434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74</xdr:row>
      <xdr:rowOff>0</xdr:rowOff>
    </xdr:from>
    <xdr:ext cx="50800" cy="50800"/>
    <xdr:pic>
      <xdr:nvPicPr>
        <xdr:cNvPr id="2207" name="Picture 2206">
          <a:extLst>
            <a:ext uri="{FF2B5EF4-FFF2-40B4-BE49-F238E27FC236}">
              <a16:creationId xmlns:a16="http://schemas.microsoft.com/office/drawing/2014/main" xmlns="" id="{A7BE9764-E40A-49DE-B342-1D58E379E8B5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27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29434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74</xdr:row>
      <xdr:rowOff>0</xdr:rowOff>
    </xdr:from>
    <xdr:ext cx="50800" cy="50800"/>
    <xdr:pic>
      <xdr:nvPicPr>
        <xdr:cNvPr id="2208" name="Picture 2207">
          <a:extLst>
            <a:ext uri="{FF2B5EF4-FFF2-40B4-BE49-F238E27FC236}">
              <a16:creationId xmlns:a16="http://schemas.microsoft.com/office/drawing/2014/main" xmlns="" id="{40CB08C8-4664-4978-853D-D00D6AF735CB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28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29434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74</xdr:row>
      <xdr:rowOff>0</xdr:rowOff>
    </xdr:from>
    <xdr:ext cx="50800" cy="50800"/>
    <xdr:pic>
      <xdr:nvPicPr>
        <xdr:cNvPr id="2209" name="Picture 2208">
          <a:extLst>
            <a:ext uri="{FF2B5EF4-FFF2-40B4-BE49-F238E27FC236}">
              <a16:creationId xmlns:a16="http://schemas.microsoft.com/office/drawing/2014/main" xmlns="" id="{59074E7E-C626-464F-B5B3-3ADAF2E55B86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29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29434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74</xdr:row>
      <xdr:rowOff>0</xdr:rowOff>
    </xdr:from>
    <xdr:ext cx="50800" cy="50800"/>
    <xdr:pic>
      <xdr:nvPicPr>
        <xdr:cNvPr id="2210" name="Picture 2209">
          <a:extLst>
            <a:ext uri="{FF2B5EF4-FFF2-40B4-BE49-F238E27FC236}">
              <a16:creationId xmlns:a16="http://schemas.microsoft.com/office/drawing/2014/main" xmlns="" id="{6B146AA7-ADD4-444B-8321-E46AAB3F4A0E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30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29434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74</xdr:row>
      <xdr:rowOff>0</xdr:rowOff>
    </xdr:from>
    <xdr:ext cx="50800" cy="50800"/>
    <xdr:pic>
      <xdr:nvPicPr>
        <xdr:cNvPr id="2211" name="Picture 2210">
          <a:extLst>
            <a:ext uri="{FF2B5EF4-FFF2-40B4-BE49-F238E27FC236}">
              <a16:creationId xmlns:a16="http://schemas.microsoft.com/office/drawing/2014/main" xmlns="" id="{B701F02E-E95F-440B-AA14-29654D7A4B54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31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294340"/>
          <a:ext cx="50800" cy="50800"/>
        </a:xfrm>
        <a:prstGeom prst="rect">
          <a:avLst/>
        </a:prstGeom>
      </xdr:spPr>
    </xdr:pic>
    <xdr:clientData/>
  </xdr:oneCellAnchor>
  <xdr:oneCellAnchor>
    <xdr:from>
      <xdr:col>2</xdr:col>
      <xdr:colOff>104775</xdr:colOff>
      <xdr:row>74</xdr:row>
      <xdr:rowOff>0</xdr:rowOff>
    </xdr:from>
    <xdr:ext cx="50800" cy="50800"/>
    <xdr:pic>
      <xdr:nvPicPr>
        <xdr:cNvPr id="2212" name="Picture 2211">
          <a:extLst>
            <a:ext uri="{FF2B5EF4-FFF2-40B4-BE49-F238E27FC236}">
              <a16:creationId xmlns:a16="http://schemas.microsoft.com/office/drawing/2014/main" xmlns="" id="{01F6F312-17A8-4978-8897-4B04BFF64D8A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32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328035" y="2329434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74</xdr:row>
      <xdr:rowOff>0</xdr:rowOff>
    </xdr:from>
    <xdr:ext cx="50800" cy="50800"/>
    <xdr:pic>
      <xdr:nvPicPr>
        <xdr:cNvPr id="2213" name="Picture 2212">
          <a:extLst>
            <a:ext uri="{FF2B5EF4-FFF2-40B4-BE49-F238E27FC236}">
              <a16:creationId xmlns:a16="http://schemas.microsoft.com/office/drawing/2014/main" xmlns="" id="{DD97D2E0-5EEE-4A9B-9524-0FB4DDFD389E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33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29434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74</xdr:row>
      <xdr:rowOff>0</xdr:rowOff>
    </xdr:from>
    <xdr:ext cx="50800" cy="50800"/>
    <xdr:pic>
      <xdr:nvPicPr>
        <xdr:cNvPr id="2214" name="Picture 2213">
          <a:extLst>
            <a:ext uri="{FF2B5EF4-FFF2-40B4-BE49-F238E27FC236}">
              <a16:creationId xmlns:a16="http://schemas.microsoft.com/office/drawing/2014/main" xmlns="" id="{9E582EC1-E420-459B-84F2-3E8F0CB12D3A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32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29434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74</xdr:row>
      <xdr:rowOff>0</xdr:rowOff>
    </xdr:from>
    <xdr:ext cx="50800" cy="50800"/>
    <xdr:pic>
      <xdr:nvPicPr>
        <xdr:cNvPr id="2215" name="Picture 2214">
          <a:extLst>
            <a:ext uri="{FF2B5EF4-FFF2-40B4-BE49-F238E27FC236}">
              <a16:creationId xmlns:a16="http://schemas.microsoft.com/office/drawing/2014/main" xmlns="" id="{A016F8B9-BA94-477F-B9C3-269D96974888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33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29434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74</xdr:row>
      <xdr:rowOff>0</xdr:rowOff>
    </xdr:from>
    <xdr:ext cx="50800" cy="50800"/>
    <xdr:pic>
      <xdr:nvPicPr>
        <xdr:cNvPr id="2216" name="Picture 2215">
          <a:extLst>
            <a:ext uri="{FF2B5EF4-FFF2-40B4-BE49-F238E27FC236}">
              <a16:creationId xmlns:a16="http://schemas.microsoft.com/office/drawing/2014/main" xmlns="" id="{59E61A2D-A3C9-4AE2-AEB8-A21A1CA6E800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32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29434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74</xdr:row>
      <xdr:rowOff>0</xdr:rowOff>
    </xdr:from>
    <xdr:ext cx="50800" cy="50800"/>
    <xdr:pic>
      <xdr:nvPicPr>
        <xdr:cNvPr id="2217" name="Picture 2216">
          <a:extLst>
            <a:ext uri="{FF2B5EF4-FFF2-40B4-BE49-F238E27FC236}">
              <a16:creationId xmlns:a16="http://schemas.microsoft.com/office/drawing/2014/main" xmlns="" id="{96038C38-9045-4D9C-94EE-70C6DC57F7D2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33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29434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74</xdr:row>
      <xdr:rowOff>0</xdr:rowOff>
    </xdr:from>
    <xdr:ext cx="50800" cy="50800"/>
    <xdr:pic>
      <xdr:nvPicPr>
        <xdr:cNvPr id="2218" name="Picture 2217">
          <a:extLst>
            <a:ext uri="{FF2B5EF4-FFF2-40B4-BE49-F238E27FC236}">
              <a16:creationId xmlns:a16="http://schemas.microsoft.com/office/drawing/2014/main" xmlns="" id="{DBAEE4E3-8E79-4106-868F-99F1344ACEDC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34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29434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74</xdr:row>
      <xdr:rowOff>0</xdr:rowOff>
    </xdr:from>
    <xdr:ext cx="50800" cy="50800"/>
    <xdr:pic>
      <xdr:nvPicPr>
        <xdr:cNvPr id="2219" name="Picture 2218">
          <a:extLst>
            <a:ext uri="{FF2B5EF4-FFF2-40B4-BE49-F238E27FC236}">
              <a16:creationId xmlns:a16="http://schemas.microsoft.com/office/drawing/2014/main" xmlns="" id="{217280AD-EC0F-4997-8F8F-733A5BB1BFF0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32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29434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74</xdr:row>
      <xdr:rowOff>0</xdr:rowOff>
    </xdr:from>
    <xdr:ext cx="50800" cy="50800"/>
    <xdr:pic>
      <xdr:nvPicPr>
        <xdr:cNvPr id="2220" name="Picture 2219">
          <a:extLst>
            <a:ext uri="{FF2B5EF4-FFF2-40B4-BE49-F238E27FC236}">
              <a16:creationId xmlns:a16="http://schemas.microsoft.com/office/drawing/2014/main" xmlns="" id="{5C6EB152-95F5-4591-90E7-E15796FA3AF2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33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29434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74</xdr:row>
      <xdr:rowOff>0</xdr:rowOff>
    </xdr:from>
    <xdr:ext cx="50800" cy="50800"/>
    <xdr:pic>
      <xdr:nvPicPr>
        <xdr:cNvPr id="2221" name="Picture 2220">
          <a:extLst>
            <a:ext uri="{FF2B5EF4-FFF2-40B4-BE49-F238E27FC236}">
              <a16:creationId xmlns:a16="http://schemas.microsoft.com/office/drawing/2014/main" xmlns="" id="{7ACE5580-A84B-4C41-B2AA-E79BF79009A5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34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29434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75</xdr:row>
      <xdr:rowOff>0</xdr:rowOff>
    </xdr:from>
    <xdr:ext cx="50800" cy="50800"/>
    <xdr:pic>
      <xdr:nvPicPr>
        <xdr:cNvPr id="2222" name="Picture 2221">
          <a:extLst>
            <a:ext uri="{FF2B5EF4-FFF2-40B4-BE49-F238E27FC236}">
              <a16:creationId xmlns:a16="http://schemas.microsoft.com/office/drawing/2014/main" xmlns="" id="{A9C1097D-7258-49B1-878C-1293AF6A84DE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16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6677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75</xdr:row>
      <xdr:rowOff>0</xdr:rowOff>
    </xdr:from>
    <xdr:ext cx="50800" cy="50800"/>
    <xdr:pic>
      <xdr:nvPicPr>
        <xdr:cNvPr id="2223" name="Picture 2222">
          <a:extLst>
            <a:ext uri="{FF2B5EF4-FFF2-40B4-BE49-F238E27FC236}">
              <a16:creationId xmlns:a16="http://schemas.microsoft.com/office/drawing/2014/main" xmlns="" id="{03FD8B43-2C88-471A-BA8F-C6BE5BC51A16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17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667720"/>
          <a:ext cx="50800" cy="50800"/>
        </a:xfrm>
        <a:prstGeom prst="rect">
          <a:avLst/>
        </a:prstGeom>
      </xdr:spPr>
    </xdr:pic>
    <xdr:clientData/>
  </xdr:oneCellAnchor>
  <xdr:oneCellAnchor>
    <xdr:from>
      <xdr:col>2</xdr:col>
      <xdr:colOff>104775</xdr:colOff>
      <xdr:row>75</xdr:row>
      <xdr:rowOff>0</xdr:rowOff>
    </xdr:from>
    <xdr:ext cx="50800" cy="50800"/>
    <xdr:pic>
      <xdr:nvPicPr>
        <xdr:cNvPr id="2224" name="Picture 2223">
          <a:extLst>
            <a:ext uri="{FF2B5EF4-FFF2-40B4-BE49-F238E27FC236}">
              <a16:creationId xmlns:a16="http://schemas.microsoft.com/office/drawing/2014/main" xmlns="" id="{03FC1110-F01D-4FA6-A350-716F11109948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18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328035" y="236677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75</xdr:row>
      <xdr:rowOff>0</xdr:rowOff>
    </xdr:from>
    <xdr:ext cx="50800" cy="50800"/>
    <xdr:pic>
      <xdr:nvPicPr>
        <xdr:cNvPr id="2225" name="Picture 2224">
          <a:extLst>
            <a:ext uri="{FF2B5EF4-FFF2-40B4-BE49-F238E27FC236}">
              <a16:creationId xmlns:a16="http://schemas.microsoft.com/office/drawing/2014/main" xmlns="" id="{3BA3CD8E-9ED3-48A0-BEEA-895F56D5B34E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19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6677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75</xdr:row>
      <xdr:rowOff>0</xdr:rowOff>
    </xdr:from>
    <xdr:ext cx="50800" cy="50800"/>
    <xdr:pic>
      <xdr:nvPicPr>
        <xdr:cNvPr id="2226" name="Picture 2225">
          <a:extLst>
            <a:ext uri="{FF2B5EF4-FFF2-40B4-BE49-F238E27FC236}">
              <a16:creationId xmlns:a16="http://schemas.microsoft.com/office/drawing/2014/main" xmlns="" id="{91BB4B62-B901-4BB2-AE9C-74E09EECBCCA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18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6677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75</xdr:row>
      <xdr:rowOff>0</xdr:rowOff>
    </xdr:from>
    <xdr:ext cx="50800" cy="50800"/>
    <xdr:pic>
      <xdr:nvPicPr>
        <xdr:cNvPr id="2227" name="Picture 2226">
          <a:extLst>
            <a:ext uri="{FF2B5EF4-FFF2-40B4-BE49-F238E27FC236}">
              <a16:creationId xmlns:a16="http://schemas.microsoft.com/office/drawing/2014/main" xmlns="" id="{C5959C6D-32AF-4D94-B8E2-3966148A3937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19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6677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75</xdr:row>
      <xdr:rowOff>0</xdr:rowOff>
    </xdr:from>
    <xdr:ext cx="50800" cy="50800"/>
    <xdr:pic>
      <xdr:nvPicPr>
        <xdr:cNvPr id="2228" name="Picture 2227">
          <a:extLst>
            <a:ext uri="{FF2B5EF4-FFF2-40B4-BE49-F238E27FC236}">
              <a16:creationId xmlns:a16="http://schemas.microsoft.com/office/drawing/2014/main" xmlns="" id="{FD5165B1-3B7C-4A16-8765-EED9820F134D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18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6677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75</xdr:row>
      <xdr:rowOff>0</xdr:rowOff>
    </xdr:from>
    <xdr:ext cx="50800" cy="50800"/>
    <xdr:pic>
      <xdr:nvPicPr>
        <xdr:cNvPr id="2229" name="Picture 2228">
          <a:extLst>
            <a:ext uri="{FF2B5EF4-FFF2-40B4-BE49-F238E27FC236}">
              <a16:creationId xmlns:a16="http://schemas.microsoft.com/office/drawing/2014/main" xmlns="" id="{CAF763DF-24BB-4CEF-9569-F4FE7991D3FB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19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6677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75</xdr:row>
      <xdr:rowOff>0</xdr:rowOff>
    </xdr:from>
    <xdr:ext cx="50800" cy="50800"/>
    <xdr:pic>
      <xdr:nvPicPr>
        <xdr:cNvPr id="2230" name="Picture 2229">
          <a:extLst>
            <a:ext uri="{FF2B5EF4-FFF2-40B4-BE49-F238E27FC236}">
              <a16:creationId xmlns:a16="http://schemas.microsoft.com/office/drawing/2014/main" xmlns="" id="{7CAD8037-EE81-47BE-88E6-CEC6448DB4E3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20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6677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75</xdr:row>
      <xdr:rowOff>0</xdr:rowOff>
    </xdr:from>
    <xdr:ext cx="50800" cy="50800"/>
    <xdr:pic>
      <xdr:nvPicPr>
        <xdr:cNvPr id="2231" name="Picture 2230">
          <a:extLst>
            <a:ext uri="{FF2B5EF4-FFF2-40B4-BE49-F238E27FC236}">
              <a16:creationId xmlns:a16="http://schemas.microsoft.com/office/drawing/2014/main" xmlns="" id="{FFB1EE45-A8C8-4BB7-B67A-CDF1C069699A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18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6677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75</xdr:row>
      <xdr:rowOff>0</xdr:rowOff>
    </xdr:from>
    <xdr:ext cx="50800" cy="50800"/>
    <xdr:pic>
      <xdr:nvPicPr>
        <xdr:cNvPr id="2232" name="Picture 2231">
          <a:extLst>
            <a:ext uri="{FF2B5EF4-FFF2-40B4-BE49-F238E27FC236}">
              <a16:creationId xmlns:a16="http://schemas.microsoft.com/office/drawing/2014/main" xmlns="" id="{F4811811-043E-4C52-BFE0-6A28479CB77A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19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6677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75</xdr:row>
      <xdr:rowOff>0</xdr:rowOff>
    </xdr:from>
    <xdr:ext cx="50800" cy="50800"/>
    <xdr:pic>
      <xdr:nvPicPr>
        <xdr:cNvPr id="2233" name="Picture 2232">
          <a:extLst>
            <a:ext uri="{FF2B5EF4-FFF2-40B4-BE49-F238E27FC236}">
              <a16:creationId xmlns:a16="http://schemas.microsoft.com/office/drawing/2014/main" xmlns="" id="{0E818959-3053-444E-B2FC-B60395F1D699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20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6677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75</xdr:row>
      <xdr:rowOff>0</xdr:rowOff>
    </xdr:from>
    <xdr:ext cx="50800" cy="50800"/>
    <xdr:pic>
      <xdr:nvPicPr>
        <xdr:cNvPr id="2234" name="Picture 2233">
          <a:extLst>
            <a:ext uri="{FF2B5EF4-FFF2-40B4-BE49-F238E27FC236}">
              <a16:creationId xmlns:a16="http://schemas.microsoft.com/office/drawing/2014/main" xmlns="" id="{A3DFD51A-F661-46F9-8F8E-3F7E876FD6F5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21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6677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75</xdr:row>
      <xdr:rowOff>0</xdr:rowOff>
    </xdr:from>
    <xdr:ext cx="50800" cy="50800"/>
    <xdr:pic>
      <xdr:nvPicPr>
        <xdr:cNvPr id="2235" name="Picture 2234">
          <a:extLst>
            <a:ext uri="{FF2B5EF4-FFF2-40B4-BE49-F238E27FC236}">
              <a16:creationId xmlns:a16="http://schemas.microsoft.com/office/drawing/2014/main" xmlns="" id="{91C16472-22E8-4580-A9F3-54057434B2F2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22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6677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75</xdr:row>
      <xdr:rowOff>0</xdr:rowOff>
    </xdr:from>
    <xdr:ext cx="50800" cy="50800"/>
    <xdr:pic>
      <xdr:nvPicPr>
        <xdr:cNvPr id="2236" name="Picture 2235">
          <a:extLst>
            <a:ext uri="{FF2B5EF4-FFF2-40B4-BE49-F238E27FC236}">
              <a16:creationId xmlns:a16="http://schemas.microsoft.com/office/drawing/2014/main" xmlns="" id="{DB8DCA0A-29B8-4175-BEE6-A7C446FBCA88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23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6677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75</xdr:row>
      <xdr:rowOff>0</xdr:rowOff>
    </xdr:from>
    <xdr:ext cx="50800" cy="50800"/>
    <xdr:pic>
      <xdr:nvPicPr>
        <xdr:cNvPr id="2237" name="Picture 2236">
          <a:extLst>
            <a:ext uri="{FF2B5EF4-FFF2-40B4-BE49-F238E27FC236}">
              <a16:creationId xmlns:a16="http://schemas.microsoft.com/office/drawing/2014/main" xmlns="" id="{9937C4CD-D237-4181-9B69-AF53219A79F8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24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6677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75</xdr:row>
      <xdr:rowOff>0</xdr:rowOff>
    </xdr:from>
    <xdr:ext cx="50800" cy="50800"/>
    <xdr:pic>
      <xdr:nvPicPr>
        <xdr:cNvPr id="2238" name="Picture 2237">
          <a:extLst>
            <a:ext uri="{FF2B5EF4-FFF2-40B4-BE49-F238E27FC236}">
              <a16:creationId xmlns:a16="http://schemas.microsoft.com/office/drawing/2014/main" xmlns="" id="{9C3545C9-EECD-42B6-8F23-6EF384D59699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2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6677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75</xdr:row>
      <xdr:rowOff>0</xdr:rowOff>
    </xdr:from>
    <xdr:ext cx="50800" cy="50800"/>
    <xdr:pic>
      <xdr:nvPicPr>
        <xdr:cNvPr id="2239" name="Picture 2238">
          <a:extLst>
            <a:ext uri="{FF2B5EF4-FFF2-40B4-BE49-F238E27FC236}">
              <a16:creationId xmlns:a16="http://schemas.microsoft.com/office/drawing/2014/main" xmlns="" id="{93F92113-2D45-4571-8ACD-7971593AA68C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24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6677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75</xdr:row>
      <xdr:rowOff>0</xdr:rowOff>
    </xdr:from>
    <xdr:ext cx="50800" cy="50800"/>
    <xdr:pic>
      <xdr:nvPicPr>
        <xdr:cNvPr id="2240" name="Picture 2239">
          <a:extLst>
            <a:ext uri="{FF2B5EF4-FFF2-40B4-BE49-F238E27FC236}">
              <a16:creationId xmlns:a16="http://schemas.microsoft.com/office/drawing/2014/main" xmlns="" id="{55FFF851-6544-4C59-A52D-96AC931C6A83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2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667720"/>
          <a:ext cx="50800" cy="50800"/>
        </a:xfrm>
        <a:prstGeom prst="rect">
          <a:avLst/>
        </a:prstGeom>
      </xdr:spPr>
    </xdr:pic>
    <xdr:clientData/>
  </xdr:oneCellAnchor>
  <xdr:oneCellAnchor>
    <xdr:from>
      <xdr:col>2</xdr:col>
      <xdr:colOff>104775</xdr:colOff>
      <xdr:row>75</xdr:row>
      <xdr:rowOff>0</xdr:rowOff>
    </xdr:from>
    <xdr:ext cx="50800" cy="50800"/>
    <xdr:pic>
      <xdr:nvPicPr>
        <xdr:cNvPr id="2241" name="Picture 2240">
          <a:extLst>
            <a:ext uri="{FF2B5EF4-FFF2-40B4-BE49-F238E27FC236}">
              <a16:creationId xmlns:a16="http://schemas.microsoft.com/office/drawing/2014/main" xmlns="" id="{4F13B85F-9774-4572-B2B8-F52FA5F29D27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24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328035" y="236677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75</xdr:row>
      <xdr:rowOff>0</xdr:rowOff>
    </xdr:from>
    <xdr:ext cx="50800" cy="50800"/>
    <xdr:pic>
      <xdr:nvPicPr>
        <xdr:cNvPr id="2242" name="Picture 2241">
          <a:extLst>
            <a:ext uri="{FF2B5EF4-FFF2-40B4-BE49-F238E27FC236}">
              <a16:creationId xmlns:a16="http://schemas.microsoft.com/office/drawing/2014/main" xmlns="" id="{D26EB979-00A7-4BFC-8239-6658D44A60A7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2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6677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75</xdr:row>
      <xdr:rowOff>0</xdr:rowOff>
    </xdr:from>
    <xdr:ext cx="50800" cy="50800"/>
    <xdr:pic>
      <xdr:nvPicPr>
        <xdr:cNvPr id="2243" name="Picture 2242">
          <a:extLst>
            <a:ext uri="{FF2B5EF4-FFF2-40B4-BE49-F238E27FC236}">
              <a16:creationId xmlns:a16="http://schemas.microsoft.com/office/drawing/2014/main" xmlns="" id="{9A89ACD8-497A-4F2C-B005-B3470CB364A1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26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6677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75</xdr:row>
      <xdr:rowOff>0</xdr:rowOff>
    </xdr:from>
    <xdr:ext cx="50800" cy="50800"/>
    <xdr:pic>
      <xdr:nvPicPr>
        <xdr:cNvPr id="2244" name="Picture 2243">
          <a:extLst>
            <a:ext uri="{FF2B5EF4-FFF2-40B4-BE49-F238E27FC236}">
              <a16:creationId xmlns:a16="http://schemas.microsoft.com/office/drawing/2014/main" xmlns="" id="{D689D2DD-5728-4394-BEE0-FFBE5B86AD9A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27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6677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75</xdr:row>
      <xdr:rowOff>0</xdr:rowOff>
    </xdr:from>
    <xdr:ext cx="50800" cy="50800"/>
    <xdr:pic>
      <xdr:nvPicPr>
        <xdr:cNvPr id="2245" name="Picture 2244">
          <a:extLst>
            <a:ext uri="{FF2B5EF4-FFF2-40B4-BE49-F238E27FC236}">
              <a16:creationId xmlns:a16="http://schemas.microsoft.com/office/drawing/2014/main" xmlns="" id="{E4EAA6A4-3871-471B-BE78-FFB250A42601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26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6677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75</xdr:row>
      <xdr:rowOff>0</xdr:rowOff>
    </xdr:from>
    <xdr:ext cx="50800" cy="50800"/>
    <xdr:pic>
      <xdr:nvPicPr>
        <xdr:cNvPr id="2246" name="Picture 2245">
          <a:extLst>
            <a:ext uri="{FF2B5EF4-FFF2-40B4-BE49-F238E27FC236}">
              <a16:creationId xmlns:a16="http://schemas.microsoft.com/office/drawing/2014/main" xmlns="" id="{B88B77E9-9AFD-46E0-9922-AD026029A590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27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667720"/>
          <a:ext cx="50800" cy="50800"/>
        </a:xfrm>
        <a:prstGeom prst="rect">
          <a:avLst/>
        </a:prstGeom>
      </xdr:spPr>
    </xdr:pic>
    <xdr:clientData/>
  </xdr:oneCellAnchor>
  <xdr:oneCellAnchor>
    <xdr:from>
      <xdr:col>2</xdr:col>
      <xdr:colOff>104775</xdr:colOff>
      <xdr:row>75</xdr:row>
      <xdr:rowOff>0</xdr:rowOff>
    </xdr:from>
    <xdr:ext cx="50800" cy="50800"/>
    <xdr:pic>
      <xdr:nvPicPr>
        <xdr:cNvPr id="2247" name="Picture 2246">
          <a:extLst>
            <a:ext uri="{FF2B5EF4-FFF2-40B4-BE49-F238E27FC236}">
              <a16:creationId xmlns:a16="http://schemas.microsoft.com/office/drawing/2014/main" xmlns="" id="{71E059BD-F62F-4970-ACC5-6FE70678A5B5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26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328035" y="236677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75</xdr:row>
      <xdr:rowOff>0</xdr:rowOff>
    </xdr:from>
    <xdr:ext cx="50800" cy="50800"/>
    <xdr:pic>
      <xdr:nvPicPr>
        <xdr:cNvPr id="2248" name="Picture 2247">
          <a:extLst>
            <a:ext uri="{FF2B5EF4-FFF2-40B4-BE49-F238E27FC236}">
              <a16:creationId xmlns:a16="http://schemas.microsoft.com/office/drawing/2014/main" xmlns="" id="{21FD9CFA-B98A-4496-A75C-C2592DF3DD61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27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6677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75</xdr:row>
      <xdr:rowOff>0</xdr:rowOff>
    </xdr:from>
    <xdr:ext cx="50800" cy="50800"/>
    <xdr:pic>
      <xdr:nvPicPr>
        <xdr:cNvPr id="2249" name="Picture 2248">
          <a:extLst>
            <a:ext uri="{FF2B5EF4-FFF2-40B4-BE49-F238E27FC236}">
              <a16:creationId xmlns:a16="http://schemas.microsoft.com/office/drawing/2014/main" xmlns="" id="{4B8BED19-3224-456B-A7BD-16E01D303B7A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28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6677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75</xdr:row>
      <xdr:rowOff>0</xdr:rowOff>
    </xdr:from>
    <xdr:ext cx="50800" cy="50800"/>
    <xdr:pic>
      <xdr:nvPicPr>
        <xdr:cNvPr id="2250" name="Picture 2249">
          <a:extLst>
            <a:ext uri="{FF2B5EF4-FFF2-40B4-BE49-F238E27FC236}">
              <a16:creationId xmlns:a16="http://schemas.microsoft.com/office/drawing/2014/main" xmlns="" id="{C5AD8260-E729-4AE6-81B5-288304D417CC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26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6677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75</xdr:row>
      <xdr:rowOff>0</xdr:rowOff>
    </xdr:from>
    <xdr:ext cx="50800" cy="50800"/>
    <xdr:pic>
      <xdr:nvPicPr>
        <xdr:cNvPr id="2251" name="Picture 2250">
          <a:extLst>
            <a:ext uri="{FF2B5EF4-FFF2-40B4-BE49-F238E27FC236}">
              <a16:creationId xmlns:a16="http://schemas.microsoft.com/office/drawing/2014/main" xmlns="" id="{3959654A-814B-444B-821F-12B1B9A7E676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27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6677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75</xdr:row>
      <xdr:rowOff>0</xdr:rowOff>
    </xdr:from>
    <xdr:ext cx="50800" cy="50800"/>
    <xdr:pic>
      <xdr:nvPicPr>
        <xdr:cNvPr id="2252" name="Picture 2251">
          <a:extLst>
            <a:ext uri="{FF2B5EF4-FFF2-40B4-BE49-F238E27FC236}">
              <a16:creationId xmlns:a16="http://schemas.microsoft.com/office/drawing/2014/main" xmlns="" id="{105D43AE-BCF6-4B9F-A6F1-33A86921C93A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28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6677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75</xdr:row>
      <xdr:rowOff>0</xdr:rowOff>
    </xdr:from>
    <xdr:ext cx="50800" cy="50800"/>
    <xdr:pic>
      <xdr:nvPicPr>
        <xdr:cNvPr id="2253" name="Picture 2252">
          <a:extLst>
            <a:ext uri="{FF2B5EF4-FFF2-40B4-BE49-F238E27FC236}">
              <a16:creationId xmlns:a16="http://schemas.microsoft.com/office/drawing/2014/main" xmlns="" id="{72AA1FAE-5D80-414C-8743-24EFA8B12628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26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6677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75</xdr:row>
      <xdr:rowOff>0</xdr:rowOff>
    </xdr:from>
    <xdr:ext cx="50800" cy="50800"/>
    <xdr:pic>
      <xdr:nvPicPr>
        <xdr:cNvPr id="2254" name="Picture 2253">
          <a:extLst>
            <a:ext uri="{FF2B5EF4-FFF2-40B4-BE49-F238E27FC236}">
              <a16:creationId xmlns:a16="http://schemas.microsoft.com/office/drawing/2014/main" xmlns="" id="{61F06BEA-6BCF-4941-AABA-9307838CFD49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27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6677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75</xdr:row>
      <xdr:rowOff>0</xdr:rowOff>
    </xdr:from>
    <xdr:ext cx="50800" cy="50800"/>
    <xdr:pic>
      <xdr:nvPicPr>
        <xdr:cNvPr id="2255" name="Picture 2254">
          <a:extLst>
            <a:ext uri="{FF2B5EF4-FFF2-40B4-BE49-F238E27FC236}">
              <a16:creationId xmlns:a16="http://schemas.microsoft.com/office/drawing/2014/main" xmlns="" id="{71488CB5-14A1-42F8-B4B8-E8BE39E76BDE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26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6677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75</xdr:row>
      <xdr:rowOff>0</xdr:rowOff>
    </xdr:from>
    <xdr:ext cx="50800" cy="50800"/>
    <xdr:pic>
      <xdr:nvPicPr>
        <xdr:cNvPr id="2256" name="Picture 2255">
          <a:extLst>
            <a:ext uri="{FF2B5EF4-FFF2-40B4-BE49-F238E27FC236}">
              <a16:creationId xmlns:a16="http://schemas.microsoft.com/office/drawing/2014/main" xmlns="" id="{70540C66-2645-45D8-B5CD-71B218BE9720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27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6677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75</xdr:row>
      <xdr:rowOff>0</xdr:rowOff>
    </xdr:from>
    <xdr:ext cx="50800" cy="50800"/>
    <xdr:pic>
      <xdr:nvPicPr>
        <xdr:cNvPr id="2257" name="Picture 2256">
          <a:extLst>
            <a:ext uri="{FF2B5EF4-FFF2-40B4-BE49-F238E27FC236}">
              <a16:creationId xmlns:a16="http://schemas.microsoft.com/office/drawing/2014/main" xmlns="" id="{135B7BCC-DCF3-4148-A38F-C128DC0816AF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28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667720"/>
          <a:ext cx="50800" cy="50800"/>
        </a:xfrm>
        <a:prstGeom prst="rect">
          <a:avLst/>
        </a:prstGeom>
      </xdr:spPr>
    </xdr:pic>
    <xdr:clientData/>
  </xdr:oneCellAnchor>
  <xdr:oneCellAnchor>
    <xdr:from>
      <xdr:col>2</xdr:col>
      <xdr:colOff>104775</xdr:colOff>
      <xdr:row>75</xdr:row>
      <xdr:rowOff>0</xdr:rowOff>
    </xdr:from>
    <xdr:ext cx="50800" cy="50800"/>
    <xdr:pic>
      <xdr:nvPicPr>
        <xdr:cNvPr id="2258" name="Picture 2257">
          <a:extLst>
            <a:ext uri="{FF2B5EF4-FFF2-40B4-BE49-F238E27FC236}">
              <a16:creationId xmlns:a16="http://schemas.microsoft.com/office/drawing/2014/main" xmlns="" id="{814AB0BB-6366-41D3-9353-082BD7A29505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26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328035" y="236677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75</xdr:row>
      <xdr:rowOff>0</xdr:rowOff>
    </xdr:from>
    <xdr:ext cx="50800" cy="50800"/>
    <xdr:pic>
      <xdr:nvPicPr>
        <xdr:cNvPr id="2259" name="Picture 2258">
          <a:extLst>
            <a:ext uri="{FF2B5EF4-FFF2-40B4-BE49-F238E27FC236}">
              <a16:creationId xmlns:a16="http://schemas.microsoft.com/office/drawing/2014/main" xmlns="" id="{5F57F513-539F-42AE-A781-23C7F2A6AAC0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27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6677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75</xdr:row>
      <xdr:rowOff>0</xdr:rowOff>
    </xdr:from>
    <xdr:ext cx="50800" cy="50800"/>
    <xdr:pic>
      <xdr:nvPicPr>
        <xdr:cNvPr id="2260" name="Picture 2259">
          <a:extLst>
            <a:ext uri="{FF2B5EF4-FFF2-40B4-BE49-F238E27FC236}">
              <a16:creationId xmlns:a16="http://schemas.microsoft.com/office/drawing/2014/main" xmlns="" id="{B09F3A4E-AE22-4F86-89CA-B64E9D259892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26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6677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75</xdr:row>
      <xdr:rowOff>0</xdr:rowOff>
    </xdr:from>
    <xdr:ext cx="50800" cy="50800"/>
    <xdr:pic>
      <xdr:nvPicPr>
        <xdr:cNvPr id="2261" name="Picture 2260">
          <a:extLst>
            <a:ext uri="{FF2B5EF4-FFF2-40B4-BE49-F238E27FC236}">
              <a16:creationId xmlns:a16="http://schemas.microsoft.com/office/drawing/2014/main" xmlns="" id="{0EA39E3A-08AD-406E-8A8A-3ABD2EC988F0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27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6677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75</xdr:row>
      <xdr:rowOff>0</xdr:rowOff>
    </xdr:from>
    <xdr:ext cx="50800" cy="50800"/>
    <xdr:pic>
      <xdr:nvPicPr>
        <xdr:cNvPr id="2262" name="Picture 2261">
          <a:extLst>
            <a:ext uri="{FF2B5EF4-FFF2-40B4-BE49-F238E27FC236}">
              <a16:creationId xmlns:a16="http://schemas.microsoft.com/office/drawing/2014/main" xmlns="" id="{4B6E9EAA-F229-48BF-B0B6-7ADAAD376EFC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26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6677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75</xdr:row>
      <xdr:rowOff>0</xdr:rowOff>
    </xdr:from>
    <xdr:ext cx="50800" cy="50800"/>
    <xdr:pic>
      <xdr:nvPicPr>
        <xdr:cNvPr id="2263" name="Picture 2262">
          <a:extLst>
            <a:ext uri="{FF2B5EF4-FFF2-40B4-BE49-F238E27FC236}">
              <a16:creationId xmlns:a16="http://schemas.microsoft.com/office/drawing/2014/main" xmlns="" id="{CF9DD79E-867E-4550-9E04-1DB22C24280C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27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6677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75</xdr:row>
      <xdr:rowOff>0</xdr:rowOff>
    </xdr:from>
    <xdr:ext cx="50800" cy="50800"/>
    <xdr:pic>
      <xdr:nvPicPr>
        <xdr:cNvPr id="2264" name="Picture 2263">
          <a:extLst>
            <a:ext uri="{FF2B5EF4-FFF2-40B4-BE49-F238E27FC236}">
              <a16:creationId xmlns:a16="http://schemas.microsoft.com/office/drawing/2014/main" xmlns="" id="{88455FEF-5F85-468E-97D6-AB50AAF0361D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28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667720"/>
          <a:ext cx="50800" cy="50800"/>
        </a:xfrm>
        <a:prstGeom prst="rect">
          <a:avLst/>
        </a:prstGeom>
      </xdr:spPr>
    </xdr:pic>
    <xdr:clientData/>
  </xdr:oneCellAnchor>
  <xdr:oneCellAnchor>
    <xdr:from>
      <xdr:col>2</xdr:col>
      <xdr:colOff>104775</xdr:colOff>
      <xdr:row>75</xdr:row>
      <xdr:rowOff>0</xdr:rowOff>
    </xdr:from>
    <xdr:ext cx="50800" cy="50800"/>
    <xdr:pic>
      <xdr:nvPicPr>
        <xdr:cNvPr id="2265" name="Picture 2264">
          <a:extLst>
            <a:ext uri="{FF2B5EF4-FFF2-40B4-BE49-F238E27FC236}">
              <a16:creationId xmlns:a16="http://schemas.microsoft.com/office/drawing/2014/main" xmlns="" id="{BF07A87F-9F0B-4EB5-9107-9469ECC1F3C6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26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328035" y="236677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75</xdr:row>
      <xdr:rowOff>0</xdr:rowOff>
    </xdr:from>
    <xdr:ext cx="50800" cy="50800"/>
    <xdr:pic>
      <xdr:nvPicPr>
        <xdr:cNvPr id="2266" name="Picture 2265">
          <a:extLst>
            <a:ext uri="{FF2B5EF4-FFF2-40B4-BE49-F238E27FC236}">
              <a16:creationId xmlns:a16="http://schemas.microsoft.com/office/drawing/2014/main" xmlns="" id="{56FE3446-8716-45F3-AD07-FF6430740DB5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27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6677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75</xdr:row>
      <xdr:rowOff>0</xdr:rowOff>
    </xdr:from>
    <xdr:ext cx="50800" cy="50800"/>
    <xdr:pic>
      <xdr:nvPicPr>
        <xdr:cNvPr id="2267" name="Picture 2266">
          <a:extLst>
            <a:ext uri="{FF2B5EF4-FFF2-40B4-BE49-F238E27FC236}">
              <a16:creationId xmlns:a16="http://schemas.microsoft.com/office/drawing/2014/main" xmlns="" id="{CC68E98B-9D61-4FF9-B8E4-1EE4AE47E857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26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6677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75</xdr:row>
      <xdr:rowOff>0</xdr:rowOff>
    </xdr:from>
    <xdr:ext cx="50800" cy="50800"/>
    <xdr:pic>
      <xdr:nvPicPr>
        <xdr:cNvPr id="2268" name="Picture 2267">
          <a:extLst>
            <a:ext uri="{FF2B5EF4-FFF2-40B4-BE49-F238E27FC236}">
              <a16:creationId xmlns:a16="http://schemas.microsoft.com/office/drawing/2014/main" xmlns="" id="{659AD98E-C4ED-4A99-A62A-67BAE6EDC873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27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6677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75</xdr:row>
      <xdr:rowOff>0</xdr:rowOff>
    </xdr:from>
    <xdr:ext cx="50800" cy="50800"/>
    <xdr:pic>
      <xdr:nvPicPr>
        <xdr:cNvPr id="2269" name="Picture 2268">
          <a:extLst>
            <a:ext uri="{FF2B5EF4-FFF2-40B4-BE49-F238E27FC236}">
              <a16:creationId xmlns:a16="http://schemas.microsoft.com/office/drawing/2014/main" xmlns="" id="{2DE602BE-79A5-4B19-8B4A-C999565C122F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26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6677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75</xdr:row>
      <xdr:rowOff>0</xdr:rowOff>
    </xdr:from>
    <xdr:ext cx="50800" cy="50800"/>
    <xdr:pic>
      <xdr:nvPicPr>
        <xdr:cNvPr id="2270" name="Picture 2269">
          <a:extLst>
            <a:ext uri="{FF2B5EF4-FFF2-40B4-BE49-F238E27FC236}">
              <a16:creationId xmlns:a16="http://schemas.microsoft.com/office/drawing/2014/main" xmlns="" id="{F6BFD7DB-AED4-4738-9C9F-75167E077D9C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27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6677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75</xdr:row>
      <xdr:rowOff>0</xdr:rowOff>
    </xdr:from>
    <xdr:ext cx="50800" cy="50800"/>
    <xdr:pic>
      <xdr:nvPicPr>
        <xdr:cNvPr id="2271" name="Picture 2270">
          <a:extLst>
            <a:ext uri="{FF2B5EF4-FFF2-40B4-BE49-F238E27FC236}">
              <a16:creationId xmlns:a16="http://schemas.microsoft.com/office/drawing/2014/main" xmlns="" id="{4415E966-1F24-4B3A-8499-0DACBF447C87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28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6677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75</xdr:row>
      <xdr:rowOff>0</xdr:rowOff>
    </xdr:from>
    <xdr:ext cx="50800" cy="50800"/>
    <xdr:pic>
      <xdr:nvPicPr>
        <xdr:cNvPr id="2272" name="Picture 2271">
          <a:extLst>
            <a:ext uri="{FF2B5EF4-FFF2-40B4-BE49-F238E27FC236}">
              <a16:creationId xmlns:a16="http://schemas.microsoft.com/office/drawing/2014/main" xmlns="" id="{74FBD204-278A-4ADB-99CB-845700515DE3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29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6677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75</xdr:row>
      <xdr:rowOff>0</xdr:rowOff>
    </xdr:from>
    <xdr:ext cx="50800" cy="50800"/>
    <xdr:pic>
      <xdr:nvPicPr>
        <xdr:cNvPr id="2273" name="Picture 2272">
          <a:extLst>
            <a:ext uri="{FF2B5EF4-FFF2-40B4-BE49-F238E27FC236}">
              <a16:creationId xmlns:a16="http://schemas.microsoft.com/office/drawing/2014/main" xmlns="" id="{05BCBFB9-3970-4C9A-9114-9EF1D0BCFA06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30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6677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75</xdr:row>
      <xdr:rowOff>0</xdr:rowOff>
    </xdr:from>
    <xdr:ext cx="50800" cy="50800"/>
    <xdr:pic>
      <xdr:nvPicPr>
        <xdr:cNvPr id="2274" name="Picture 2273">
          <a:extLst>
            <a:ext uri="{FF2B5EF4-FFF2-40B4-BE49-F238E27FC236}">
              <a16:creationId xmlns:a16="http://schemas.microsoft.com/office/drawing/2014/main" xmlns="" id="{AEFC132C-D4B2-4D0C-BE40-F30C2729A7B4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31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667720"/>
          <a:ext cx="50800" cy="50800"/>
        </a:xfrm>
        <a:prstGeom prst="rect">
          <a:avLst/>
        </a:prstGeom>
      </xdr:spPr>
    </xdr:pic>
    <xdr:clientData/>
  </xdr:oneCellAnchor>
  <xdr:oneCellAnchor>
    <xdr:from>
      <xdr:col>2</xdr:col>
      <xdr:colOff>104775</xdr:colOff>
      <xdr:row>75</xdr:row>
      <xdr:rowOff>0</xdr:rowOff>
    </xdr:from>
    <xdr:ext cx="50800" cy="50800"/>
    <xdr:pic>
      <xdr:nvPicPr>
        <xdr:cNvPr id="2275" name="Picture 2274">
          <a:extLst>
            <a:ext uri="{FF2B5EF4-FFF2-40B4-BE49-F238E27FC236}">
              <a16:creationId xmlns:a16="http://schemas.microsoft.com/office/drawing/2014/main" xmlns="" id="{C65FB242-718F-42B7-A498-37E5D8B4688D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32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328035" y="236677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75</xdr:row>
      <xdr:rowOff>0</xdr:rowOff>
    </xdr:from>
    <xdr:ext cx="50800" cy="50800"/>
    <xdr:pic>
      <xdr:nvPicPr>
        <xdr:cNvPr id="2276" name="Picture 2275">
          <a:extLst>
            <a:ext uri="{FF2B5EF4-FFF2-40B4-BE49-F238E27FC236}">
              <a16:creationId xmlns:a16="http://schemas.microsoft.com/office/drawing/2014/main" xmlns="" id="{64A3C4CA-70BF-429B-99BF-94E8B522EBE9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33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6677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75</xdr:row>
      <xdr:rowOff>0</xdr:rowOff>
    </xdr:from>
    <xdr:ext cx="50800" cy="50800"/>
    <xdr:pic>
      <xdr:nvPicPr>
        <xdr:cNvPr id="2277" name="Picture 2276">
          <a:extLst>
            <a:ext uri="{FF2B5EF4-FFF2-40B4-BE49-F238E27FC236}">
              <a16:creationId xmlns:a16="http://schemas.microsoft.com/office/drawing/2014/main" xmlns="" id="{8E83B989-5FCF-4324-A774-956EC9CD3049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32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6677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75</xdr:row>
      <xdr:rowOff>0</xdr:rowOff>
    </xdr:from>
    <xdr:ext cx="50800" cy="50800"/>
    <xdr:pic>
      <xdr:nvPicPr>
        <xdr:cNvPr id="2278" name="Picture 2277">
          <a:extLst>
            <a:ext uri="{FF2B5EF4-FFF2-40B4-BE49-F238E27FC236}">
              <a16:creationId xmlns:a16="http://schemas.microsoft.com/office/drawing/2014/main" xmlns="" id="{819AE452-EF22-4163-ACAA-96D9BB599518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33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6677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75</xdr:row>
      <xdr:rowOff>0</xdr:rowOff>
    </xdr:from>
    <xdr:ext cx="50800" cy="50800"/>
    <xdr:pic>
      <xdr:nvPicPr>
        <xdr:cNvPr id="2279" name="Picture 2278">
          <a:extLst>
            <a:ext uri="{FF2B5EF4-FFF2-40B4-BE49-F238E27FC236}">
              <a16:creationId xmlns:a16="http://schemas.microsoft.com/office/drawing/2014/main" xmlns="" id="{64875488-263A-415C-A718-0F2AE58FB149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32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6677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75</xdr:row>
      <xdr:rowOff>0</xdr:rowOff>
    </xdr:from>
    <xdr:ext cx="50800" cy="50800"/>
    <xdr:pic>
      <xdr:nvPicPr>
        <xdr:cNvPr id="2280" name="Picture 2279">
          <a:extLst>
            <a:ext uri="{FF2B5EF4-FFF2-40B4-BE49-F238E27FC236}">
              <a16:creationId xmlns:a16="http://schemas.microsoft.com/office/drawing/2014/main" xmlns="" id="{F7EE8893-A557-4566-80B2-2073CE9D58E2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33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6677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75</xdr:row>
      <xdr:rowOff>0</xdr:rowOff>
    </xdr:from>
    <xdr:ext cx="50800" cy="50800"/>
    <xdr:pic>
      <xdr:nvPicPr>
        <xdr:cNvPr id="2281" name="Picture 2280">
          <a:extLst>
            <a:ext uri="{FF2B5EF4-FFF2-40B4-BE49-F238E27FC236}">
              <a16:creationId xmlns:a16="http://schemas.microsoft.com/office/drawing/2014/main" xmlns="" id="{C90B21EC-2006-4484-A27D-C42AE2BD62DB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34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6677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75</xdr:row>
      <xdr:rowOff>0</xdr:rowOff>
    </xdr:from>
    <xdr:ext cx="50800" cy="50800"/>
    <xdr:pic>
      <xdr:nvPicPr>
        <xdr:cNvPr id="2282" name="Picture 2281">
          <a:extLst>
            <a:ext uri="{FF2B5EF4-FFF2-40B4-BE49-F238E27FC236}">
              <a16:creationId xmlns:a16="http://schemas.microsoft.com/office/drawing/2014/main" xmlns="" id="{817BA76E-D68A-4FFE-93A3-4AEAF6B5E744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32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6677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75</xdr:row>
      <xdr:rowOff>0</xdr:rowOff>
    </xdr:from>
    <xdr:ext cx="50800" cy="50800"/>
    <xdr:pic>
      <xdr:nvPicPr>
        <xdr:cNvPr id="2283" name="Picture 2282">
          <a:extLst>
            <a:ext uri="{FF2B5EF4-FFF2-40B4-BE49-F238E27FC236}">
              <a16:creationId xmlns:a16="http://schemas.microsoft.com/office/drawing/2014/main" xmlns="" id="{157AA3F2-9655-45E5-B211-14868BEDD873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33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6677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75</xdr:row>
      <xdr:rowOff>0</xdr:rowOff>
    </xdr:from>
    <xdr:ext cx="50800" cy="50800"/>
    <xdr:pic>
      <xdr:nvPicPr>
        <xdr:cNvPr id="2284" name="Picture 2283">
          <a:extLst>
            <a:ext uri="{FF2B5EF4-FFF2-40B4-BE49-F238E27FC236}">
              <a16:creationId xmlns:a16="http://schemas.microsoft.com/office/drawing/2014/main" xmlns="" id="{4B2C2A9F-E9FD-474C-9824-33CFC556AE2F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34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667720"/>
          <a:ext cx="50800" cy="50800"/>
        </a:xfrm>
        <a:prstGeom prst="rect">
          <a:avLst/>
        </a:prstGeom>
      </xdr:spPr>
    </xdr:pic>
    <xdr:clientData/>
  </xdr:oneCellAnchor>
  <xdr:oneCellAnchor>
    <xdr:from>
      <xdr:col>2</xdr:col>
      <xdr:colOff>104775</xdr:colOff>
      <xdr:row>78</xdr:row>
      <xdr:rowOff>0</xdr:rowOff>
    </xdr:from>
    <xdr:ext cx="50800" cy="50800"/>
    <xdr:pic>
      <xdr:nvPicPr>
        <xdr:cNvPr id="2285" name="Picture 2284">
          <a:extLst>
            <a:ext uri="{FF2B5EF4-FFF2-40B4-BE49-F238E27FC236}">
              <a16:creationId xmlns:a16="http://schemas.microsoft.com/office/drawing/2014/main" xmlns="" id="{D5753386-FA3A-4D49-8200-2CB30E6A2713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16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328035" y="247878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78</xdr:row>
      <xdr:rowOff>0</xdr:rowOff>
    </xdr:from>
    <xdr:ext cx="50800" cy="50800"/>
    <xdr:pic>
      <xdr:nvPicPr>
        <xdr:cNvPr id="2286" name="Picture 2285">
          <a:extLst>
            <a:ext uri="{FF2B5EF4-FFF2-40B4-BE49-F238E27FC236}">
              <a16:creationId xmlns:a16="http://schemas.microsoft.com/office/drawing/2014/main" xmlns="" id="{17662816-6154-420D-96BE-850C12A369F7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17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47878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78</xdr:row>
      <xdr:rowOff>0</xdr:rowOff>
    </xdr:from>
    <xdr:ext cx="50800" cy="50800"/>
    <xdr:pic>
      <xdr:nvPicPr>
        <xdr:cNvPr id="2287" name="Picture 2286">
          <a:extLst>
            <a:ext uri="{FF2B5EF4-FFF2-40B4-BE49-F238E27FC236}">
              <a16:creationId xmlns:a16="http://schemas.microsoft.com/office/drawing/2014/main" xmlns="" id="{EF59F303-7314-4DCC-937F-B0530D6DC28A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18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47878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78</xdr:row>
      <xdr:rowOff>0</xdr:rowOff>
    </xdr:from>
    <xdr:ext cx="50800" cy="50800"/>
    <xdr:pic>
      <xdr:nvPicPr>
        <xdr:cNvPr id="2288" name="Picture 2287">
          <a:extLst>
            <a:ext uri="{FF2B5EF4-FFF2-40B4-BE49-F238E27FC236}">
              <a16:creationId xmlns:a16="http://schemas.microsoft.com/office/drawing/2014/main" xmlns="" id="{F762156B-D896-466E-B2D8-BF709D55929D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19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47878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78</xdr:row>
      <xdr:rowOff>0</xdr:rowOff>
    </xdr:from>
    <xdr:ext cx="50800" cy="50800"/>
    <xdr:pic>
      <xdr:nvPicPr>
        <xdr:cNvPr id="2289" name="Picture 2288">
          <a:extLst>
            <a:ext uri="{FF2B5EF4-FFF2-40B4-BE49-F238E27FC236}">
              <a16:creationId xmlns:a16="http://schemas.microsoft.com/office/drawing/2014/main" xmlns="" id="{8E1E54C9-92EE-485B-A820-A0B8313C853A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20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47878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79</xdr:row>
      <xdr:rowOff>0</xdr:rowOff>
    </xdr:from>
    <xdr:ext cx="50800" cy="50800"/>
    <xdr:pic>
      <xdr:nvPicPr>
        <xdr:cNvPr id="2290" name="Picture 2289">
          <a:extLst>
            <a:ext uri="{FF2B5EF4-FFF2-40B4-BE49-F238E27FC236}">
              <a16:creationId xmlns:a16="http://schemas.microsoft.com/office/drawing/2014/main" xmlns="" id="{C66780C1-6C29-457E-9C41-EAF6E3C24AFB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18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516124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79</xdr:row>
      <xdr:rowOff>0</xdr:rowOff>
    </xdr:from>
    <xdr:ext cx="50800" cy="50800"/>
    <xdr:pic>
      <xdr:nvPicPr>
        <xdr:cNvPr id="2291" name="Picture 2290">
          <a:extLst>
            <a:ext uri="{FF2B5EF4-FFF2-40B4-BE49-F238E27FC236}">
              <a16:creationId xmlns:a16="http://schemas.microsoft.com/office/drawing/2014/main" xmlns="" id="{77EE98C7-A2A9-4F4B-89F3-AD20837634ED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19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516124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79</xdr:row>
      <xdr:rowOff>0</xdr:rowOff>
    </xdr:from>
    <xdr:ext cx="50800" cy="50800"/>
    <xdr:pic>
      <xdr:nvPicPr>
        <xdr:cNvPr id="2292" name="Picture 2291">
          <a:extLst>
            <a:ext uri="{FF2B5EF4-FFF2-40B4-BE49-F238E27FC236}">
              <a16:creationId xmlns:a16="http://schemas.microsoft.com/office/drawing/2014/main" xmlns="" id="{8F5C6366-ED32-46DF-8DBD-C2EA8C72AF06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20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5161240"/>
          <a:ext cx="50800" cy="50800"/>
        </a:xfrm>
        <a:prstGeom prst="rect">
          <a:avLst/>
        </a:prstGeom>
      </xdr:spPr>
    </xdr:pic>
    <xdr:clientData/>
  </xdr:oneCellAnchor>
  <xdr:oneCellAnchor>
    <xdr:from>
      <xdr:col>2</xdr:col>
      <xdr:colOff>104775</xdr:colOff>
      <xdr:row>79</xdr:row>
      <xdr:rowOff>0</xdr:rowOff>
    </xdr:from>
    <xdr:ext cx="50800" cy="50800"/>
    <xdr:pic>
      <xdr:nvPicPr>
        <xdr:cNvPr id="2293" name="Picture 2292">
          <a:extLst>
            <a:ext uri="{FF2B5EF4-FFF2-40B4-BE49-F238E27FC236}">
              <a16:creationId xmlns:a16="http://schemas.microsoft.com/office/drawing/2014/main" xmlns="" id="{10179FFF-26E5-427E-9FC9-F14C8D63E99E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16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328035" y="2516124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79</xdr:row>
      <xdr:rowOff>0</xdr:rowOff>
    </xdr:from>
    <xdr:ext cx="50800" cy="50800"/>
    <xdr:pic>
      <xdr:nvPicPr>
        <xdr:cNvPr id="2294" name="Picture 2293">
          <a:extLst>
            <a:ext uri="{FF2B5EF4-FFF2-40B4-BE49-F238E27FC236}">
              <a16:creationId xmlns:a16="http://schemas.microsoft.com/office/drawing/2014/main" xmlns="" id="{76E217A5-0D98-49EB-AB1B-5E039472C303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17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516124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79</xdr:row>
      <xdr:rowOff>0</xdr:rowOff>
    </xdr:from>
    <xdr:ext cx="50800" cy="50800"/>
    <xdr:pic>
      <xdr:nvPicPr>
        <xdr:cNvPr id="2295" name="Picture 2294">
          <a:extLst>
            <a:ext uri="{FF2B5EF4-FFF2-40B4-BE49-F238E27FC236}">
              <a16:creationId xmlns:a16="http://schemas.microsoft.com/office/drawing/2014/main" xmlns="" id="{0BC6A1C6-341E-478D-9AAD-4EFA8213AF98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18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516124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79</xdr:row>
      <xdr:rowOff>0</xdr:rowOff>
    </xdr:from>
    <xdr:ext cx="50800" cy="50800"/>
    <xdr:pic>
      <xdr:nvPicPr>
        <xdr:cNvPr id="2296" name="Picture 2295">
          <a:extLst>
            <a:ext uri="{FF2B5EF4-FFF2-40B4-BE49-F238E27FC236}">
              <a16:creationId xmlns:a16="http://schemas.microsoft.com/office/drawing/2014/main" xmlns="" id="{B2603939-CC57-4699-9D3B-86B927A7B4F2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19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516124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79</xdr:row>
      <xdr:rowOff>0</xdr:rowOff>
    </xdr:from>
    <xdr:ext cx="50800" cy="50800"/>
    <xdr:pic>
      <xdr:nvPicPr>
        <xdr:cNvPr id="2297" name="Picture 2296">
          <a:extLst>
            <a:ext uri="{FF2B5EF4-FFF2-40B4-BE49-F238E27FC236}">
              <a16:creationId xmlns:a16="http://schemas.microsoft.com/office/drawing/2014/main" xmlns="" id="{01C6E3DE-E1EE-4AD1-A49B-1DF04AE533C5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20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516124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2298" name="Picture 2297">
          <a:extLst>
            <a:ext uri="{FF2B5EF4-FFF2-40B4-BE49-F238E27FC236}">
              <a16:creationId xmlns:a16="http://schemas.microsoft.com/office/drawing/2014/main" xmlns="" id="{A97AA748-AF29-49BD-BB25-2EF11B3FE5CB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59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2299" name="Picture 2298">
          <a:extLst>
            <a:ext uri="{FF2B5EF4-FFF2-40B4-BE49-F238E27FC236}">
              <a16:creationId xmlns:a16="http://schemas.microsoft.com/office/drawing/2014/main" xmlns="" id="{8BBE24BB-EE3C-417A-A47D-5144C18967B0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60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72</xdr:row>
      <xdr:rowOff>0</xdr:rowOff>
    </xdr:from>
    <xdr:ext cx="50800" cy="50800"/>
    <xdr:pic>
      <xdr:nvPicPr>
        <xdr:cNvPr id="2300" name="Picture 2299">
          <a:extLst>
            <a:ext uri="{FF2B5EF4-FFF2-40B4-BE49-F238E27FC236}">
              <a16:creationId xmlns:a16="http://schemas.microsoft.com/office/drawing/2014/main" xmlns="" id="{BCFA8AA1-0F76-4769-AC60-A09AF4D2B260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59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72</xdr:row>
      <xdr:rowOff>0</xdr:rowOff>
    </xdr:from>
    <xdr:ext cx="50800" cy="50800"/>
    <xdr:pic>
      <xdr:nvPicPr>
        <xdr:cNvPr id="2301" name="Picture 2300">
          <a:extLst>
            <a:ext uri="{FF2B5EF4-FFF2-40B4-BE49-F238E27FC236}">
              <a16:creationId xmlns:a16="http://schemas.microsoft.com/office/drawing/2014/main" xmlns="" id="{3AC53B22-2DE0-473E-B3A3-D8383B3A78E6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60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2302" name="Picture 2301">
          <a:extLst>
            <a:ext uri="{FF2B5EF4-FFF2-40B4-BE49-F238E27FC236}">
              <a16:creationId xmlns:a16="http://schemas.microsoft.com/office/drawing/2014/main" xmlns="" id="{A7215783-23DC-46CD-B68A-ECB792EF516A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62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2303" name="Picture 2302">
          <a:extLst>
            <a:ext uri="{FF2B5EF4-FFF2-40B4-BE49-F238E27FC236}">
              <a16:creationId xmlns:a16="http://schemas.microsoft.com/office/drawing/2014/main" xmlns="" id="{4C092EFF-594C-4118-ABF5-6E75428BFCC2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61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2304" name="Picture 2303">
          <a:extLst>
            <a:ext uri="{FF2B5EF4-FFF2-40B4-BE49-F238E27FC236}">
              <a16:creationId xmlns:a16="http://schemas.microsoft.com/office/drawing/2014/main" xmlns="" id="{8B3268A1-9F33-4215-9195-54DC5ABFB629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62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2305" name="Picture 2304">
          <a:extLst>
            <a:ext uri="{FF2B5EF4-FFF2-40B4-BE49-F238E27FC236}">
              <a16:creationId xmlns:a16="http://schemas.microsoft.com/office/drawing/2014/main" xmlns="" id="{C582DF02-FB58-4C5A-8F5E-871CEB564910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61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2306" name="Picture 2305">
          <a:extLst>
            <a:ext uri="{FF2B5EF4-FFF2-40B4-BE49-F238E27FC236}">
              <a16:creationId xmlns:a16="http://schemas.microsoft.com/office/drawing/2014/main" xmlns="" id="{C56505D2-A9B1-4725-B58F-44CDE5928881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62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2307" name="Picture 2306">
          <a:extLst>
            <a:ext uri="{FF2B5EF4-FFF2-40B4-BE49-F238E27FC236}">
              <a16:creationId xmlns:a16="http://schemas.microsoft.com/office/drawing/2014/main" xmlns="" id="{B4305EA5-8654-4801-B6F6-0237E49A4CF8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63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72</xdr:row>
      <xdr:rowOff>0</xdr:rowOff>
    </xdr:from>
    <xdr:ext cx="50800" cy="50800"/>
    <xdr:pic>
      <xdr:nvPicPr>
        <xdr:cNvPr id="2308" name="Picture 2307">
          <a:extLst>
            <a:ext uri="{FF2B5EF4-FFF2-40B4-BE49-F238E27FC236}">
              <a16:creationId xmlns:a16="http://schemas.microsoft.com/office/drawing/2014/main" xmlns="" id="{35D7CD9B-B623-408B-B755-8FD1426EB5E3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62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72</xdr:row>
      <xdr:rowOff>0</xdr:rowOff>
    </xdr:from>
    <xdr:ext cx="50800" cy="50800"/>
    <xdr:pic>
      <xdr:nvPicPr>
        <xdr:cNvPr id="2309" name="Picture 2308">
          <a:extLst>
            <a:ext uri="{FF2B5EF4-FFF2-40B4-BE49-F238E27FC236}">
              <a16:creationId xmlns:a16="http://schemas.microsoft.com/office/drawing/2014/main" xmlns="" id="{A559A01E-6FDB-4230-90C1-FB1C6A4AEC4A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61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72</xdr:row>
      <xdr:rowOff>0</xdr:rowOff>
    </xdr:from>
    <xdr:ext cx="50800" cy="50800"/>
    <xdr:pic>
      <xdr:nvPicPr>
        <xdr:cNvPr id="2310" name="Picture 2309">
          <a:extLst>
            <a:ext uri="{FF2B5EF4-FFF2-40B4-BE49-F238E27FC236}">
              <a16:creationId xmlns:a16="http://schemas.microsoft.com/office/drawing/2014/main" xmlns="" id="{A0F349B4-BEB9-4C29-B991-823FD79EA3B7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62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72</xdr:row>
      <xdr:rowOff>0</xdr:rowOff>
    </xdr:from>
    <xdr:ext cx="50800" cy="50800"/>
    <xdr:pic>
      <xdr:nvPicPr>
        <xdr:cNvPr id="2311" name="Picture 2310">
          <a:extLst>
            <a:ext uri="{FF2B5EF4-FFF2-40B4-BE49-F238E27FC236}">
              <a16:creationId xmlns:a16="http://schemas.microsoft.com/office/drawing/2014/main" xmlns="" id="{02D605E4-3904-4723-A822-B518ABA31AFB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61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72</xdr:row>
      <xdr:rowOff>0</xdr:rowOff>
    </xdr:from>
    <xdr:ext cx="50800" cy="50800"/>
    <xdr:pic>
      <xdr:nvPicPr>
        <xdr:cNvPr id="2312" name="Picture 2311">
          <a:extLst>
            <a:ext uri="{FF2B5EF4-FFF2-40B4-BE49-F238E27FC236}">
              <a16:creationId xmlns:a16="http://schemas.microsoft.com/office/drawing/2014/main" xmlns="" id="{5D7474FC-8F81-46EB-92C5-B2B88EBF5637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62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72</xdr:row>
      <xdr:rowOff>0</xdr:rowOff>
    </xdr:from>
    <xdr:ext cx="50800" cy="50800"/>
    <xdr:pic>
      <xdr:nvPicPr>
        <xdr:cNvPr id="2313" name="Picture 2312">
          <a:extLst>
            <a:ext uri="{FF2B5EF4-FFF2-40B4-BE49-F238E27FC236}">
              <a16:creationId xmlns:a16="http://schemas.microsoft.com/office/drawing/2014/main" xmlns="" id="{652B6764-02AC-49CF-A58E-E3FDDB5857BB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63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2314" name="Picture 2313">
          <a:extLst>
            <a:ext uri="{FF2B5EF4-FFF2-40B4-BE49-F238E27FC236}">
              <a16:creationId xmlns:a16="http://schemas.microsoft.com/office/drawing/2014/main" xmlns="" id="{C3EA491D-4A6A-4F70-9E38-87C0B4BA3D2F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61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2315" name="Picture 2314">
          <a:extLst>
            <a:ext uri="{FF2B5EF4-FFF2-40B4-BE49-F238E27FC236}">
              <a16:creationId xmlns:a16="http://schemas.microsoft.com/office/drawing/2014/main" xmlns="" id="{988B5D3A-C39E-41B7-8D7D-95680C5E444E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62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2316" name="Picture 2315">
          <a:extLst>
            <a:ext uri="{FF2B5EF4-FFF2-40B4-BE49-F238E27FC236}">
              <a16:creationId xmlns:a16="http://schemas.microsoft.com/office/drawing/2014/main" xmlns="" id="{8E03EA76-513C-47E5-9255-2774583BCD44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63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72</xdr:row>
      <xdr:rowOff>0</xdr:rowOff>
    </xdr:from>
    <xdr:ext cx="50800" cy="50800"/>
    <xdr:pic>
      <xdr:nvPicPr>
        <xdr:cNvPr id="2317" name="Picture 2316">
          <a:extLst>
            <a:ext uri="{FF2B5EF4-FFF2-40B4-BE49-F238E27FC236}">
              <a16:creationId xmlns:a16="http://schemas.microsoft.com/office/drawing/2014/main" xmlns="" id="{7AAD7203-9C09-4A4E-B738-82D72DE09FD1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61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72</xdr:row>
      <xdr:rowOff>0</xdr:rowOff>
    </xdr:from>
    <xdr:ext cx="50800" cy="50800"/>
    <xdr:pic>
      <xdr:nvPicPr>
        <xdr:cNvPr id="2318" name="Picture 2317">
          <a:extLst>
            <a:ext uri="{FF2B5EF4-FFF2-40B4-BE49-F238E27FC236}">
              <a16:creationId xmlns:a16="http://schemas.microsoft.com/office/drawing/2014/main" xmlns="" id="{0E52076B-931E-4ED3-B461-CD367097479B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62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72</xdr:row>
      <xdr:rowOff>0</xdr:rowOff>
    </xdr:from>
    <xdr:ext cx="50800" cy="50800"/>
    <xdr:pic>
      <xdr:nvPicPr>
        <xdr:cNvPr id="2319" name="Picture 2318">
          <a:extLst>
            <a:ext uri="{FF2B5EF4-FFF2-40B4-BE49-F238E27FC236}">
              <a16:creationId xmlns:a16="http://schemas.microsoft.com/office/drawing/2014/main" xmlns="" id="{853D15A9-586C-4E5D-A036-7A7ABD032BFF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63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2320" name="Picture 2319">
          <a:extLst>
            <a:ext uri="{FF2B5EF4-FFF2-40B4-BE49-F238E27FC236}">
              <a16:creationId xmlns:a16="http://schemas.microsoft.com/office/drawing/2014/main" xmlns="" id="{7EF198B0-17D9-48F2-8973-41C7A0A281F5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64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2321" name="Picture 2320">
          <a:extLst>
            <a:ext uri="{FF2B5EF4-FFF2-40B4-BE49-F238E27FC236}">
              <a16:creationId xmlns:a16="http://schemas.microsoft.com/office/drawing/2014/main" xmlns="" id="{12EBB9D9-A525-457E-97D1-C41A8A439D06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6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2322" name="Picture 2321">
          <a:extLst>
            <a:ext uri="{FF2B5EF4-FFF2-40B4-BE49-F238E27FC236}">
              <a16:creationId xmlns:a16="http://schemas.microsoft.com/office/drawing/2014/main" xmlns="" id="{70C477A6-27B7-4019-A8E2-77DE16BE0AE8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66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2323" name="Picture 2322">
          <a:extLst>
            <a:ext uri="{FF2B5EF4-FFF2-40B4-BE49-F238E27FC236}">
              <a16:creationId xmlns:a16="http://schemas.microsoft.com/office/drawing/2014/main" xmlns="" id="{A44F613B-6FB8-4A17-AA7E-73644589A049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67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2324" name="Picture 2323">
          <a:extLst>
            <a:ext uri="{FF2B5EF4-FFF2-40B4-BE49-F238E27FC236}">
              <a16:creationId xmlns:a16="http://schemas.microsoft.com/office/drawing/2014/main" xmlns="" id="{AE839722-5E33-4672-A18C-1061B34B026F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68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2325" name="Picture 2324">
          <a:extLst>
            <a:ext uri="{FF2B5EF4-FFF2-40B4-BE49-F238E27FC236}">
              <a16:creationId xmlns:a16="http://schemas.microsoft.com/office/drawing/2014/main" xmlns="" id="{90819D1C-F863-43FB-A616-E6B67E9D6F6F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67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2326" name="Picture 2325">
          <a:extLst>
            <a:ext uri="{FF2B5EF4-FFF2-40B4-BE49-F238E27FC236}">
              <a16:creationId xmlns:a16="http://schemas.microsoft.com/office/drawing/2014/main" xmlns="" id="{989A197B-8A39-4048-8EA5-44094A87993B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68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2327" name="Picture 2326">
          <a:extLst>
            <a:ext uri="{FF2B5EF4-FFF2-40B4-BE49-F238E27FC236}">
              <a16:creationId xmlns:a16="http://schemas.microsoft.com/office/drawing/2014/main" xmlns="" id="{DC812136-F1C4-4C56-8DAB-383763A73BD1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68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2328" name="Picture 2327">
          <a:extLst>
            <a:ext uri="{FF2B5EF4-FFF2-40B4-BE49-F238E27FC236}">
              <a16:creationId xmlns:a16="http://schemas.microsoft.com/office/drawing/2014/main" xmlns="" id="{464B272A-3810-4C41-8A56-9CD78EB8EEA1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69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2329" name="Picture 2328">
          <a:extLst>
            <a:ext uri="{FF2B5EF4-FFF2-40B4-BE49-F238E27FC236}">
              <a16:creationId xmlns:a16="http://schemas.microsoft.com/office/drawing/2014/main" xmlns="" id="{78B89F27-B372-4EB9-84EF-3F38F7F9C770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70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2330" name="Picture 2329">
          <a:extLst>
            <a:ext uri="{FF2B5EF4-FFF2-40B4-BE49-F238E27FC236}">
              <a16:creationId xmlns:a16="http://schemas.microsoft.com/office/drawing/2014/main" xmlns="" id="{31485D99-7742-4B37-A3E7-0596CE11D19E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69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2331" name="Picture 2330">
          <a:extLst>
            <a:ext uri="{FF2B5EF4-FFF2-40B4-BE49-F238E27FC236}">
              <a16:creationId xmlns:a16="http://schemas.microsoft.com/office/drawing/2014/main" xmlns="" id="{EC73375B-92F5-4D26-A9E9-B2DC2F1B606A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70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2332" name="Picture 2331">
          <a:extLst>
            <a:ext uri="{FF2B5EF4-FFF2-40B4-BE49-F238E27FC236}">
              <a16:creationId xmlns:a16="http://schemas.microsoft.com/office/drawing/2014/main" xmlns="" id="{D854FF59-FB71-4311-8588-85877BE65939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70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2333" name="Picture 2332">
          <a:extLst>
            <a:ext uri="{FF2B5EF4-FFF2-40B4-BE49-F238E27FC236}">
              <a16:creationId xmlns:a16="http://schemas.microsoft.com/office/drawing/2014/main" xmlns="" id="{806F443A-FE43-4268-8A87-5A6B02B7855C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71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2334" name="Picture 2333">
          <a:extLst>
            <a:ext uri="{FF2B5EF4-FFF2-40B4-BE49-F238E27FC236}">
              <a16:creationId xmlns:a16="http://schemas.microsoft.com/office/drawing/2014/main" xmlns="" id="{1D906EFB-FAD9-43FB-BB25-8AA0239064F7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69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2335" name="Picture 2334">
          <a:extLst>
            <a:ext uri="{FF2B5EF4-FFF2-40B4-BE49-F238E27FC236}">
              <a16:creationId xmlns:a16="http://schemas.microsoft.com/office/drawing/2014/main" xmlns="" id="{A1A32189-2B72-42FD-8D15-900A56C965D5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70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2336" name="Picture 2335">
          <a:extLst>
            <a:ext uri="{FF2B5EF4-FFF2-40B4-BE49-F238E27FC236}">
              <a16:creationId xmlns:a16="http://schemas.microsoft.com/office/drawing/2014/main" xmlns="" id="{DFDE0A70-FD20-493D-89F8-7486015AF20F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71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2337" name="Picture 2336">
          <a:extLst>
            <a:ext uri="{FF2B5EF4-FFF2-40B4-BE49-F238E27FC236}">
              <a16:creationId xmlns:a16="http://schemas.microsoft.com/office/drawing/2014/main" xmlns="" id="{6D362541-D7FB-4813-8B5F-5811AA1978C1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69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2338" name="Picture 2337">
          <a:extLst>
            <a:ext uri="{FF2B5EF4-FFF2-40B4-BE49-F238E27FC236}">
              <a16:creationId xmlns:a16="http://schemas.microsoft.com/office/drawing/2014/main" xmlns="" id="{37011EA4-5B5B-47CA-B9F0-48E7EEF26252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70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2339" name="Picture 2338">
          <a:extLst>
            <a:ext uri="{FF2B5EF4-FFF2-40B4-BE49-F238E27FC236}">
              <a16:creationId xmlns:a16="http://schemas.microsoft.com/office/drawing/2014/main" xmlns="" id="{3C4C239F-8E03-4897-A227-9D43FEE86C53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69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2340" name="Picture 2339">
          <a:extLst>
            <a:ext uri="{FF2B5EF4-FFF2-40B4-BE49-F238E27FC236}">
              <a16:creationId xmlns:a16="http://schemas.microsoft.com/office/drawing/2014/main" xmlns="" id="{952DC153-F365-479C-8B6E-C5362FAD76A7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70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2341" name="Picture 2340">
          <a:extLst>
            <a:ext uri="{FF2B5EF4-FFF2-40B4-BE49-F238E27FC236}">
              <a16:creationId xmlns:a16="http://schemas.microsoft.com/office/drawing/2014/main" xmlns="" id="{82FA0322-0B71-437F-A895-78C01F6D649D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71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2342" name="Picture 2341">
          <a:extLst>
            <a:ext uri="{FF2B5EF4-FFF2-40B4-BE49-F238E27FC236}">
              <a16:creationId xmlns:a16="http://schemas.microsoft.com/office/drawing/2014/main" xmlns="" id="{CDFC3D78-D948-4E78-A811-D5FBB14D7618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70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2343" name="Picture 2342">
          <a:extLst>
            <a:ext uri="{FF2B5EF4-FFF2-40B4-BE49-F238E27FC236}">
              <a16:creationId xmlns:a16="http://schemas.microsoft.com/office/drawing/2014/main" xmlns="" id="{BC3CF72D-AFA4-4326-A1B6-958F8B8704FA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69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2344" name="Picture 2343">
          <a:extLst>
            <a:ext uri="{FF2B5EF4-FFF2-40B4-BE49-F238E27FC236}">
              <a16:creationId xmlns:a16="http://schemas.microsoft.com/office/drawing/2014/main" xmlns="" id="{6323A7AB-0F2C-4DEC-9145-CC239776519A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70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2345" name="Picture 2344">
          <a:extLst>
            <a:ext uri="{FF2B5EF4-FFF2-40B4-BE49-F238E27FC236}">
              <a16:creationId xmlns:a16="http://schemas.microsoft.com/office/drawing/2014/main" xmlns="" id="{40CE8AE5-881F-499D-B4B4-75231DA0C735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69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2346" name="Picture 2345">
          <a:extLst>
            <a:ext uri="{FF2B5EF4-FFF2-40B4-BE49-F238E27FC236}">
              <a16:creationId xmlns:a16="http://schemas.microsoft.com/office/drawing/2014/main" xmlns="" id="{96C02A4C-533F-456C-ACD1-A0BE797CB0BA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70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2347" name="Picture 2346">
          <a:extLst>
            <a:ext uri="{FF2B5EF4-FFF2-40B4-BE49-F238E27FC236}">
              <a16:creationId xmlns:a16="http://schemas.microsoft.com/office/drawing/2014/main" xmlns="" id="{F7ED7CFA-E3FF-4FC3-A64B-50E0EA1CF76E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71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2348" name="Picture 2347">
          <a:extLst>
            <a:ext uri="{FF2B5EF4-FFF2-40B4-BE49-F238E27FC236}">
              <a16:creationId xmlns:a16="http://schemas.microsoft.com/office/drawing/2014/main" xmlns="" id="{FE36B630-832F-42DC-9FA8-D0F50159A363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70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2349" name="Picture 2348">
          <a:extLst>
            <a:ext uri="{FF2B5EF4-FFF2-40B4-BE49-F238E27FC236}">
              <a16:creationId xmlns:a16="http://schemas.microsoft.com/office/drawing/2014/main" xmlns="" id="{D268ECF3-375A-444D-865B-3412C3445B02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69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2350" name="Picture 2349">
          <a:extLst>
            <a:ext uri="{FF2B5EF4-FFF2-40B4-BE49-F238E27FC236}">
              <a16:creationId xmlns:a16="http://schemas.microsoft.com/office/drawing/2014/main" xmlns="" id="{2DA1A2C4-BF2C-486E-A76F-FF61A2C7A508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70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2351" name="Picture 2350">
          <a:extLst>
            <a:ext uri="{FF2B5EF4-FFF2-40B4-BE49-F238E27FC236}">
              <a16:creationId xmlns:a16="http://schemas.microsoft.com/office/drawing/2014/main" xmlns="" id="{F7C6A866-D77C-43C1-A028-6AC50934B53D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69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2352" name="Picture 2351">
          <a:extLst>
            <a:ext uri="{FF2B5EF4-FFF2-40B4-BE49-F238E27FC236}">
              <a16:creationId xmlns:a16="http://schemas.microsoft.com/office/drawing/2014/main" xmlns="" id="{D0F68807-7DB8-46EE-8643-CE8C16276679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70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2353" name="Picture 2352">
          <a:extLst>
            <a:ext uri="{FF2B5EF4-FFF2-40B4-BE49-F238E27FC236}">
              <a16:creationId xmlns:a16="http://schemas.microsoft.com/office/drawing/2014/main" xmlns="" id="{4E088284-6B36-4B28-AC68-22765396BBFC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71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2354" name="Picture 2353">
          <a:extLst>
            <a:ext uri="{FF2B5EF4-FFF2-40B4-BE49-F238E27FC236}">
              <a16:creationId xmlns:a16="http://schemas.microsoft.com/office/drawing/2014/main" xmlns="" id="{85D407AB-EEE3-4F0F-A4A8-A67B83EBF48A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72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2355" name="Picture 2354">
          <a:extLst>
            <a:ext uri="{FF2B5EF4-FFF2-40B4-BE49-F238E27FC236}">
              <a16:creationId xmlns:a16="http://schemas.microsoft.com/office/drawing/2014/main" xmlns="" id="{5B3CC7D7-BB8E-4B52-B65F-FAB36C7B04D5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73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2356" name="Picture 2355">
          <a:extLst>
            <a:ext uri="{FF2B5EF4-FFF2-40B4-BE49-F238E27FC236}">
              <a16:creationId xmlns:a16="http://schemas.microsoft.com/office/drawing/2014/main" xmlns="" id="{2B93EABE-10D9-40CE-9CF4-9BE03D649C3D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74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2357" name="Picture 2356">
          <a:extLst>
            <a:ext uri="{FF2B5EF4-FFF2-40B4-BE49-F238E27FC236}">
              <a16:creationId xmlns:a16="http://schemas.microsoft.com/office/drawing/2014/main" xmlns="" id="{70845F43-60B1-49CF-AE04-3D62A42EE761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76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2358" name="Picture 2357">
          <a:extLst>
            <a:ext uri="{FF2B5EF4-FFF2-40B4-BE49-F238E27FC236}">
              <a16:creationId xmlns:a16="http://schemas.microsoft.com/office/drawing/2014/main" xmlns="" id="{CB89A9A8-0849-4FF8-9F13-B3C585C249A8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7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2359" name="Picture 2358">
          <a:extLst>
            <a:ext uri="{FF2B5EF4-FFF2-40B4-BE49-F238E27FC236}">
              <a16:creationId xmlns:a16="http://schemas.microsoft.com/office/drawing/2014/main" xmlns="" id="{F5614702-AC0A-42F8-A136-B2A00894686A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76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2360" name="Picture 2359">
          <a:extLst>
            <a:ext uri="{FF2B5EF4-FFF2-40B4-BE49-F238E27FC236}">
              <a16:creationId xmlns:a16="http://schemas.microsoft.com/office/drawing/2014/main" xmlns="" id="{6A24EBE1-55B7-418C-86C0-4791486296D6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7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2361" name="Picture 2360">
          <a:extLst>
            <a:ext uri="{FF2B5EF4-FFF2-40B4-BE49-F238E27FC236}">
              <a16:creationId xmlns:a16="http://schemas.microsoft.com/office/drawing/2014/main" xmlns="" id="{8B559F06-4EE1-48AC-BAF3-6390607D39D2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76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2362" name="Picture 2361">
          <a:extLst>
            <a:ext uri="{FF2B5EF4-FFF2-40B4-BE49-F238E27FC236}">
              <a16:creationId xmlns:a16="http://schemas.microsoft.com/office/drawing/2014/main" xmlns="" id="{A75CD069-ACA2-4BE6-8DC3-7B7D55B38390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77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2363" name="Picture 2362">
          <a:extLst>
            <a:ext uri="{FF2B5EF4-FFF2-40B4-BE49-F238E27FC236}">
              <a16:creationId xmlns:a16="http://schemas.microsoft.com/office/drawing/2014/main" xmlns="" id="{4A367538-DCC5-4E5F-8FCA-3ECDB3AA2401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7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2364" name="Picture 2363">
          <a:extLst>
            <a:ext uri="{FF2B5EF4-FFF2-40B4-BE49-F238E27FC236}">
              <a16:creationId xmlns:a16="http://schemas.microsoft.com/office/drawing/2014/main" xmlns="" id="{D75D32CB-C93E-4AEE-8101-03F96A9ACAAE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76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2365" name="Picture 2364">
          <a:extLst>
            <a:ext uri="{FF2B5EF4-FFF2-40B4-BE49-F238E27FC236}">
              <a16:creationId xmlns:a16="http://schemas.microsoft.com/office/drawing/2014/main" xmlns="" id="{1E33A887-6A06-4829-B5DC-B00CC8EB3F67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77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2366" name="Picture 2365">
          <a:extLst>
            <a:ext uri="{FF2B5EF4-FFF2-40B4-BE49-F238E27FC236}">
              <a16:creationId xmlns:a16="http://schemas.microsoft.com/office/drawing/2014/main" xmlns="" id="{0F0D70A9-B117-4586-A4B2-E48598D7E227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78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2367" name="Picture 2366">
          <a:extLst>
            <a:ext uri="{FF2B5EF4-FFF2-40B4-BE49-F238E27FC236}">
              <a16:creationId xmlns:a16="http://schemas.microsoft.com/office/drawing/2014/main" xmlns="" id="{1540E0EA-6F67-4D9B-8B3C-9D4869C4A2AA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79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2368" name="Picture 2367">
          <a:extLst>
            <a:ext uri="{FF2B5EF4-FFF2-40B4-BE49-F238E27FC236}">
              <a16:creationId xmlns:a16="http://schemas.microsoft.com/office/drawing/2014/main" xmlns="" id="{45924C12-E299-4FBF-9343-AA30C21352B1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81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2369" name="Picture 2368">
          <a:extLst>
            <a:ext uri="{FF2B5EF4-FFF2-40B4-BE49-F238E27FC236}">
              <a16:creationId xmlns:a16="http://schemas.microsoft.com/office/drawing/2014/main" xmlns="" id="{681D4269-312B-4C9B-A64D-A62C86CC25E7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80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2370" name="Picture 2369">
          <a:extLst>
            <a:ext uri="{FF2B5EF4-FFF2-40B4-BE49-F238E27FC236}">
              <a16:creationId xmlns:a16="http://schemas.microsoft.com/office/drawing/2014/main" xmlns="" id="{759CA9CE-7938-4BF1-A7C2-1DC47A3FD2B1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81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2371" name="Picture 2370">
          <a:extLst>
            <a:ext uri="{FF2B5EF4-FFF2-40B4-BE49-F238E27FC236}">
              <a16:creationId xmlns:a16="http://schemas.microsoft.com/office/drawing/2014/main" xmlns="" id="{B1B0DCDD-4C36-4973-A099-5C8939FE07DD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80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2372" name="Picture 2371">
          <a:extLst>
            <a:ext uri="{FF2B5EF4-FFF2-40B4-BE49-F238E27FC236}">
              <a16:creationId xmlns:a16="http://schemas.microsoft.com/office/drawing/2014/main" xmlns="" id="{7BE444B5-358E-4896-A688-EAD2E65F14DB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81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2373" name="Picture 2372">
          <a:extLst>
            <a:ext uri="{FF2B5EF4-FFF2-40B4-BE49-F238E27FC236}">
              <a16:creationId xmlns:a16="http://schemas.microsoft.com/office/drawing/2014/main" xmlns="" id="{6FC1C457-DC84-4841-B78D-1BB6E7484E7D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82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2374" name="Picture 2373">
          <a:extLst>
            <a:ext uri="{FF2B5EF4-FFF2-40B4-BE49-F238E27FC236}">
              <a16:creationId xmlns:a16="http://schemas.microsoft.com/office/drawing/2014/main" xmlns="" id="{988B5DAA-ED44-402A-84FD-7F7E47FA3D1A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80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2375" name="Picture 2374">
          <a:extLst>
            <a:ext uri="{FF2B5EF4-FFF2-40B4-BE49-F238E27FC236}">
              <a16:creationId xmlns:a16="http://schemas.microsoft.com/office/drawing/2014/main" xmlns="" id="{F33D8841-B1EC-41F1-87B2-898D19434A26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81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2376" name="Picture 2375">
          <a:extLst>
            <a:ext uri="{FF2B5EF4-FFF2-40B4-BE49-F238E27FC236}">
              <a16:creationId xmlns:a16="http://schemas.microsoft.com/office/drawing/2014/main" xmlns="" id="{9AE4340D-2C00-4748-81EF-AB179ABBFA99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82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2377" name="Picture 2376">
          <a:extLst>
            <a:ext uri="{FF2B5EF4-FFF2-40B4-BE49-F238E27FC236}">
              <a16:creationId xmlns:a16="http://schemas.microsoft.com/office/drawing/2014/main" xmlns="" id="{C538E973-6630-463E-9914-8A40715CF183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83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2378" name="Picture 2377">
          <a:extLst>
            <a:ext uri="{FF2B5EF4-FFF2-40B4-BE49-F238E27FC236}">
              <a16:creationId xmlns:a16="http://schemas.microsoft.com/office/drawing/2014/main" xmlns="" id="{8A948B14-98A9-47F8-B192-605376FF9746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84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2379" name="Picture 2378">
          <a:extLst>
            <a:ext uri="{FF2B5EF4-FFF2-40B4-BE49-F238E27FC236}">
              <a16:creationId xmlns:a16="http://schemas.microsoft.com/office/drawing/2014/main" xmlns="" id="{44C278FB-2CB9-4AAF-A214-DCB97CD49420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8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2380" name="Picture 2379">
          <a:extLst>
            <a:ext uri="{FF2B5EF4-FFF2-40B4-BE49-F238E27FC236}">
              <a16:creationId xmlns:a16="http://schemas.microsoft.com/office/drawing/2014/main" xmlns="" id="{CC6DC6A2-9201-4B34-8AB7-91C58097762C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86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2381" name="Picture 2380">
          <a:extLst>
            <a:ext uri="{FF2B5EF4-FFF2-40B4-BE49-F238E27FC236}">
              <a16:creationId xmlns:a16="http://schemas.microsoft.com/office/drawing/2014/main" xmlns="" id="{44DDB062-33BE-4094-86AE-3DA4D3CFCC57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87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2382" name="Picture 2381">
          <a:extLst>
            <a:ext uri="{FF2B5EF4-FFF2-40B4-BE49-F238E27FC236}">
              <a16:creationId xmlns:a16="http://schemas.microsoft.com/office/drawing/2014/main" xmlns="" id="{4665D465-9C8C-4171-8FEB-867B33062E7C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86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2383" name="Picture 2382">
          <a:extLst>
            <a:ext uri="{FF2B5EF4-FFF2-40B4-BE49-F238E27FC236}">
              <a16:creationId xmlns:a16="http://schemas.microsoft.com/office/drawing/2014/main" xmlns="" id="{C6BDF22B-986E-4FD9-B4E9-54702DB74720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87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2384" name="Picture 2383">
          <a:extLst>
            <a:ext uri="{FF2B5EF4-FFF2-40B4-BE49-F238E27FC236}">
              <a16:creationId xmlns:a16="http://schemas.microsoft.com/office/drawing/2014/main" xmlns="" id="{A303F574-A9EE-4F67-AFC7-9483956CA365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87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2385" name="Picture 2384">
          <a:extLst>
            <a:ext uri="{FF2B5EF4-FFF2-40B4-BE49-F238E27FC236}">
              <a16:creationId xmlns:a16="http://schemas.microsoft.com/office/drawing/2014/main" xmlns="" id="{86715404-1B1F-43D5-891D-1535BEB1DB82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88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2386" name="Picture 2385">
          <a:extLst>
            <a:ext uri="{FF2B5EF4-FFF2-40B4-BE49-F238E27FC236}">
              <a16:creationId xmlns:a16="http://schemas.microsoft.com/office/drawing/2014/main" xmlns="" id="{93D4283B-B891-4046-A7F3-2D9892FE8FD4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89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2387" name="Picture 2386">
          <a:extLst>
            <a:ext uri="{FF2B5EF4-FFF2-40B4-BE49-F238E27FC236}">
              <a16:creationId xmlns:a16="http://schemas.microsoft.com/office/drawing/2014/main" xmlns="" id="{4E3BD099-0530-4367-9C1F-361D3D45AFAC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88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2388" name="Picture 2387">
          <a:extLst>
            <a:ext uri="{FF2B5EF4-FFF2-40B4-BE49-F238E27FC236}">
              <a16:creationId xmlns:a16="http://schemas.microsoft.com/office/drawing/2014/main" xmlns="" id="{1C10B917-6603-4B9D-A886-598315F60160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89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2389" name="Picture 2388">
          <a:extLst>
            <a:ext uri="{FF2B5EF4-FFF2-40B4-BE49-F238E27FC236}">
              <a16:creationId xmlns:a16="http://schemas.microsoft.com/office/drawing/2014/main" xmlns="" id="{FCA82776-F883-4BDB-BD39-0E425E45B24B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89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2390" name="Picture 2389">
          <a:extLst>
            <a:ext uri="{FF2B5EF4-FFF2-40B4-BE49-F238E27FC236}">
              <a16:creationId xmlns:a16="http://schemas.microsoft.com/office/drawing/2014/main" xmlns="" id="{854FB152-C593-462B-9B56-06B212344911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90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2391" name="Picture 2390">
          <a:extLst>
            <a:ext uri="{FF2B5EF4-FFF2-40B4-BE49-F238E27FC236}">
              <a16:creationId xmlns:a16="http://schemas.microsoft.com/office/drawing/2014/main" xmlns="" id="{2EB3327E-96AC-4BDC-892C-E484A9FEE197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88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2392" name="Picture 2391">
          <a:extLst>
            <a:ext uri="{FF2B5EF4-FFF2-40B4-BE49-F238E27FC236}">
              <a16:creationId xmlns:a16="http://schemas.microsoft.com/office/drawing/2014/main" xmlns="" id="{3D065741-5217-43AB-B728-9B2C5B291FEC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89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2393" name="Picture 2392">
          <a:extLst>
            <a:ext uri="{FF2B5EF4-FFF2-40B4-BE49-F238E27FC236}">
              <a16:creationId xmlns:a16="http://schemas.microsoft.com/office/drawing/2014/main" xmlns="" id="{BCB4018B-E1E8-4BD0-A0CF-E1D331F28792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90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2394" name="Picture 2393">
          <a:extLst>
            <a:ext uri="{FF2B5EF4-FFF2-40B4-BE49-F238E27FC236}">
              <a16:creationId xmlns:a16="http://schemas.microsoft.com/office/drawing/2014/main" xmlns="" id="{117910B9-9630-4F1F-B3D8-527AF48761C0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88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2395" name="Picture 2394">
          <a:extLst>
            <a:ext uri="{FF2B5EF4-FFF2-40B4-BE49-F238E27FC236}">
              <a16:creationId xmlns:a16="http://schemas.microsoft.com/office/drawing/2014/main" xmlns="" id="{0B5E72B0-F8AB-4847-854E-62CCD3626C3F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89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2396" name="Picture 2395">
          <a:extLst>
            <a:ext uri="{FF2B5EF4-FFF2-40B4-BE49-F238E27FC236}">
              <a16:creationId xmlns:a16="http://schemas.microsoft.com/office/drawing/2014/main" xmlns="" id="{E2ECC3CF-4AE6-4542-9D3E-DA768B3D8AC2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88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2397" name="Picture 2396">
          <a:extLst>
            <a:ext uri="{FF2B5EF4-FFF2-40B4-BE49-F238E27FC236}">
              <a16:creationId xmlns:a16="http://schemas.microsoft.com/office/drawing/2014/main" xmlns="" id="{5368DBF0-3033-441A-9F1D-70662E9EF7F5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89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2398" name="Picture 2397">
          <a:extLst>
            <a:ext uri="{FF2B5EF4-FFF2-40B4-BE49-F238E27FC236}">
              <a16:creationId xmlns:a16="http://schemas.microsoft.com/office/drawing/2014/main" xmlns="" id="{53385918-3ABC-46A3-AA8F-DA9325A91C36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90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2399" name="Picture 2398">
          <a:extLst>
            <a:ext uri="{FF2B5EF4-FFF2-40B4-BE49-F238E27FC236}">
              <a16:creationId xmlns:a16="http://schemas.microsoft.com/office/drawing/2014/main" xmlns="" id="{A59CD1D3-214B-4DA8-8976-0B7194F4BD73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89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2400" name="Picture 2399">
          <a:extLst>
            <a:ext uri="{FF2B5EF4-FFF2-40B4-BE49-F238E27FC236}">
              <a16:creationId xmlns:a16="http://schemas.microsoft.com/office/drawing/2014/main" xmlns="" id="{1C7C8FBF-9247-4203-AACF-D8C7EF4699A3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88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2401" name="Picture 2400">
          <a:extLst>
            <a:ext uri="{FF2B5EF4-FFF2-40B4-BE49-F238E27FC236}">
              <a16:creationId xmlns:a16="http://schemas.microsoft.com/office/drawing/2014/main" xmlns="" id="{F924AA8C-3B29-4B5A-B68B-106C4938D243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89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2402" name="Picture 2401">
          <a:extLst>
            <a:ext uri="{FF2B5EF4-FFF2-40B4-BE49-F238E27FC236}">
              <a16:creationId xmlns:a16="http://schemas.microsoft.com/office/drawing/2014/main" xmlns="" id="{98A02B39-78AF-457C-9171-D204F261517C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88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2403" name="Picture 2402">
          <a:extLst>
            <a:ext uri="{FF2B5EF4-FFF2-40B4-BE49-F238E27FC236}">
              <a16:creationId xmlns:a16="http://schemas.microsoft.com/office/drawing/2014/main" xmlns="" id="{A3E70ADB-F9FE-4309-9674-15D0A5AF88EA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89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2404" name="Picture 2403">
          <a:extLst>
            <a:ext uri="{FF2B5EF4-FFF2-40B4-BE49-F238E27FC236}">
              <a16:creationId xmlns:a16="http://schemas.microsoft.com/office/drawing/2014/main" xmlns="" id="{934CEBE9-70A6-4385-8FE7-58F325088D97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90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2405" name="Picture 2404">
          <a:extLst>
            <a:ext uri="{FF2B5EF4-FFF2-40B4-BE49-F238E27FC236}">
              <a16:creationId xmlns:a16="http://schemas.microsoft.com/office/drawing/2014/main" xmlns="" id="{63310C42-9656-442C-A53B-5C5D57CA0242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89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2406" name="Picture 2405">
          <a:extLst>
            <a:ext uri="{FF2B5EF4-FFF2-40B4-BE49-F238E27FC236}">
              <a16:creationId xmlns:a16="http://schemas.microsoft.com/office/drawing/2014/main" xmlns="" id="{87CAD0AF-EB9A-4B82-96A3-369FF3153B48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88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2407" name="Picture 2406">
          <a:extLst>
            <a:ext uri="{FF2B5EF4-FFF2-40B4-BE49-F238E27FC236}">
              <a16:creationId xmlns:a16="http://schemas.microsoft.com/office/drawing/2014/main" xmlns="" id="{E370E6DA-10EE-4CAE-84D2-93D7E77B9455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89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2408" name="Picture 2407">
          <a:extLst>
            <a:ext uri="{FF2B5EF4-FFF2-40B4-BE49-F238E27FC236}">
              <a16:creationId xmlns:a16="http://schemas.microsoft.com/office/drawing/2014/main" xmlns="" id="{A3083673-72F4-4C9F-862D-710D9820E62A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88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2409" name="Picture 2408">
          <a:extLst>
            <a:ext uri="{FF2B5EF4-FFF2-40B4-BE49-F238E27FC236}">
              <a16:creationId xmlns:a16="http://schemas.microsoft.com/office/drawing/2014/main" xmlns="" id="{A93A0E11-B951-47F8-ABC3-15D6FE8A6CDD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89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2410" name="Picture 2409">
          <a:extLst>
            <a:ext uri="{FF2B5EF4-FFF2-40B4-BE49-F238E27FC236}">
              <a16:creationId xmlns:a16="http://schemas.microsoft.com/office/drawing/2014/main" xmlns="" id="{13EA839E-5A4C-4F3E-9406-4AE9681EA1D3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90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2411" name="Picture 2410">
          <a:extLst>
            <a:ext uri="{FF2B5EF4-FFF2-40B4-BE49-F238E27FC236}">
              <a16:creationId xmlns:a16="http://schemas.microsoft.com/office/drawing/2014/main" xmlns="" id="{566646E3-9D59-4829-9D41-3B57828E3DA3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91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2412" name="Picture 2411">
          <a:extLst>
            <a:ext uri="{FF2B5EF4-FFF2-40B4-BE49-F238E27FC236}">
              <a16:creationId xmlns:a16="http://schemas.microsoft.com/office/drawing/2014/main" xmlns="" id="{C948251C-CCC9-4C30-BD83-AE3E7F580741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92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2413" name="Picture 2412">
          <a:extLst>
            <a:ext uri="{FF2B5EF4-FFF2-40B4-BE49-F238E27FC236}">
              <a16:creationId xmlns:a16="http://schemas.microsoft.com/office/drawing/2014/main" xmlns="" id="{A3EA4FD3-A4F3-4E44-A6C5-611822A5588D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93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2414" name="Picture 2413">
          <a:extLst>
            <a:ext uri="{FF2B5EF4-FFF2-40B4-BE49-F238E27FC236}">
              <a16:creationId xmlns:a16="http://schemas.microsoft.com/office/drawing/2014/main" xmlns="" id="{8AE8231F-2BB5-4024-B1A4-35BA1D6216BA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9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2415" name="Picture 2414">
          <a:extLst>
            <a:ext uri="{FF2B5EF4-FFF2-40B4-BE49-F238E27FC236}">
              <a16:creationId xmlns:a16="http://schemas.microsoft.com/office/drawing/2014/main" xmlns="" id="{81409DCD-9A97-493A-B82C-5C4EF2936B33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94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2416" name="Picture 2415">
          <a:extLst>
            <a:ext uri="{FF2B5EF4-FFF2-40B4-BE49-F238E27FC236}">
              <a16:creationId xmlns:a16="http://schemas.microsoft.com/office/drawing/2014/main" xmlns="" id="{D267F681-E0CD-40B3-8606-FCCD0489EF5C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9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2417" name="Picture 2416">
          <a:extLst>
            <a:ext uri="{FF2B5EF4-FFF2-40B4-BE49-F238E27FC236}">
              <a16:creationId xmlns:a16="http://schemas.microsoft.com/office/drawing/2014/main" xmlns="" id="{0A657730-5210-439C-9366-4E2256E44F75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94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2418" name="Picture 2417">
          <a:extLst>
            <a:ext uri="{FF2B5EF4-FFF2-40B4-BE49-F238E27FC236}">
              <a16:creationId xmlns:a16="http://schemas.microsoft.com/office/drawing/2014/main" xmlns="" id="{8A868186-B752-408F-9A12-0ECE3B2209BB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9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2419" name="Picture 2418">
          <a:extLst>
            <a:ext uri="{FF2B5EF4-FFF2-40B4-BE49-F238E27FC236}">
              <a16:creationId xmlns:a16="http://schemas.microsoft.com/office/drawing/2014/main" xmlns="" id="{FA35BF96-F12C-48CE-A7E9-1B9990C76E61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96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2420" name="Picture 2419">
          <a:extLst>
            <a:ext uri="{FF2B5EF4-FFF2-40B4-BE49-F238E27FC236}">
              <a16:creationId xmlns:a16="http://schemas.microsoft.com/office/drawing/2014/main" xmlns="" id="{97FAD2CF-E443-4B96-8B40-24B5834C7E30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94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2421" name="Picture 2420">
          <a:extLst>
            <a:ext uri="{FF2B5EF4-FFF2-40B4-BE49-F238E27FC236}">
              <a16:creationId xmlns:a16="http://schemas.microsoft.com/office/drawing/2014/main" xmlns="" id="{1BC76E22-D1D0-46E5-9B83-DB93AD48DBEF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9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2422" name="Picture 2421">
          <a:extLst>
            <a:ext uri="{FF2B5EF4-FFF2-40B4-BE49-F238E27FC236}">
              <a16:creationId xmlns:a16="http://schemas.microsoft.com/office/drawing/2014/main" xmlns="" id="{CE20027E-34D3-4C82-B544-C52AFD8453E0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96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72</xdr:row>
      <xdr:rowOff>0</xdr:rowOff>
    </xdr:from>
    <xdr:ext cx="50800" cy="50800"/>
    <xdr:pic>
      <xdr:nvPicPr>
        <xdr:cNvPr id="2423" name="Picture 2422">
          <a:extLst>
            <a:ext uri="{FF2B5EF4-FFF2-40B4-BE49-F238E27FC236}">
              <a16:creationId xmlns:a16="http://schemas.microsoft.com/office/drawing/2014/main" xmlns="" id="{489A193D-A75A-4092-B0F9-54C836FB5D38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78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72</xdr:row>
      <xdr:rowOff>0</xdr:rowOff>
    </xdr:from>
    <xdr:ext cx="50800" cy="50800"/>
    <xdr:pic>
      <xdr:nvPicPr>
        <xdr:cNvPr id="2424" name="Picture 2423">
          <a:extLst>
            <a:ext uri="{FF2B5EF4-FFF2-40B4-BE49-F238E27FC236}">
              <a16:creationId xmlns:a16="http://schemas.microsoft.com/office/drawing/2014/main" xmlns="" id="{97CB0BED-CEFB-405E-8744-9D125718F786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79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72</xdr:row>
      <xdr:rowOff>0</xdr:rowOff>
    </xdr:from>
    <xdr:ext cx="50800" cy="50800"/>
    <xdr:pic>
      <xdr:nvPicPr>
        <xdr:cNvPr id="2425" name="Picture 2424">
          <a:extLst>
            <a:ext uri="{FF2B5EF4-FFF2-40B4-BE49-F238E27FC236}">
              <a16:creationId xmlns:a16="http://schemas.microsoft.com/office/drawing/2014/main" xmlns="" id="{10D2648D-6B7E-4D94-A370-91D4CCB79125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81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72</xdr:row>
      <xdr:rowOff>0</xdr:rowOff>
    </xdr:from>
    <xdr:ext cx="50800" cy="50800"/>
    <xdr:pic>
      <xdr:nvPicPr>
        <xdr:cNvPr id="2426" name="Picture 2425">
          <a:extLst>
            <a:ext uri="{FF2B5EF4-FFF2-40B4-BE49-F238E27FC236}">
              <a16:creationId xmlns:a16="http://schemas.microsoft.com/office/drawing/2014/main" xmlns="" id="{DF83C32C-DB25-4CAB-AB8A-6983120C1807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80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72</xdr:row>
      <xdr:rowOff>0</xdr:rowOff>
    </xdr:from>
    <xdr:ext cx="50800" cy="50800"/>
    <xdr:pic>
      <xdr:nvPicPr>
        <xdr:cNvPr id="2427" name="Picture 2426">
          <a:extLst>
            <a:ext uri="{FF2B5EF4-FFF2-40B4-BE49-F238E27FC236}">
              <a16:creationId xmlns:a16="http://schemas.microsoft.com/office/drawing/2014/main" xmlns="" id="{498EB8BA-5737-4415-BB31-9B79E4D41C49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81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72</xdr:row>
      <xdr:rowOff>0</xdr:rowOff>
    </xdr:from>
    <xdr:ext cx="50800" cy="50800"/>
    <xdr:pic>
      <xdr:nvPicPr>
        <xdr:cNvPr id="2428" name="Picture 2427">
          <a:extLst>
            <a:ext uri="{FF2B5EF4-FFF2-40B4-BE49-F238E27FC236}">
              <a16:creationId xmlns:a16="http://schemas.microsoft.com/office/drawing/2014/main" xmlns="" id="{26C3356C-4C03-4EB4-8539-2FC7F201A720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80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72</xdr:row>
      <xdr:rowOff>0</xdr:rowOff>
    </xdr:from>
    <xdr:ext cx="50800" cy="50800"/>
    <xdr:pic>
      <xdr:nvPicPr>
        <xdr:cNvPr id="2429" name="Picture 2428">
          <a:extLst>
            <a:ext uri="{FF2B5EF4-FFF2-40B4-BE49-F238E27FC236}">
              <a16:creationId xmlns:a16="http://schemas.microsoft.com/office/drawing/2014/main" xmlns="" id="{63B0E21A-A216-4EE5-9090-0C488F36D1EF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81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72</xdr:row>
      <xdr:rowOff>0</xdr:rowOff>
    </xdr:from>
    <xdr:ext cx="50800" cy="50800"/>
    <xdr:pic>
      <xdr:nvPicPr>
        <xdr:cNvPr id="2430" name="Picture 2429">
          <a:extLst>
            <a:ext uri="{FF2B5EF4-FFF2-40B4-BE49-F238E27FC236}">
              <a16:creationId xmlns:a16="http://schemas.microsoft.com/office/drawing/2014/main" xmlns="" id="{556F72BA-9E10-4CDF-B9B8-1495A004DE56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82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72</xdr:row>
      <xdr:rowOff>0</xdr:rowOff>
    </xdr:from>
    <xdr:ext cx="50800" cy="50800"/>
    <xdr:pic>
      <xdr:nvPicPr>
        <xdr:cNvPr id="2431" name="Picture 2430">
          <a:extLst>
            <a:ext uri="{FF2B5EF4-FFF2-40B4-BE49-F238E27FC236}">
              <a16:creationId xmlns:a16="http://schemas.microsoft.com/office/drawing/2014/main" xmlns="" id="{05B9B362-9CBF-420D-A197-284CE05E1C0F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80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72</xdr:row>
      <xdr:rowOff>0</xdr:rowOff>
    </xdr:from>
    <xdr:ext cx="50800" cy="50800"/>
    <xdr:pic>
      <xdr:nvPicPr>
        <xdr:cNvPr id="2432" name="Picture 2431">
          <a:extLst>
            <a:ext uri="{FF2B5EF4-FFF2-40B4-BE49-F238E27FC236}">
              <a16:creationId xmlns:a16="http://schemas.microsoft.com/office/drawing/2014/main" xmlns="" id="{DEB0DBB9-3A99-44F4-945F-16CCBC7664EE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81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72</xdr:row>
      <xdr:rowOff>0</xdr:rowOff>
    </xdr:from>
    <xdr:ext cx="50800" cy="50800"/>
    <xdr:pic>
      <xdr:nvPicPr>
        <xdr:cNvPr id="2433" name="Picture 2432">
          <a:extLst>
            <a:ext uri="{FF2B5EF4-FFF2-40B4-BE49-F238E27FC236}">
              <a16:creationId xmlns:a16="http://schemas.microsoft.com/office/drawing/2014/main" xmlns="" id="{3607F8A8-58F0-40A3-9197-A0974DFF8725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82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72</xdr:row>
      <xdr:rowOff>0</xdr:rowOff>
    </xdr:from>
    <xdr:ext cx="50800" cy="50800"/>
    <xdr:pic>
      <xdr:nvPicPr>
        <xdr:cNvPr id="2434" name="Picture 2433">
          <a:extLst>
            <a:ext uri="{FF2B5EF4-FFF2-40B4-BE49-F238E27FC236}">
              <a16:creationId xmlns:a16="http://schemas.microsoft.com/office/drawing/2014/main" xmlns="" id="{EDCE95A5-D83C-4304-811B-8FE29DD0B58B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83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72</xdr:row>
      <xdr:rowOff>0</xdr:rowOff>
    </xdr:from>
    <xdr:ext cx="50800" cy="50800"/>
    <xdr:pic>
      <xdr:nvPicPr>
        <xdr:cNvPr id="2435" name="Picture 2434">
          <a:extLst>
            <a:ext uri="{FF2B5EF4-FFF2-40B4-BE49-F238E27FC236}">
              <a16:creationId xmlns:a16="http://schemas.microsoft.com/office/drawing/2014/main" xmlns="" id="{1629BE9F-04DA-4259-8826-ABACBB744E6A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84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72</xdr:row>
      <xdr:rowOff>0</xdr:rowOff>
    </xdr:from>
    <xdr:ext cx="50800" cy="50800"/>
    <xdr:pic>
      <xdr:nvPicPr>
        <xdr:cNvPr id="2436" name="Picture 2435">
          <a:extLst>
            <a:ext uri="{FF2B5EF4-FFF2-40B4-BE49-F238E27FC236}">
              <a16:creationId xmlns:a16="http://schemas.microsoft.com/office/drawing/2014/main" xmlns="" id="{02FE56B8-3695-4A44-86D2-D6743CC066C3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8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72</xdr:row>
      <xdr:rowOff>0</xdr:rowOff>
    </xdr:from>
    <xdr:ext cx="50800" cy="50800"/>
    <xdr:pic>
      <xdr:nvPicPr>
        <xdr:cNvPr id="2437" name="Picture 2436">
          <a:extLst>
            <a:ext uri="{FF2B5EF4-FFF2-40B4-BE49-F238E27FC236}">
              <a16:creationId xmlns:a16="http://schemas.microsoft.com/office/drawing/2014/main" xmlns="" id="{934B0F60-3759-4936-8762-FC3D029928E2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86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72</xdr:row>
      <xdr:rowOff>0</xdr:rowOff>
    </xdr:from>
    <xdr:ext cx="50800" cy="50800"/>
    <xdr:pic>
      <xdr:nvPicPr>
        <xdr:cNvPr id="2438" name="Picture 2437">
          <a:extLst>
            <a:ext uri="{FF2B5EF4-FFF2-40B4-BE49-F238E27FC236}">
              <a16:creationId xmlns:a16="http://schemas.microsoft.com/office/drawing/2014/main" xmlns="" id="{132B682B-1A46-4DDD-BB39-C7D1C78BA156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87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72</xdr:row>
      <xdr:rowOff>0</xdr:rowOff>
    </xdr:from>
    <xdr:ext cx="50800" cy="50800"/>
    <xdr:pic>
      <xdr:nvPicPr>
        <xdr:cNvPr id="2439" name="Picture 2438">
          <a:extLst>
            <a:ext uri="{FF2B5EF4-FFF2-40B4-BE49-F238E27FC236}">
              <a16:creationId xmlns:a16="http://schemas.microsoft.com/office/drawing/2014/main" xmlns="" id="{042B5601-B7BD-4860-A24C-69048569549D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86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72</xdr:row>
      <xdr:rowOff>0</xdr:rowOff>
    </xdr:from>
    <xdr:ext cx="50800" cy="50800"/>
    <xdr:pic>
      <xdr:nvPicPr>
        <xdr:cNvPr id="2440" name="Picture 2439">
          <a:extLst>
            <a:ext uri="{FF2B5EF4-FFF2-40B4-BE49-F238E27FC236}">
              <a16:creationId xmlns:a16="http://schemas.microsoft.com/office/drawing/2014/main" xmlns="" id="{1B23EAF8-2319-41CA-A43F-4D2F455D17A5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87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72</xdr:row>
      <xdr:rowOff>0</xdr:rowOff>
    </xdr:from>
    <xdr:ext cx="50800" cy="50800"/>
    <xdr:pic>
      <xdr:nvPicPr>
        <xdr:cNvPr id="2441" name="Picture 2440">
          <a:extLst>
            <a:ext uri="{FF2B5EF4-FFF2-40B4-BE49-F238E27FC236}">
              <a16:creationId xmlns:a16="http://schemas.microsoft.com/office/drawing/2014/main" xmlns="" id="{8186779A-9D90-412D-800B-89EA8A0FC889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87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72</xdr:row>
      <xdr:rowOff>0</xdr:rowOff>
    </xdr:from>
    <xdr:ext cx="50800" cy="50800"/>
    <xdr:pic>
      <xdr:nvPicPr>
        <xdr:cNvPr id="2442" name="Picture 2441">
          <a:extLst>
            <a:ext uri="{FF2B5EF4-FFF2-40B4-BE49-F238E27FC236}">
              <a16:creationId xmlns:a16="http://schemas.microsoft.com/office/drawing/2014/main" xmlns="" id="{F26423C6-1483-4FDE-93B3-081D7DCDB3D9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88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72</xdr:row>
      <xdr:rowOff>0</xdr:rowOff>
    </xdr:from>
    <xdr:ext cx="50800" cy="50800"/>
    <xdr:pic>
      <xdr:nvPicPr>
        <xdr:cNvPr id="2443" name="Picture 2442">
          <a:extLst>
            <a:ext uri="{FF2B5EF4-FFF2-40B4-BE49-F238E27FC236}">
              <a16:creationId xmlns:a16="http://schemas.microsoft.com/office/drawing/2014/main" xmlns="" id="{EB397366-D2AE-46CD-B67B-D2ED989E191C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89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72</xdr:row>
      <xdr:rowOff>0</xdr:rowOff>
    </xdr:from>
    <xdr:ext cx="50800" cy="50800"/>
    <xdr:pic>
      <xdr:nvPicPr>
        <xdr:cNvPr id="2444" name="Picture 2443">
          <a:extLst>
            <a:ext uri="{FF2B5EF4-FFF2-40B4-BE49-F238E27FC236}">
              <a16:creationId xmlns:a16="http://schemas.microsoft.com/office/drawing/2014/main" xmlns="" id="{E5DF7CAC-C4F0-4FD6-A906-2E5A3C58B877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88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72</xdr:row>
      <xdr:rowOff>0</xdr:rowOff>
    </xdr:from>
    <xdr:ext cx="50800" cy="50800"/>
    <xdr:pic>
      <xdr:nvPicPr>
        <xdr:cNvPr id="2445" name="Picture 2444">
          <a:extLst>
            <a:ext uri="{FF2B5EF4-FFF2-40B4-BE49-F238E27FC236}">
              <a16:creationId xmlns:a16="http://schemas.microsoft.com/office/drawing/2014/main" xmlns="" id="{2CC16A9F-0B47-434F-AC14-7C71ABC23A5B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89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72</xdr:row>
      <xdr:rowOff>0</xdr:rowOff>
    </xdr:from>
    <xdr:ext cx="50800" cy="50800"/>
    <xdr:pic>
      <xdr:nvPicPr>
        <xdr:cNvPr id="2446" name="Picture 2445">
          <a:extLst>
            <a:ext uri="{FF2B5EF4-FFF2-40B4-BE49-F238E27FC236}">
              <a16:creationId xmlns:a16="http://schemas.microsoft.com/office/drawing/2014/main" xmlns="" id="{22BFEA96-1EB7-4B52-AAFF-73B9878C79A0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89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72</xdr:row>
      <xdr:rowOff>0</xdr:rowOff>
    </xdr:from>
    <xdr:ext cx="50800" cy="50800"/>
    <xdr:pic>
      <xdr:nvPicPr>
        <xdr:cNvPr id="2447" name="Picture 2446">
          <a:extLst>
            <a:ext uri="{FF2B5EF4-FFF2-40B4-BE49-F238E27FC236}">
              <a16:creationId xmlns:a16="http://schemas.microsoft.com/office/drawing/2014/main" xmlns="" id="{6B759A9E-F51A-436D-ABE9-98DA94967C60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90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72</xdr:row>
      <xdr:rowOff>0</xdr:rowOff>
    </xdr:from>
    <xdr:ext cx="50800" cy="50800"/>
    <xdr:pic>
      <xdr:nvPicPr>
        <xdr:cNvPr id="2448" name="Picture 2447">
          <a:extLst>
            <a:ext uri="{FF2B5EF4-FFF2-40B4-BE49-F238E27FC236}">
              <a16:creationId xmlns:a16="http://schemas.microsoft.com/office/drawing/2014/main" xmlns="" id="{3F0BFB32-20D2-48AA-AF1B-8EB60E40866D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88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72</xdr:row>
      <xdr:rowOff>0</xdr:rowOff>
    </xdr:from>
    <xdr:ext cx="50800" cy="50800"/>
    <xdr:pic>
      <xdr:nvPicPr>
        <xdr:cNvPr id="2449" name="Picture 2448">
          <a:extLst>
            <a:ext uri="{FF2B5EF4-FFF2-40B4-BE49-F238E27FC236}">
              <a16:creationId xmlns:a16="http://schemas.microsoft.com/office/drawing/2014/main" xmlns="" id="{943B61E2-16B7-428D-8DB9-8D67CE0BCA33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89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72</xdr:row>
      <xdr:rowOff>0</xdr:rowOff>
    </xdr:from>
    <xdr:ext cx="50800" cy="50800"/>
    <xdr:pic>
      <xdr:nvPicPr>
        <xdr:cNvPr id="2450" name="Picture 2449">
          <a:extLst>
            <a:ext uri="{FF2B5EF4-FFF2-40B4-BE49-F238E27FC236}">
              <a16:creationId xmlns:a16="http://schemas.microsoft.com/office/drawing/2014/main" xmlns="" id="{7CB74DD6-8703-4710-B495-E2C668824314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90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72</xdr:row>
      <xdr:rowOff>0</xdr:rowOff>
    </xdr:from>
    <xdr:ext cx="50800" cy="50800"/>
    <xdr:pic>
      <xdr:nvPicPr>
        <xdr:cNvPr id="2451" name="Picture 2450">
          <a:extLst>
            <a:ext uri="{FF2B5EF4-FFF2-40B4-BE49-F238E27FC236}">
              <a16:creationId xmlns:a16="http://schemas.microsoft.com/office/drawing/2014/main" xmlns="" id="{8E7E4050-9C22-4803-A2BF-3EA10E7E72F2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88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72</xdr:row>
      <xdr:rowOff>0</xdr:rowOff>
    </xdr:from>
    <xdr:ext cx="50800" cy="50800"/>
    <xdr:pic>
      <xdr:nvPicPr>
        <xdr:cNvPr id="2452" name="Picture 2451">
          <a:extLst>
            <a:ext uri="{FF2B5EF4-FFF2-40B4-BE49-F238E27FC236}">
              <a16:creationId xmlns:a16="http://schemas.microsoft.com/office/drawing/2014/main" xmlns="" id="{92C4D413-CB3F-4FCF-82F8-4CFB6913B055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89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72</xdr:row>
      <xdr:rowOff>0</xdr:rowOff>
    </xdr:from>
    <xdr:ext cx="50800" cy="50800"/>
    <xdr:pic>
      <xdr:nvPicPr>
        <xdr:cNvPr id="2453" name="Picture 2452">
          <a:extLst>
            <a:ext uri="{FF2B5EF4-FFF2-40B4-BE49-F238E27FC236}">
              <a16:creationId xmlns:a16="http://schemas.microsoft.com/office/drawing/2014/main" xmlns="" id="{1DCEBFBF-85BA-491A-BFEF-E23BDAE2BF9F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88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72</xdr:row>
      <xdr:rowOff>0</xdr:rowOff>
    </xdr:from>
    <xdr:ext cx="50800" cy="50800"/>
    <xdr:pic>
      <xdr:nvPicPr>
        <xdr:cNvPr id="2454" name="Picture 2453">
          <a:extLst>
            <a:ext uri="{FF2B5EF4-FFF2-40B4-BE49-F238E27FC236}">
              <a16:creationId xmlns:a16="http://schemas.microsoft.com/office/drawing/2014/main" xmlns="" id="{2CD6AC64-E08C-4712-88C7-76697CF3C0E7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89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72</xdr:row>
      <xdr:rowOff>0</xdr:rowOff>
    </xdr:from>
    <xdr:ext cx="50800" cy="50800"/>
    <xdr:pic>
      <xdr:nvPicPr>
        <xdr:cNvPr id="2455" name="Picture 2454">
          <a:extLst>
            <a:ext uri="{FF2B5EF4-FFF2-40B4-BE49-F238E27FC236}">
              <a16:creationId xmlns:a16="http://schemas.microsoft.com/office/drawing/2014/main" xmlns="" id="{612DA41B-12C9-4621-9C7C-30558FBB37EE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90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72</xdr:row>
      <xdr:rowOff>0</xdr:rowOff>
    </xdr:from>
    <xdr:ext cx="50800" cy="50800"/>
    <xdr:pic>
      <xdr:nvPicPr>
        <xdr:cNvPr id="2456" name="Picture 2455">
          <a:extLst>
            <a:ext uri="{FF2B5EF4-FFF2-40B4-BE49-F238E27FC236}">
              <a16:creationId xmlns:a16="http://schemas.microsoft.com/office/drawing/2014/main" xmlns="" id="{951E9DF0-C548-4181-B134-4B1FDCC0622F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89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72</xdr:row>
      <xdr:rowOff>0</xdr:rowOff>
    </xdr:from>
    <xdr:ext cx="50800" cy="50800"/>
    <xdr:pic>
      <xdr:nvPicPr>
        <xdr:cNvPr id="2457" name="Picture 2456">
          <a:extLst>
            <a:ext uri="{FF2B5EF4-FFF2-40B4-BE49-F238E27FC236}">
              <a16:creationId xmlns:a16="http://schemas.microsoft.com/office/drawing/2014/main" xmlns="" id="{4DE9CA7B-47C5-47E5-9AF5-9CDA649EEF9A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88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72</xdr:row>
      <xdr:rowOff>0</xdr:rowOff>
    </xdr:from>
    <xdr:ext cx="50800" cy="50800"/>
    <xdr:pic>
      <xdr:nvPicPr>
        <xdr:cNvPr id="2458" name="Picture 2457">
          <a:extLst>
            <a:ext uri="{FF2B5EF4-FFF2-40B4-BE49-F238E27FC236}">
              <a16:creationId xmlns:a16="http://schemas.microsoft.com/office/drawing/2014/main" xmlns="" id="{2BFC0D0E-0925-4AB2-B113-2C3746EF2C89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89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72</xdr:row>
      <xdr:rowOff>0</xdr:rowOff>
    </xdr:from>
    <xdr:ext cx="50800" cy="50800"/>
    <xdr:pic>
      <xdr:nvPicPr>
        <xdr:cNvPr id="2459" name="Picture 2458">
          <a:extLst>
            <a:ext uri="{FF2B5EF4-FFF2-40B4-BE49-F238E27FC236}">
              <a16:creationId xmlns:a16="http://schemas.microsoft.com/office/drawing/2014/main" xmlns="" id="{D60EBC02-5E24-4394-A77C-825395AE0A6C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88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72</xdr:row>
      <xdr:rowOff>0</xdr:rowOff>
    </xdr:from>
    <xdr:ext cx="50800" cy="50800"/>
    <xdr:pic>
      <xdr:nvPicPr>
        <xdr:cNvPr id="2460" name="Picture 2459">
          <a:extLst>
            <a:ext uri="{FF2B5EF4-FFF2-40B4-BE49-F238E27FC236}">
              <a16:creationId xmlns:a16="http://schemas.microsoft.com/office/drawing/2014/main" xmlns="" id="{C9E7C0AE-189C-4006-B725-A7A420DAFB48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89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72</xdr:row>
      <xdr:rowOff>0</xdr:rowOff>
    </xdr:from>
    <xdr:ext cx="50800" cy="50800"/>
    <xdr:pic>
      <xdr:nvPicPr>
        <xdr:cNvPr id="2461" name="Picture 2460">
          <a:extLst>
            <a:ext uri="{FF2B5EF4-FFF2-40B4-BE49-F238E27FC236}">
              <a16:creationId xmlns:a16="http://schemas.microsoft.com/office/drawing/2014/main" xmlns="" id="{6ADE96FC-BB9D-43B5-A17F-5B25FDCBB74F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90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72</xdr:row>
      <xdr:rowOff>0</xdr:rowOff>
    </xdr:from>
    <xdr:ext cx="50800" cy="50800"/>
    <xdr:pic>
      <xdr:nvPicPr>
        <xdr:cNvPr id="2462" name="Picture 2461">
          <a:extLst>
            <a:ext uri="{FF2B5EF4-FFF2-40B4-BE49-F238E27FC236}">
              <a16:creationId xmlns:a16="http://schemas.microsoft.com/office/drawing/2014/main" xmlns="" id="{635FCBAE-A53D-47C4-8F52-9F68D388BAF8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89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72</xdr:row>
      <xdr:rowOff>0</xdr:rowOff>
    </xdr:from>
    <xdr:ext cx="50800" cy="50800"/>
    <xdr:pic>
      <xdr:nvPicPr>
        <xdr:cNvPr id="2463" name="Picture 2462">
          <a:extLst>
            <a:ext uri="{FF2B5EF4-FFF2-40B4-BE49-F238E27FC236}">
              <a16:creationId xmlns:a16="http://schemas.microsoft.com/office/drawing/2014/main" xmlns="" id="{1E636419-7C60-4E69-81A6-3888C17E9F72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88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72</xdr:row>
      <xdr:rowOff>0</xdr:rowOff>
    </xdr:from>
    <xdr:ext cx="50800" cy="50800"/>
    <xdr:pic>
      <xdr:nvPicPr>
        <xdr:cNvPr id="2464" name="Picture 2463">
          <a:extLst>
            <a:ext uri="{FF2B5EF4-FFF2-40B4-BE49-F238E27FC236}">
              <a16:creationId xmlns:a16="http://schemas.microsoft.com/office/drawing/2014/main" xmlns="" id="{19CEA64C-4AA9-4099-8C89-E6003B4BA5DC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89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72</xdr:row>
      <xdr:rowOff>0</xdr:rowOff>
    </xdr:from>
    <xdr:ext cx="50800" cy="50800"/>
    <xdr:pic>
      <xdr:nvPicPr>
        <xdr:cNvPr id="2465" name="Picture 2464">
          <a:extLst>
            <a:ext uri="{FF2B5EF4-FFF2-40B4-BE49-F238E27FC236}">
              <a16:creationId xmlns:a16="http://schemas.microsoft.com/office/drawing/2014/main" xmlns="" id="{EF099CD3-64C4-4E05-9357-64C2645FB855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88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72</xdr:row>
      <xdr:rowOff>0</xdr:rowOff>
    </xdr:from>
    <xdr:ext cx="50800" cy="50800"/>
    <xdr:pic>
      <xdr:nvPicPr>
        <xdr:cNvPr id="2466" name="Picture 2465">
          <a:extLst>
            <a:ext uri="{FF2B5EF4-FFF2-40B4-BE49-F238E27FC236}">
              <a16:creationId xmlns:a16="http://schemas.microsoft.com/office/drawing/2014/main" xmlns="" id="{38643E55-2AB4-4EF7-B5FB-6C06F57115A4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89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72</xdr:row>
      <xdr:rowOff>0</xdr:rowOff>
    </xdr:from>
    <xdr:ext cx="50800" cy="50800"/>
    <xdr:pic>
      <xdr:nvPicPr>
        <xdr:cNvPr id="2467" name="Picture 2466">
          <a:extLst>
            <a:ext uri="{FF2B5EF4-FFF2-40B4-BE49-F238E27FC236}">
              <a16:creationId xmlns:a16="http://schemas.microsoft.com/office/drawing/2014/main" xmlns="" id="{BE1B8C8C-0B6F-4C2D-A554-0D5C49625B0B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90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72</xdr:row>
      <xdr:rowOff>0</xdr:rowOff>
    </xdr:from>
    <xdr:ext cx="50800" cy="50800"/>
    <xdr:pic>
      <xdr:nvPicPr>
        <xdr:cNvPr id="2468" name="Picture 2467">
          <a:extLst>
            <a:ext uri="{FF2B5EF4-FFF2-40B4-BE49-F238E27FC236}">
              <a16:creationId xmlns:a16="http://schemas.microsoft.com/office/drawing/2014/main" xmlns="" id="{A94B6D4D-23BC-4381-ADB6-8025F385A41C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91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72</xdr:row>
      <xdr:rowOff>0</xdr:rowOff>
    </xdr:from>
    <xdr:ext cx="50800" cy="50800"/>
    <xdr:pic>
      <xdr:nvPicPr>
        <xdr:cNvPr id="2469" name="Picture 2468">
          <a:extLst>
            <a:ext uri="{FF2B5EF4-FFF2-40B4-BE49-F238E27FC236}">
              <a16:creationId xmlns:a16="http://schemas.microsoft.com/office/drawing/2014/main" xmlns="" id="{5F6D9677-AB3B-4ADB-8D03-A121E3656170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92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72</xdr:row>
      <xdr:rowOff>0</xdr:rowOff>
    </xdr:from>
    <xdr:ext cx="50800" cy="50800"/>
    <xdr:pic>
      <xdr:nvPicPr>
        <xdr:cNvPr id="2470" name="Picture 2469">
          <a:extLst>
            <a:ext uri="{FF2B5EF4-FFF2-40B4-BE49-F238E27FC236}">
              <a16:creationId xmlns:a16="http://schemas.microsoft.com/office/drawing/2014/main" xmlns="" id="{9ED6D563-9381-45D5-AACC-50A072C1ECDF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93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72</xdr:row>
      <xdr:rowOff>0</xdr:rowOff>
    </xdr:from>
    <xdr:ext cx="50800" cy="50800"/>
    <xdr:pic>
      <xdr:nvPicPr>
        <xdr:cNvPr id="2471" name="Picture 2470">
          <a:extLst>
            <a:ext uri="{FF2B5EF4-FFF2-40B4-BE49-F238E27FC236}">
              <a16:creationId xmlns:a16="http://schemas.microsoft.com/office/drawing/2014/main" xmlns="" id="{914055C2-EC61-46E5-919D-DD30B3D0F8F1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9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72</xdr:row>
      <xdr:rowOff>0</xdr:rowOff>
    </xdr:from>
    <xdr:ext cx="50800" cy="50800"/>
    <xdr:pic>
      <xdr:nvPicPr>
        <xdr:cNvPr id="2472" name="Picture 2471">
          <a:extLst>
            <a:ext uri="{FF2B5EF4-FFF2-40B4-BE49-F238E27FC236}">
              <a16:creationId xmlns:a16="http://schemas.microsoft.com/office/drawing/2014/main" xmlns="" id="{58E2EFFD-8E6F-4772-A6CD-822EEF880279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94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72</xdr:row>
      <xdr:rowOff>0</xdr:rowOff>
    </xdr:from>
    <xdr:ext cx="50800" cy="50800"/>
    <xdr:pic>
      <xdr:nvPicPr>
        <xdr:cNvPr id="2473" name="Picture 2472">
          <a:extLst>
            <a:ext uri="{FF2B5EF4-FFF2-40B4-BE49-F238E27FC236}">
              <a16:creationId xmlns:a16="http://schemas.microsoft.com/office/drawing/2014/main" xmlns="" id="{759DA251-D36B-4852-8EE6-29EC279AEF6D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9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72</xdr:row>
      <xdr:rowOff>0</xdr:rowOff>
    </xdr:from>
    <xdr:ext cx="50800" cy="50800"/>
    <xdr:pic>
      <xdr:nvPicPr>
        <xdr:cNvPr id="2474" name="Picture 2473">
          <a:extLst>
            <a:ext uri="{FF2B5EF4-FFF2-40B4-BE49-F238E27FC236}">
              <a16:creationId xmlns:a16="http://schemas.microsoft.com/office/drawing/2014/main" xmlns="" id="{C0015A82-0995-4600-B38F-1CCDE46A7D26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94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72</xdr:row>
      <xdr:rowOff>0</xdr:rowOff>
    </xdr:from>
    <xdr:ext cx="50800" cy="50800"/>
    <xdr:pic>
      <xdr:nvPicPr>
        <xdr:cNvPr id="2475" name="Picture 2474">
          <a:extLst>
            <a:ext uri="{FF2B5EF4-FFF2-40B4-BE49-F238E27FC236}">
              <a16:creationId xmlns:a16="http://schemas.microsoft.com/office/drawing/2014/main" xmlns="" id="{11D5CABD-F830-4F5D-B127-17D4164ABA46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9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72</xdr:row>
      <xdr:rowOff>0</xdr:rowOff>
    </xdr:from>
    <xdr:ext cx="50800" cy="50800"/>
    <xdr:pic>
      <xdr:nvPicPr>
        <xdr:cNvPr id="2476" name="Picture 2475">
          <a:extLst>
            <a:ext uri="{FF2B5EF4-FFF2-40B4-BE49-F238E27FC236}">
              <a16:creationId xmlns:a16="http://schemas.microsoft.com/office/drawing/2014/main" xmlns="" id="{7660732C-3C93-4989-9A6C-A27AD1A2883F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96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72</xdr:row>
      <xdr:rowOff>0</xdr:rowOff>
    </xdr:from>
    <xdr:ext cx="50800" cy="50800"/>
    <xdr:pic>
      <xdr:nvPicPr>
        <xdr:cNvPr id="2477" name="Picture 2476">
          <a:extLst>
            <a:ext uri="{FF2B5EF4-FFF2-40B4-BE49-F238E27FC236}">
              <a16:creationId xmlns:a16="http://schemas.microsoft.com/office/drawing/2014/main" xmlns="" id="{2F87BFE2-54AE-4CCF-9C89-4EA89FFE0F7D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94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72</xdr:row>
      <xdr:rowOff>0</xdr:rowOff>
    </xdr:from>
    <xdr:ext cx="50800" cy="50800"/>
    <xdr:pic>
      <xdr:nvPicPr>
        <xdr:cNvPr id="2478" name="Picture 2477">
          <a:extLst>
            <a:ext uri="{FF2B5EF4-FFF2-40B4-BE49-F238E27FC236}">
              <a16:creationId xmlns:a16="http://schemas.microsoft.com/office/drawing/2014/main" xmlns="" id="{12EC23EF-6B10-4C26-B200-A2FD1E4F5A80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9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72</xdr:row>
      <xdr:rowOff>0</xdr:rowOff>
    </xdr:from>
    <xdr:ext cx="50800" cy="50800"/>
    <xdr:pic>
      <xdr:nvPicPr>
        <xdr:cNvPr id="2479" name="Picture 2478">
          <a:extLst>
            <a:ext uri="{FF2B5EF4-FFF2-40B4-BE49-F238E27FC236}">
              <a16:creationId xmlns:a16="http://schemas.microsoft.com/office/drawing/2014/main" xmlns="" id="{85E0C0B5-F04F-4295-A160-CB5DB91662AA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96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2480" name="Picture 2479">
          <a:extLst>
            <a:ext uri="{FF2B5EF4-FFF2-40B4-BE49-F238E27FC236}">
              <a16:creationId xmlns:a16="http://schemas.microsoft.com/office/drawing/2014/main" xmlns="" id="{24D28BAD-D25D-42AE-A85B-0CFF0BAFEBEC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3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2481" name="Picture 2480">
          <a:extLst>
            <a:ext uri="{FF2B5EF4-FFF2-40B4-BE49-F238E27FC236}">
              <a16:creationId xmlns:a16="http://schemas.microsoft.com/office/drawing/2014/main" xmlns="" id="{F3C4A718-A463-460F-BCAD-4C55C61E9BC6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36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72</xdr:row>
      <xdr:rowOff>0</xdr:rowOff>
    </xdr:from>
    <xdr:ext cx="50800" cy="50800"/>
    <xdr:pic>
      <xdr:nvPicPr>
        <xdr:cNvPr id="2482" name="Picture 2481">
          <a:extLst>
            <a:ext uri="{FF2B5EF4-FFF2-40B4-BE49-F238E27FC236}">
              <a16:creationId xmlns:a16="http://schemas.microsoft.com/office/drawing/2014/main" xmlns="" id="{F2FBF57D-71D8-4C71-91E2-E6EAF9B75EA1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3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72</xdr:row>
      <xdr:rowOff>0</xdr:rowOff>
    </xdr:from>
    <xdr:ext cx="50800" cy="50800"/>
    <xdr:pic>
      <xdr:nvPicPr>
        <xdr:cNvPr id="2483" name="Picture 2482">
          <a:extLst>
            <a:ext uri="{FF2B5EF4-FFF2-40B4-BE49-F238E27FC236}">
              <a16:creationId xmlns:a16="http://schemas.microsoft.com/office/drawing/2014/main" xmlns="" id="{2A4CA4E2-F5A4-4F1A-8C10-9C47A15307E2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36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2</xdr:col>
      <xdr:colOff>104775</xdr:colOff>
      <xdr:row>73</xdr:row>
      <xdr:rowOff>0</xdr:rowOff>
    </xdr:from>
    <xdr:ext cx="50800" cy="50800"/>
    <xdr:pic>
      <xdr:nvPicPr>
        <xdr:cNvPr id="2484" name="Picture 2483">
          <a:extLst>
            <a:ext uri="{FF2B5EF4-FFF2-40B4-BE49-F238E27FC236}">
              <a16:creationId xmlns:a16="http://schemas.microsoft.com/office/drawing/2014/main" xmlns="" id="{BEDD4AA0-9A03-43E9-AA07-05577EE266A9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3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328035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2485" name="Picture 2484">
          <a:extLst>
            <a:ext uri="{FF2B5EF4-FFF2-40B4-BE49-F238E27FC236}">
              <a16:creationId xmlns:a16="http://schemas.microsoft.com/office/drawing/2014/main" xmlns="" id="{AB910BCA-2409-4874-B163-D7C476F5D4E1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36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2</xdr:col>
      <xdr:colOff>104775</xdr:colOff>
      <xdr:row>71</xdr:row>
      <xdr:rowOff>0</xdr:rowOff>
    </xdr:from>
    <xdr:ext cx="50800" cy="50800"/>
    <xdr:pic>
      <xdr:nvPicPr>
        <xdr:cNvPr id="2486" name="Picture 2485">
          <a:extLst>
            <a:ext uri="{FF2B5EF4-FFF2-40B4-BE49-F238E27FC236}">
              <a16:creationId xmlns:a16="http://schemas.microsoft.com/office/drawing/2014/main" xmlns="" id="{38AA2724-65D3-4653-8C86-37C1F3FD5453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37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328035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2487" name="Picture 2486">
          <a:extLst>
            <a:ext uri="{FF2B5EF4-FFF2-40B4-BE49-F238E27FC236}">
              <a16:creationId xmlns:a16="http://schemas.microsoft.com/office/drawing/2014/main" xmlns="" id="{78328D2C-A303-47EB-AC35-40831A27F8AA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38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2488" name="Picture 2487">
          <a:extLst>
            <a:ext uri="{FF2B5EF4-FFF2-40B4-BE49-F238E27FC236}">
              <a16:creationId xmlns:a16="http://schemas.microsoft.com/office/drawing/2014/main" xmlns="" id="{7AE9849A-F7FB-45D6-BFE8-F27164DCF38C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37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2489" name="Picture 2488">
          <a:extLst>
            <a:ext uri="{FF2B5EF4-FFF2-40B4-BE49-F238E27FC236}">
              <a16:creationId xmlns:a16="http://schemas.microsoft.com/office/drawing/2014/main" xmlns="" id="{26928795-A018-46C6-B7C7-3120ACE6B2C6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38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2490" name="Picture 2489">
          <a:extLst>
            <a:ext uri="{FF2B5EF4-FFF2-40B4-BE49-F238E27FC236}">
              <a16:creationId xmlns:a16="http://schemas.microsoft.com/office/drawing/2014/main" xmlns="" id="{254A7904-32AC-4FEE-8D83-E6BE028E39A3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37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2491" name="Picture 2490">
          <a:extLst>
            <a:ext uri="{FF2B5EF4-FFF2-40B4-BE49-F238E27FC236}">
              <a16:creationId xmlns:a16="http://schemas.microsoft.com/office/drawing/2014/main" xmlns="" id="{00683724-D906-4D26-A0C0-9B895279DE4D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38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2492" name="Picture 2491">
          <a:extLst>
            <a:ext uri="{FF2B5EF4-FFF2-40B4-BE49-F238E27FC236}">
              <a16:creationId xmlns:a16="http://schemas.microsoft.com/office/drawing/2014/main" xmlns="" id="{BE66B7F2-EF2E-4AB3-8BF0-DC8BE24133F4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39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2</xdr:col>
      <xdr:colOff>104775</xdr:colOff>
      <xdr:row>72</xdr:row>
      <xdr:rowOff>0</xdr:rowOff>
    </xdr:from>
    <xdr:ext cx="50800" cy="50800"/>
    <xdr:pic>
      <xdr:nvPicPr>
        <xdr:cNvPr id="2493" name="Picture 2492">
          <a:extLst>
            <a:ext uri="{FF2B5EF4-FFF2-40B4-BE49-F238E27FC236}">
              <a16:creationId xmlns:a16="http://schemas.microsoft.com/office/drawing/2014/main" xmlns="" id="{162767CF-0E53-418E-BBAA-BF1562437015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37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328035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72</xdr:row>
      <xdr:rowOff>0</xdr:rowOff>
    </xdr:from>
    <xdr:ext cx="50800" cy="50800"/>
    <xdr:pic>
      <xdr:nvPicPr>
        <xdr:cNvPr id="2494" name="Picture 2493">
          <a:extLst>
            <a:ext uri="{FF2B5EF4-FFF2-40B4-BE49-F238E27FC236}">
              <a16:creationId xmlns:a16="http://schemas.microsoft.com/office/drawing/2014/main" xmlns="" id="{BBB36DB9-6C35-46F4-B5FF-C0056531F477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38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72</xdr:row>
      <xdr:rowOff>0</xdr:rowOff>
    </xdr:from>
    <xdr:ext cx="50800" cy="50800"/>
    <xdr:pic>
      <xdr:nvPicPr>
        <xdr:cNvPr id="2495" name="Picture 2494">
          <a:extLst>
            <a:ext uri="{FF2B5EF4-FFF2-40B4-BE49-F238E27FC236}">
              <a16:creationId xmlns:a16="http://schemas.microsoft.com/office/drawing/2014/main" xmlns="" id="{C871EFDC-34C8-4947-96B7-E0D6B498D477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37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72</xdr:row>
      <xdr:rowOff>0</xdr:rowOff>
    </xdr:from>
    <xdr:ext cx="50800" cy="50800"/>
    <xdr:pic>
      <xdr:nvPicPr>
        <xdr:cNvPr id="2496" name="Picture 2495">
          <a:extLst>
            <a:ext uri="{FF2B5EF4-FFF2-40B4-BE49-F238E27FC236}">
              <a16:creationId xmlns:a16="http://schemas.microsoft.com/office/drawing/2014/main" xmlns="" id="{0A53FC19-184D-45DB-BE45-3C6F09AF058A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38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72</xdr:row>
      <xdr:rowOff>0</xdr:rowOff>
    </xdr:from>
    <xdr:ext cx="50800" cy="50800"/>
    <xdr:pic>
      <xdr:nvPicPr>
        <xdr:cNvPr id="2497" name="Picture 2496">
          <a:extLst>
            <a:ext uri="{FF2B5EF4-FFF2-40B4-BE49-F238E27FC236}">
              <a16:creationId xmlns:a16="http://schemas.microsoft.com/office/drawing/2014/main" xmlns="" id="{56319331-AEC8-46A1-A1FA-E7A7E9FD56B7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37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72</xdr:row>
      <xdr:rowOff>0</xdr:rowOff>
    </xdr:from>
    <xdr:ext cx="50800" cy="50800"/>
    <xdr:pic>
      <xdr:nvPicPr>
        <xdr:cNvPr id="2498" name="Picture 2497">
          <a:extLst>
            <a:ext uri="{FF2B5EF4-FFF2-40B4-BE49-F238E27FC236}">
              <a16:creationId xmlns:a16="http://schemas.microsoft.com/office/drawing/2014/main" xmlns="" id="{7CB7C73C-8D18-4237-B6C5-9158A352BAE0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38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72</xdr:row>
      <xdr:rowOff>0</xdr:rowOff>
    </xdr:from>
    <xdr:ext cx="50800" cy="50800"/>
    <xdr:pic>
      <xdr:nvPicPr>
        <xdr:cNvPr id="2499" name="Picture 2498">
          <a:extLst>
            <a:ext uri="{FF2B5EF4-FFF2-40B4-BE49-F238E27FC236}">
              <a16:creationId xmlns:a16="http://schemas.microsoft.com/office/drawing/2014/main" xmlns="" id="{38FEBAC4-A7B3-4A21-A85F-156B3CFE70C0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39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2500" name="Picture 2499">
          <a:extLst>
            <a:ext uri="{FF2B5EF4-FFF2-40B4-BE49-F238E27FC236}">
              <a16:creationId xmlns:a16="http://schemas.microsoft.com/office/drawing/2014/main" xmlns="" id="{DE257507-A265-4241-B56E-ECDB39C23862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37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2501" name="Picture 2500">
          <a:extLst>
            <a:ext uri="{FF2B5EF4-FFF2-40B4-BE49-F238E27FC236}">
              <a16:creationId xmlns:a16="http://schemas.microsoft.com/office/drawing/2014/main" xmlns="" id="{7B494733-CFFC-4C28-9B0C-3F4B18A3C985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38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2502" name="Picture 2501">
          <a:extLst>
            <a:ext uri="{FF2B5EF4-FFF2-40B4-BE49-F238E27FC236}">
              <a16:creationId xmlns:a16="http://schemas.microsoft.com/office/drawing/2014/main" xmlns="" id="{E8B976D1-DDEE-4864-9F64-10C076880DD0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39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72</xdr:row>
      <xdr:rowOff>0</xdr:rowOff>
    </xdr:from>
    <xdr:ext cx="50800" cy="50800"/>
    <xdr:pic>
      <xdr:nvPicPr>
        <xdr:cNvPr id="2503" name="Picture 2502">
          <a:extLst>
            <a:ext uri="{FF2B5EF4-FFF2-40B4-BE49-F238E27FC236}">
              <a16:creationId xmlns:a16="http://schemas.microsoft.com/office/drawing/2014/main" xmlns="" id="{953B6956-6AFA-4DDA-AF5F-F9CF85F99063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37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72</xdr:row>
      <xdr:rowOff>0</xdr:rowOff>
    </xdr:from>
    <xdr:ext cx="50800" cy="50800"/>
    <xdr:pic>
      <xdr:nvPicPr>
        <xdr:cNvPr id="2504" name="Picture 2503">
          <a:extLst>
            <a:ext uri="{FF2B5EF4-FFF2-40B4-BE49-F238E27FC236}">
              <a16:creationId xmlns:a16="http://schemas.microsoft.com/office/drawing/2014/main" xmlns="" id="{002D747C-47B3-4543-8A6C-B8F7C7445A14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38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72</xdr:row>
      <xdr:rowOff>0</xdr:rowOff>
    </xdr:from>
    <xdr:ext cx="50800" cy="50800"/>
    <xdr:pic>
      <xdr:nvPicPr>
        <xdr:cNvPr id="2505" name="Picture 2504">
          <a:extLst>
            <a:ext uri="{FF2B5EF4-FFF2-40B4-BE49-F238E27FC236}">
              <a16:creationId xmlns:a16="http://schemas.microsoft.com/office/drawing/2014/main" xmlns="" id="{16C108F8-778E-4B04-BE93-2C89648CE24E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39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2506" name="Picture 2505">
          <a:extLst>
            <a:ext uri="{FF2B5EF4-FFF2-40B4-BE49-F238E27FC236}">
              <a16:creationId xmlns:a16="http://schemas.microsoft.com/office/drawing/2014/main" xmlns="" id="{D64481B5-2A41-425F-9F63-0A7F2E2CF70A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37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2507" name="Picture 2506">
          <a:extLst>
            <a:ext uri="{FF2B5EF4-FFF2-40B4-BE49-F238E27FC236}">
              <a16:creationId xmlns:a16="http://schemas.microsoft.com/office/drawing/2014/main" xmlns="" id="{597C7A1B-32B8-440D-BB4B-AA4B51E1C70F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38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2508" name="Picture 2507">
          <a:extLst>
            <a:ext uri="{FF2B5EF4-FFF2-40B4-BE49-F238E27FC236}">
              <a16:creationId xmlns:a16="http://schemas.microsoft.com/office/drawing/2014/main" xmlns="" id="{5B56A81C-82C2-4FB5-9A16-30951A563F85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39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2509" name="Picture 2508">
          <a:extLst>
            <a:ext uri="{FF2B5EF4-FFF2-40B4-BE49-F238E27FC236}">
              <a16:creationId xmlns:a16="http://schemas.microsoft.com/office/drawing/2014/main" xmlns="" id="{DEC39FE3-DCF0-41C0-8EC2-CD6434DBAB10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37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2510" name="Picture 2509">
          <a:extLst>
            <a:ext uri="{FF2B5EF4-FFF2-40B4-BE49-F238E27FC236}">
              <a16:creationId xmlns:a16="http://schemas.microsoft.com/office/drawing/2014/main" xmlns="" id="{F2FB7E94-712A-4904-9F35-027E0B817EEF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38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2511" name="Picture 2510">
          <a:extLst>
            <a:ext uri="{FF2B5EF4-FFF2-40B4-BE49-F238E27FC236}">
              <a16:creationId xmlns:a16="http://schemas.microsoft.com/office/drawing/2014/main" xmlns="" id="{99F83DA3-35AB-4011-9FB8-F884656BFE98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39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2512" name="Picture 2511">
          <a:extLst>
            <a:ext uri="{FF2B5EF4-FFF2-40B4-BE49-F238E27FC236}">
              <a16:creationId xmlns:a16="http://schemas.microsoft.com/office/drawing/2014/main" xmlns="" id="{9946A012-F867-4E29-8C7C-07E0FDBD45C4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37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2513" name="Picture 2512">
          <a:extLst>
            <a:ext uri="{FF2B5EF4-FFF2-40B4-BE49-F238E27FC236}">
              <a16:creationId xmlns:a16="http://schemas.microsoft.com/office/drawing/2014/main" xmlns="" id="{6758D0C8-73A1-46B7-B26F-4D6A5C54CCD1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38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2514" name="Picture 2513">
          <a:extLst>
            <a:ext uri="{FF2B5EF4-FFF2-40B4-BE49-F238E27FC236}">
              <a16:creationId xmlns:a16="http://schemas.microsoft.com/office/drawing/2014/main" xmlns="" id="{39A1166A-D051-4F59-987F-72F791D44245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39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2515" name="Picture 2514">
          <a:extLst>
            <a:ext uri="{FF2B5EF4-FFF2-40B4-BE49-F238E27FC236}">
              <a16:creationId xmlns:a16="http://schemas.microsoft.com/office/drawing/2014/main" xmlns="" id="{9F437FAA-9335-4DED-9648-6A964CEE05D4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40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2516" name="Picture 2515">
          <a:extLst>
            <a:ext uri="{FF2B5EF4-FFF2-40B4-BE49-F238E27FC236}">
              <a16:creationId xmlns:a16="http://schemas.microsoft.com/office/drawing/2014/main" xmlns="" id="{37A0DFE5-7812-4820-B733-315F4B9C8993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41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2517" name="Picture 2516">
          <a:extLst>
            <a:ext uri="{FF2B5EF4-FFF2-40B4-BE49-F238E27FC236}">
              <a16:creationId xmlns:a16="http://schemas.microsoft.com/office/drawing/2014/main" xmlns="" id="{7BF7A149-1591-463A-9957-3EBC93F37244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42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2518" name="Picture 2517">
          <a:extLst>
            <a:ext uri="{FF2B5EF4-FFF2-40B4-BE49-F238E27FC236}">
              <a16:creationId xmlns:a16="http://schemas.microsoft.com/office/drawing/2014/main" xmlns="" id="{C340A942-151C-4FC2-B4BB-E84EE8E573B0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43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2519" name="Picture 2518">
          <a:extLst>
            <a:ext uri="{FF2B5EF4-FFF2-40B4-BE49-F238E27FC236}">
              <a16:creationId xmlns:a16="http://schemas.microsoft.com/office/drawing/2014/main" xmlns="" id="{0E2DE389-BCE5-4A6D-A760-EAFC3A0E1FAD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44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2520" name="Picture 2519">
          <a:extLst>
            <a:ext uri="{FF2B5EF4-FFF2-40B4-BE49-F238E27FC236}">
              <a16:creationId xmlns:a16="http://schemas.microsoft.com/office/drawing/2014/main" xmlns="" id="{F877BB04-6073-4AAA-9FC9-11F0AB49A4BC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43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2521" name="Picture 2520">
          <a:extLst>
            <a:ext uri="{FF2B5EF4-FFF2-40B4-BE49-F238E27FC236}">
              <a16:creationId xmlns:a16="http://schemas.microsoft.com/office/drawing/2014/main" xmlns="" id="{B17FCF06-493F-41F5-AF99-7340E6BFB34E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44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2</xdr:col>
      <xdr:colOff>104775</xdr:colOff>
      <xdr:row>71</xdr:row>
      <xdr:rowOff>0</xdr:rowOff>
    </xdr:from>
    <xdr:ext cx="50800" cy="50800"/>
    <xdr:pic>
      <xdr:nvPicPr>
        <xdr:cNvPr id="2522" name="Picture 2521">
          <a:extLst>
            <a:ext uri="{FF2B5EF4-FFF2-40B4-BE49-F238E27FC236}">
              <a16:creationId xmlns:a16="http://schemas.microsoft.com/office/drawing/2014/main" xmlns="" id="{2F96BBB7-D841-443B-AE2E-93CB1BF0C2B9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43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328035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2523" name="Picture 2522">
          <a:extLst>
            <a:ext uri="{FF2B5EF4-FFF2-40B4-BE49-F238E27FC236}">
              <a16:creationId xmlns:a16="http://schemas.microsoft.com/office/drawing/2014/main" xmlns="" id="{9F6EE169-062B-4458-8D1E-230511ED9BE5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44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2524" name="Picture 2523">
          <a:extLst>
            <a:ext uri="{FF2B5EF4-FFF2-40B4-BE49-F238E27FC236}">
              <a16:creationId xmlns:a16="http://schemas.microsoft.com/office/drawing/2014/main" xmlns="" id="{8551E53F-57D2-4868-982F-C758D3A1E194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4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2525" name="Picture 2524">
          <a:extLst>
            <a:ext uri="{FF2B5EF4-FFF2-40B4-BE49-F238E27FC236}">
              <a16:creationId xmlns:a16="http://schemas.microsoft.com/office/drawing/2014/main" xmlns="" id="{077562ED-36ED-4DF2-BDCC-3F7EF73F8233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46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2526" name="Picture 2525">
          <a:extLst>
            <a:ext uri="{FF2B5EF4-FFF2-40B4-BE49-F238E27FC236}">
              <a16:creationId xmlns:a16="http://schemas.microsoft.com/office/drawing/2014/main" xmlns="" id="{489B5571-3D25-4E9A-ADE4-78A440CD0B5F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4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2527" name="Picture 2526">
          <a:extLst>
            <a:ext uri="{FF2B5EF4-FFF2-40B4-BE49-F238E27FC236}">
              <a16:creationId xmlns:a16="http://schemas.microsoft.com/office/drawing/2014/main" xmlns="" id="{5B97B216-3531-40F8-95BD-67DA9DEB8EEE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46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2</xdr:col>
      <xdr:colOff>104775</xdr:colOff>
      <xdr:row>71</xdr:row>
      <xdr:rowOff>0</xdr:rowOff>
    </xdr:from>
    <xdr:ext cx="50800" cy="50800"/>
    <xdr:pic>
      <xdr:nvPicPr>
        <xdr:cNvPr id="2528" name="Picture 2527">
          <a:extLst>
            <a:ext uri="{FF2B5EF4-FFF2-40B4-BE49-F238E27FC236}">
              <a16:creationId xmlns:a16="http://schemas.microsoft.com/office/drawing/2014/main" xmlns="" id="{8A70936E-9698-4FE6-A476-67916D6F8A37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4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328035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2529" name="Picture 2528">
          <a:extLst>
            <a:ext uri="{FF2B5EF4-FFF2-40B4-BE49-F238E27FC236}">
              <a16:creationId xmlns:a16="http://schemas.microsoft.com/office/drawing/2014/main" xmlns="" id="{715C1C8E-E15E-4B3F-8738-08EA7F9F63B2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46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2530" name="Picture 2529">
          <a:extLst>
            <a:ext uri="{FF2B5EF4-FFF2-40B4-BE49-F238E27FC236}">
              <a16:creationId xmlns:a16="http://schemas.microsoft.com/office/drawing/2014/main" xmlns="" id="{CB76682F-9344-4745-BA47-C0DA75B83196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47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2531" name="Picture 2530">
          <a:extLst>
            <a:ext uri="{FF2B5EF4-FFF2-40B4-BE49-F238E27FC236}">
              <a16:creationId xmlns:a16="http://schemas.microsoft.com/office/drawing/2014/main" xmlns="" id="{0D901E81-5C62-483E-B8E3-F8F5540E9E56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4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2532" name="Picture 2531">
          <a:extLst>
            <a:ext uri="{FF2B5EF4-FFF2-40B4-BE49-F238E27FC236}">
              <a16:creationId xmlns:a16="http://schemas.microsoft.com/office/drawing/2014/main" xmlns="" id="{3887689D-61B8-4311-944C-0300E3308260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46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2533" name="Picture 2532">
          <a:extLst>
            <a:ext uri="{FF2B5EF4-FFF2-40B4-BE49-F238E27FC236}">
              <a16:creationId xmlns:a16="http://schemas.microsoft.com/office/drawing/2014/main" xmlns="" id="{28763588-3D2E-4AFC-86E1-DFB2B2301FE5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47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2534" name="Picture 2533">
          <a:extLst>
            <a:ext uri="{FF2B5EF4-FFF2-40B4-BE49-F238E27FC236}">
              <a16:creationId xmlns:a16="http://schemas.microsoft.com/office/drawing/2014/main" xmlns="" id="{E95EA2D3-3D46-4B5E-B1A6-FB397D42BB35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4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2535" name="Picture 2534">
          <a:extLst>
            <a:ext uri="{FF2B5EF4-FFF2-40B4-BE49-F238E27FC236}">
              <a16:creationId xmlns:a16="http://schemas.microsoft.com/office/drawing/2014/main" xmlns="" id="{2840204A-001B-4E38-A747-B3ECBC193374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46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2536" name="Picture 2535">
          <a:extLst>
            <a:ext uri="{FF2B5EF4-FFF2-40B4-BE49-F238E27FC236}">
              <a16:creationId xmlns:a16="http://schemas.microsoft.com/office/drawing/2014/main" xmlns="" id="{085A244E-E6C8-462E-9D3E-8D8987DE4763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4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2537" name="Picture 2536">
          <a:extLst>
            <a:ext uri="{FF2B5EF4-FFF2-40B4-BE49-F238E27FC236}">
              <a16:creationId xmlns:a16="http://schemas.microsoft.com/office/drawing/2014/main" xmlns="" id="{464581CB-555B-4204-8833-8541966F7582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46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2538" name="Picture 2537">
          <a:extLst>
            <a:ext uri="{FF2B5EF4-FFF2-40B4-BE49-F238E27FC236}">
              <a16:creationId xmlns:a16="http://schemas.microsoft.com/office/drawing/2014/main" xmlns="" id="{45E108FA-A82F-418E-B90F-C8C05A023217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47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2</xdr:col>
      <xdr:colOff>104775</xdr:colOff>
      <xdr:row>71</xdr:row>
      <xdr:rowOff>0</xdr:rowOff>
    </xdr:from>
    <xdr:ext cx="50800" cy="50800"/>
    <xdr:pic>
      <xdr:nvPicPr>
        <xdr:cNvPr id="2539" name="Picture 2538">
          <a:extLst>
            <a:ext uri="{FF2B5EF4-FFF2-40B4-BE49-F238E27FC236}">
              <a16:creationId xmlns:a16="http://schemas.microsoft.com/office/drawing/2014/main" xmlns="" id="{D7C59AC0-AE81-4093-86A6-683CFFBD4FF1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4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328035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2540" name="Picture 2539">
          <a:extLst>
            <a:ext uri="{FF2B5EF4-FFF2-40B4-BE49-F238E27FC236}">
              <a16:creationId xmlns:a16="http://schemas.microsoft.com/office/drawing/2014/main" xmlns="" id="{15EC5F63-BB7D-4619-B4C6-D13E4DA5662A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46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2541" name="Picture 2540">
          <a:extLst>
            <a:ext uri="{FF2B5EF4-FFF2-40B4-BE49-F238E27FC236}">
              <a16:creationId xmlns:a16="http://schemas.microsoft.com/office/drawing/2014/main" xmlns="" id="{02B5421E-4058-47EA-8919-1D07D6E4AE06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4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2542" name="Picture 2541">
          <a:extLst>
            <a:ext uri="{FF2B5EF4-FFF2-40B4-BE49-F238E27FC236}">
              <a16:creationId xmlns:a16="http://schemas.microsoft.com/office/drawing/2014/main" xmlns="" id="{8D076926-FC95-4A5E-B88C-1600A1A765D8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46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2543" name="Picture 2542">
          <a:extLst>
            <a:ext uri="{FF2B5EF4-FFF2-40B4-BE49-F238E27FC236}">
              <a16:creationId xmlns:a16="http://schemas.microsoft.com/office/drawing/2014/main" xmlns="" id="{A335F1B8-1D45-4C65-B997-05039AD36C80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4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2544" name="Picture 2543">
          <a:extLst>
            <a:ext uri="{FF2B5EF4-FFF2-40B4-BE49-F238E27FC236}">
              <a16:creationId xmlns:a16="http://schemas.microsoft.com/office/drawing/2014/main" xmlns="" id="{0183097A-70D2-4AF8-9C2A-7B7B03B13CE0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46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2545" name="Picture 2544">
          <a:extLst>
            <a:ext uri="{FF2B5EF4-FFF2-40B4-BE49-F238E27FC236}">
              <a16:creationId xmlns:a16="http://schemas.microsoft.com/office/drawing/2014/main" xmlns="" id="{4FAB0F3A-A58E-422B-BB0D-39D65F1BAC25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47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2</xdr:col>
      <xdr:colOff>104775</xdr:colOff>
      <xdr:row>71</xdr:row>
      <xdr:rowOff>0</xdr:rowOff>
    </xdr:from>
    <xdr:ext cx="50800" cy="50800"/>
    <xdr:pic>
      <xdr:nvPicPr>
        <xdr:cNvPr id="2546" name="Picture 2545">
          <a:extLst>
            <a:ext uri="{FF2B5EF4-FFF2-40B4-BE49-F238E27FC236}">
              <a16:creationId xmlns:a16="http://schemas.microsoft.com/office/drawing/2014/main" xmlns="" id="{A2620D03-18CA-4D29-98D7-C8E7E180D99C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4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328035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2547" name="Picture 2546">
          <a:extLst>
            <a:ext uri="{FF2B5EF4-FFF2-40B4-BE49-F238E27FC236}">
              <a16:creationId xmlns:a16="http://schemas.microsoft.com/office/drawing/2014/main" xmlns="" id="{C8B39A61-5E12-4BF6-807A-83429F70AE0B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46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2548" name="Picture 2547">
          <a:extLst>
            <a:ext uri="{FF2B5EF4-FFF2-40B4-BE49-F238E27FC236}">
              <a16:creationId xmlns:a16="http://schemas.microsoft.com/office/drawing/2014/main" xmlns="" id="{483968A8-0D2D-4886-A8F7-53783737BDB7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4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2549" name="Picture 2548">
          <a:extLst>
            <a:ext uri="{FF2B5EF4-FFF2-40B4-BE49-F238E27FC236}">
              <a16:creationId xmlns:a16="http://schemas.microsoft.com/office/drawing/2014/main" xmlns="" id="{A975B760-08CD-4DF4-B1EF-F3E0C494797B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46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2550" name="Picture 2549">
          <a:extLst>
            <a:ext uri="{FF2B5EF4-FFF2-40B4-BE49-F238E27FC236}">
              <a16:creationId xmlns:a16="http://schemas.microsoft.com/office/drawing/2014/main" xmlns="" id="{77E493E7-3FF6-4FC4-81A9-E3CB3DA725AB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4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2551" name="Picture 2550">
          <a:extLst>
            <a:ext uri="{FF2B5EF4-FFF2-40B4-BE49-F238E27FC236}">
              <a16:creationId xmlns:a16="http://schemas.microsoft.com/office/drawing/2014/main" xmlns="" id="{82B4FC7E-7542-40A9-9A34-86D71C4E256F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46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2552" name="Picture 2551">
          <a:extLst>
            <a:ext uri="{FF2B5EF4-FFF2-40B4-BE49-F238E27FC236}">
              <a16:creationId xmlns:a16="http://schemas.microsoft.com/office/drawing/2014/main" xmlns="" id="{18C8253A-0085-4517-AC01-E2474454A29C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47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2553" name="Picture 2552">
          <a:extLst>
            <a:ext uri="{FF2B5EF4-FFF2-40B4-BE49-F238E27FC236}">
              <a16:creationId xmlns:a16="http://schemas.microsoft.com/office/drawing/2014/main" xmlns="" id="{743D9BD1-EFC6-4971-A710-8E52C73259A2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48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2554" name="Picture 2553">
          <a:extLst>
            <a:ext uri="{FF2B5EF4-FFF2-40B4-BE49-F238E27FC236}">
              <a16:creationId xmlns:a16="http://schemas.microsoft.com/office/drawing/2014/main" xmlns="" id="{4D6440C4-3674-4469-9952-EFC500A5A8FF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49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2555" name="Picture 2554">
          <a:extLst>
            <a:ext uri="{FF2B5EF4-FFF2-40B4-BE49-F238E27FC236}">
              <a16:creationId xmlns:a16="http://schemas.microsoft.com/office/drawing/2014/main" xmlns="" id="{C63EB04D-7E8D-4E3D-93B0-7F6C82DD9BAF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50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2</xdr:col>
      <xdr:colOff>104775</xdr:colOff>
      <xdr:row>71</xdr:row>
      <xdr:rowOff>0</xdr:rowOff>
    </xdr:from>
    <xdr:ext cx="50800" cy="50800"/>
    <xdr:pic>
      <xdr:nvPicPr>
        <xdr:cNvPr id="2556" name="Picture 2555">
          <a:extLst>
            <a:ext uri="{FF2B5EF4-FFF2-40B4-BE49-F238E27FC236}">
              <a16:creationId xmlns:a16="http://schemas.microsoft.com/office/drawing/2014/main" xmlns="" id="{2B0C277F-9019-4993-B04D-F25A3887557A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51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328035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2557" name="Picture 2556">
          <a:extLst>
            <a:ext uri="{FF2B5EF4-FFF2-40B4-BE49-F238E27FC236}">
              <a16:creationId xmlns:a16="http://schemas.microsoft.com/office/drawing/2014/main" xmlns="" id="{FCF7F288-5BF1-4419-9238-7B72426D7F32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52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2558" name="Picture 2557">
          <a:extLst>
            <a:ext uri="{FF2B5EF4-FFF2-40B4-BE49-F238E27FC236}">
              <a16:creationId xmlns:a16="http://schemas.microsoft.com/office/drawing/2014/main" xmlns="" id="{0F4CF706-8D65-4442-98FD-985F8E2E81A1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51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2559" name="Picture 2558">
          <a:extLst>
            <a:ext uri="{FF2B5EF4-FFF2-40B4-BE49-F238E27FC236}">
              <a16:creationId xmlns:a16="http://schemas.microsoft.com/office/drawing/2014/main" xmlns="" id="{69B0571B-F599-4289-8422-77120DD0FC05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52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2560" name="Picture 2559">
          <a:extLst>
            <a:ext uri="{FF2B5EF4-FFF2-40B4-BE49-F238E27FC236}">
              <a16:creationId xmlns:a16="http://schemas.microsoft.com/office/drawing/2014/main" xmlns="" id="{1A0F1A15-FBC0-4CF2-A0A6-A93AA5F98ACF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51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2561" name="Picture 2560">
          <a:extLst>
            <a:ext uri="{FF2B5EF4-FFF2-40B4-BE49-F238E27FC236}">
              <a16:creationId xmlns:a16="http://schemas.microsoft.com/office/drawing/2014/main" xmlns="" id="{30002912-1D56-4081-A6F7-915F01CEBEF0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52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2562" name="Picture 2561">
          <a:extLst>
            <a:ext uri="{FF2B5EF4-FFF2-40B4-BE49-F238E27FC236}">
              <a16:creationId xmlns:a16="http://schemas.microsoft.com/office/drawing/2014/main" xmlns="" id="{FAC3E779-6B4D-4393-95FA-BA0D92FA2FCE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53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2563" name="Picture 2562">
          <a:extLst>
            <a:ext uri="{FF2B5EF4-FFF2-40B4-BE49-F238E27FC236}">
              <a16:creationId xmlns:a16="http://schemas.microsoft.com/office/drawing/2014/main" xmlns="" id="{A9AC0A0F-0BDD-4A4A-AEAE-620B5E3A667E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51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2564" name="Picture 2563">
          <a:extLst>
            <a:ext uri="{FF2B5EF4-FFF2-40B4-BE49-F238E27FC236}">
              <a16:creationId xmlns:a16="http://schemas.microsoft.com/office/drawing/2014/main" xmlns="" id="{BF34CAD1-A1FC-4FC3-92BC-2E273EA4A910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52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2565" name="Picture 2564">
          <a:extLst>
            <a:ext uri="{FF2B5EF4-FFF2-40B4-BE49-F238E27FC236}">
              <a16:creationId xmlns:a16="http://schemas.microsoft.com/office/drawing/2014/main" xmlns="" id="{2EB6222E-11F9-419F-A4D0-367D6D1E77E0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53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2566" name="Picture 2565">
          <a:extLst>
            <a:ext uri="{FF2B5EF4-FFF2-40B4-BE49-F238E27FC236}">
              <a16:creationId xmlns:a16="http://schemas.microsoft.com/office/drawing/2014/main" xmlns="" id="{535C90B0-6A17-4D03-90D6-73E07EE26D00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54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2567" name="Picture 2566">
          <a:extLst>
            <a:ext uri="{FF2B5EF4-FFF2-40B4-BE49-F238E27FC236}">
              <a16:creationId xmlns:a16="http://schemas.microsoft.com/office/drawing/2014/main" xmlns="" id="{DC398EBA-42B7-4A32-AD63-F58DE45D5F35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5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2568" name="Picture 2567">
          <a:extLst>
            <a:ext uri="{FF2B5EF4-FFF2-40B4-BE49-F238E27FC236}">
              <a16:creationId xmlns:a16="http://schemas.microsoft.com/office/drawing/2014/main" xmlns="" id="{86489733-A864-4BDA-9ABC-2BCC04711DD0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54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2569" name="Picture 2568">
          <a:extLst>
            <a:ext uri="{FF2B5EF4-FFF2-40B4-BE49-F238E27FC236}">
              <a16:creationId xmlns:a16="http://schemas.microsoft.com/office/drawing/2014/main" xmlns="" id="{BF222AD9-2EFF-4710-AD9C-009435641C92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5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2</xdr:col>
      <xdr:colOff>104775</xdr:colOff>
      <xdr:row>73</xdr:row>
      <xdr:rowOff>0</xdr:rowOff>
    </xdr:from>
    <xdr:ext cx="50800" cy="50800"/>
    <xdr:pic>
      <xdr:nvPicPr>
        <xdr:cNvPr id="2570" name="Picture 2569">
          <a:extLst>
            <a:ext uri="{FF2B5EF4-FFF2-40B4-BE49-F238E27FC236}">
              <a16:creationId xmlns:a16="http://schemas.microsoft.com/office/drawing/2014/main" xmlns="" id="{D7165656-8161-4971-9D62-402FB6255911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54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328035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2571" name="Picture 2570">
          <a:extLst>
            <a:ext uri="{FF2B5EF4-FFF2-40B4-BE49-F238E27FC236}">
              <a16:creationId xmlns:a16="http://schemas.microsoft.com/office/drawing/2014/main" xmlns="" id="{67F4CBAF-D7EC-44EF-BABA-A3413C50FE66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5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2</xdr:col>
      <xdr:colOff>104775</xdr:colOff>
      <xdr:row>71</xdr:row>
      <xdr:rowOff>0</xdr:rowOff>
    </xdr:from>
    <xdr:ext cx="50800" cy="50800"/>
    <xdr:pic>
      <xdr:nvPicPr>
        <xdr:cNvPr id="2572" name="Picture 2571">
          <a:extLst>
            <a:ext uri="{FF2B5EF4-FFF2-40B4-BE49-F238E27FC236}">
              <a16:creationId xmlns:a16="http://schemas.microsoft.com/office/drawing/2014/main" xmlns="" id="{20D13CDA-4504-43B9-97B2-A7757D400861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56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328035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2573" name="Picture 2572">
          <a:extLst>
            <a:ext uri="{FF2B5EF4-FFF2-40B4-BE49-F238E27FC236}">
              <a16:creationId xmlns:a16="http://schemas.microsoft.com/office/drawing/2014/main" xmlns="" id="{4D090981-5151-4EE2-8C52-53DE8A43A98E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57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2574" name="Picture 2573">
          <a:extLst>
            <a:ext uri="{FF2B5EF4-FFF2-40B4-BE49-F238E27FC236}">
              <a16:creationId xmlns:a16="http://schemas.microsoft.com/office/drawing/2014/main" xmlns="" id="{9743FAB6-3536-4BCF-B353-59BEBB69B976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56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2575" name="Picture 2574">
          <a:extLst>
            <a:ext uri="{FF2B5EF4-FFF2-40B4-BE49-F238E27FC236}">
              <a16:creationId xmlns:a16="http://schemas.microsoft.com/office/drawing/2014/main" xmlns="" id="{C360FFB6-A7BD-4BEF-9F9E-9AA2D11FEEF7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57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2576" name="Picture 2575">
          <a:extLst>
            <a:ext uri="{FF2B5EF4-FFF2-40B4-BE49-F238E27FC236}">
              <a16:creationId xmlns:a16="http://schemas.microsoft.com/office/drawing/2014/main" xmlns="" id="{D06FFFC1-257F-40F0-8AF3-CDE5C139341B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56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2577" name="Picture 2576">
          <a:extLst>
            <a:ext uri="{FF2B5EF4-FFF2-40B4-BE49-F238E27FC236}">
              <a16:creationId xmlns:a16="http://schemas.microsoft.com/office/drawing/2014/main" xmlns="" id="{25273E53-02EE-4662-A283-34F451095544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57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2578" name="Picture 2577">
          <a:extLst>
            <a:ext uri="{FF2B5EF4-FFF2-40B4-BE49-F238E27FC236}">
              <a16:creationId xmlns:a16="http://schemas.microsoft.com/office/drawing/2014/main" xmlns="" id="{1EA14422-9AFF-4FE5-A7A0-BB94160F5597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58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2</xdr:col>
      <xdr:colOff>104775</xdr:colOff>
      <xdr:row>73</xdr:row>
      <xdr:rowOff>0</xdr:rowOff>
    </xdr:from>
    <xdr:ext cx="50800" cy="50800"/>
    <xdr:pic>
      <xdr:nvPicPr>
        <xdr:cNvPr id="2579" name="Picture 2578">
          <a:extLst>
            <a:ext uri="{FF2B5EF4-FFF2-40B4-BE49-F238E27FC236}">
              <a16:creationId xmlns:a16="http://schemas.microsoft.com/office/drawing/2014/main" xmlns="" id="{A362158B-F19A-4C0A-99E5-055709355087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56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328035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2580" name="Picture 2579">
          <a:extLst>
            <a:ext uri="{FF2B5EF4-FFF2-40B4-BE49-F238E27FC236}">
              <a16:creationId xmlns:a16="http://schemas.microsoft.com/office/drawing/2014/main" xmlns="" id="{D347D0CC-A13D-44E7-A318-A094D69F8BEB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57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2581" name="Picture 2580">
          <a:extLst>
            <a:ext uri="{FF2B5EF4-FFF2-40B4-BE49-F238E27FC236}">
              <a16:creationId xmlns:a16="http://schemas.microsoft.com/office/drawing/2014/main" xmlns="" id="{2935F74A-A974-43AA-8F4E-73EE3D0C5248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56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2582" name="Picture 2581">
          <a:extLst>
            <a:ext uri="{FF2B5EF4-FFF2-40B4-BE49-F238E27FC236}">
              <a16:creationId xmlns:a16="http://schemas.microsoft.com/office/drawing/2014/main" xmlns="" id="{8516B6DB-995A-4FE2-9771-EF6729ECF6C3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57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2583" name="Picture 2582">
          <a:extLst>
            <a:ext uri="{FF2B5EF4-FFF2-40B4-BE49-F238E27FC236}">
              <a16:creationId xmlns:a16="http://schemas.microsoft.com/office/drawing/2014/main" xmlns="" id="{0555CBF5-BA4C-4E45-B0A9-2942ABCA5C02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56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2584" name="Picture 2583">
          <a:extLst>
            <a:ext uri="{FF2B5EF4-FFF2-40B4-BE49-F238E27FC236}">
              <a16:creationId xmlns:a16="http://schemas.microsoft.com/office/drawing/2014/main" xmlns="" id="{689641FB-B89B-4443-9DF7-FCB5935A74C4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57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2585" name="Picture 2584">
          <a:extLst>
            <a:ext uri="{FF2B5EF4-FFF2-40B4-BE49-F238E27FC236}">
              <a16:creationId xmlns:a16="http://schemas.microsoft.com/office/drawing/2014/main" xmlns="" id="{64438BF4-05AA-4918-BDC2-7A3D3C31353B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58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2586" name="Picture 2585">
          <a:extLst>
            <a:ext uri="{FF2B5EF4-FFF2-40B4-BE49-F238E27FC236}">
              <a16:creationId xmlns:a16="http://schemas.microsoft.com/office/drawing/2014/main" xmlns="" id="{A2E7BFDE-288D-415B-A19C-FCA10CB18E66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56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2587" name="Picture 2586">
          <a:extLst>
            <a:ext uri="{FF2B5EF4-FFF2-40B4-BE49-F238E27FC236}">
              <a16:creationId xmlns:a16="http://schemas.microsoft.com/office/drawing/2014/main" xmlns="" id="{49A2680C-2A6A-4460-9B8B-3083014A168F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57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2588" name="Picture 2587">
          <a:extLst>
            <a:ext uri="{FF2B5EF4-FFF2-40B4-BE49-F238E27FC236}">
              <a16:creationId xmlns:a16="http://schemas.microsoft.com/office/drawing/2014/main" xmlns="" id="{9CC25D40-84B8-4AAC-88C6-5EA5E4657ED9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58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2589" name="Picture 2588">
          <a:extLst>
            <a:ext uri="{FF2B5EF4-FFF2-40B4-BE49-F238E27FC236}">
              <a16:creationId xmlns:a16="http://schemas.microsoft.com/office/drawing/2014/main" xmlns="" id="{1B94B827-B04C-44AF-92BE-C42A9B69CEFD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56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2590" name="Picture 2589">
          <a:extLst>
            <a:ext uri="{FF2B5EF4-FFF2-40B4-BE49-F238E27FC236}">
              <a16:creationId xmlns:a16="http://schemas.microsoft.com/office/drawing/2014/main" xmlns="" id="{CB7D3913-0973-4EF8-90B8-8BA10FAE7A2B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57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2591" name="Picture 2590">
          <a:extLst>
            <a:ext uri="{FF2B5EF4-FFF2-40B4-BE49-F238E27FC236}">
              <a16:creationId xmlns:a16="http://schemas.microsoft.com/office/drawing/2014/main" xmlns="" id="{3ECC14A6-F283-416F-828C-1FDB5A4C36C9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58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2592" name="Picture 2591">
          <a:extLst>
            <a:ext uri="{FF2B5EF4-FFF2-40B4-BE49-F238E27FC236}">
              <a16:creationId xmlns:a16="http://schemas.microsoft.com/office/drawing/2014/main" xmlns="" id="{51CCE527-34D7-4FF2-8E5D-1546A8B470DD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56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2593" name="Picture 2592">
          <a:extLst>
            <a:ext uri="{FF2B5EF4-FFF2-40B4-BE49-F238E27FC236}">
              <a16:creationId xmlns:a16="http://schemas.microsoft.com/office/drawing/2014/main" xmlns="" id="{4611F98E-F7E9-4606-B766-13069E0105C4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57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2594" name="Picture 2593">
          <a:extLst>
            <a:ext uri="{FF2B5EF4-FFF2-40B4-BE49-F238E27FC236}">
              <a16:creationId xmlns:a16="http://schemas.microsoft.com/office/drawing/2014/main" xmlns="" id="{673C1F7B-3531-45FB-908C-C5AA137958C0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58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74</xdr:row>
      <xdr:rowOff>0</xdr:rowOff>
    </xdr:from>
    <xdr:ext cx="50800" cy="50800"/>
    <xdr:pic>
      <xdr:nvPicPr>
        <xdr:cNvPr id="2595" name="Picture 2594">
          <a:extLst>
            <a:ext uri="{FF2B5EF4-FFF2-40B4-BE49-F238E27FC236}">
              <a16:creationId xmlns:a16="http://schemas.microsoft.com/office/drawing/2014/main" xmlns="" id="{9AAF0CBD-440A-4469-855C-245A7D701326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56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29434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74</xdr:row>
      <xdr:rowOff>0</xdr:rowOff>
    </xdr:from>
    <xdr:ext cx="50800" cy="50800"/>
    <xdr:pic>
      <xdr:nvPicPr>
        <xdr:cNvPr id="2596" name="Picture 2595">
          <a:extLst>
            <a:ext uri="{FF2B5EF4-FFF2-40B4-BE49-F238E27FC236}">
              <a16:creationId xmlns:a16="http://schemas.microsoft.com/office/drawing/2014/main" xmlns="" id="{21D7B79A-C89A-411D-83E5-D9BC5DCC6A81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57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29434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74</xdr:row>
      <xdr:rowOff>0</xdr:rowOff>
    </xdr:from>
    <xdr:ext cx="50800" cy="50800"/>
    <xdr:pic>
      <xdr:nvPicPr>
        <xdr:cNvPr id="2597" name="Picture 2596">
          <a:extLst>
            <a:ext uri="{FF2B5EF4-FFF2-40B4-BE49-F238E27FC236}">
              <a16:creationId xmlns:a16="http://schemas.microsoft.com/office/drawing/2014/main" xmlns="" id="{41071BE8-A601-4F15-A6EE-D7A6B42A47D0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58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29434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75</xdr:row>
      <xdr:rowOff>0</xdr:rowOff>
    </xdr:from>
    <xdr:ext cx="50800" cy="50800"/>
    <xdr:pic>
      <xdr:nvPicPr>
        <xdr:cNvPr id="2598" name="Picture 2597">
          <a:extLst>
            <a:ext uri="{FF2B5EF4-FFF2-40B4-BE49-F238E27FC236}">
              <a16:creationId xmlns:a16="http://schemas.microsoft.com/office/drawing/2014/main" xmlns="" id="{B5528604-6A59-4456-A1E5-613959808D08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56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6677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75</xdr:row>
      <xdr:rowOff>0</xdr:rowOff>
    </xdr:from>
    <xdr:ext cx="50800" cy="50800"/>
    <xdr:pic>
      <xdr:nvPicPr>
        <xdr:cNvPr id="2599" name="Picture 2598">
          <a:extLst>
            <a:ext uri="{FF2B5EF4-FFF2-40B4-BE49-F238E27FC236}">
              <a16:creationId xmlns:a16="http://schemas.microsoft.com/office/drawing/2014/main" xmlns="" id="{E61A7F8F-AC87-4C07-BFCF-C0DDC5A097E4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57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6677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75</xdr:row>
      <xdr:rowOff>0</xdr:rowOff>
    </xdr:from>
    <xdr:ext cx="50800" cy="50800"/>
    <xdr:pic>
      <xdr:nvPicPr>
        <xdr:cNvPr id="2600" name="Picture 2599">
          <a:extLst>
            <a:ext uri="{FF2B5EF4-FFF2-40B4-BE49-F238E27FC236}">
              <a16:creationId xmlns:a16="http://schemas.microsoft.com/office/drawing/2014/main" xmlns="" id="{13388A02-B541-4762-9D07-0D37B624B68A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58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6677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2601" name="Picture 2600">
          <a:extLst>
            <a:ext uri="{FF2B5EF4-FFF2-40B4-BE49-F238E27FC236}">
              <a16:creationId xmlns:a16="http://schemas.microsoft.com/office/drawing/2014/main" xmlns="" id="{A4A3F72E-218C-47A4-A159-CFDACF92C586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59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2602" name="Picture 2601">
          <a:extLst>
            <a:ext uri="{FF2B5EF4-FFF2-40B4-BE49-F238E27FC236}">
              <a16:creationId xmlns:a16="http://schemas.microsoft.com/office/drawing/2014/main" xmlns="" id="{2C201864-B076-442C-9CD3-18B69BFC15F7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60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2603" name="Picture 2602">
          <a:extLst>
            <a:ext uri="{FF2B5EF4-FFF2-40B4-BE49-F238E27FC236}">
              <a16:creationId xmlns:a16="http://schemas.microsoft.com/office/drawing/2014/main" xmlns="" id="{91AB471D-2512-4F45-B199-3C66D5FA7BFB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61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2604" name="Picture 2603">
          <a:extLst>
            <a:ext uri="{FF2B5EF4-FFF2-40B4-BE49-F238E27FC236}">
              <a16:creationId xmlns:a16="http://schemas.microsoft.com/office/drawing/2014/main" xmlns="" id="{D6BFF627-1341-4799-B1AF-5EF977B54E19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62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2605" name="Picture 2604">
          <a:extLst>
            <a:ext uri="{FF2B5EF4-FFF2-40B4-BE49-F238E27FC236}">
              <a16:creationId xmlns:a16="http://schemas.microsoft.com/office/drawing/2014/main" xmlns="" id="{D1DC76EE-EA9B-4B01-9226-EFDF208C3EBD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63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2606" name="Picture 2605">
          <a:extLst>
            <a:ext uri="{FF2B5EF4-FFF2-40B4-BE49-F238E27FC236}">
              <a16:creationId xmlns:a16="http://schemas.microsoft.com/office/drawing/2014/main" xmlns="" id="{CEE25103-89A2-4000-B42A-A261330E96B9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62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2607" name="Picture 2606">
          <a:extLst>
            <a:ext uri="{FF2B5EF4-FFF2-40B4-BE49-F238E27FC236}">
              <a16:creationId xmlns:a16="http://schemas.microsoft.com/office/drawing/2014/main" xmlns="" id="{68812461-467D-4A10-8EAB-F15263CBBEC7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63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2</xdr:col>
      <xdr:colOff>104775</xdr:colOff>
      <xdr:row>71</xdr:row>
      <xdr:rowOff>0</xdr:rowOff>
    </xdr:from>
    <xdr:ext cx="50800" cy="50800"/>
    <xdr:pic>
      <xdr:nvPicPr>
        <xdr:cNvPr id="2608" name="Picture 2607">
          <a:extLst>
            <a:ext uri="{FF2B5EF4-FFF2-40B4-BE49-F238E27FC236}">
              <a16:creationId xmlns:a16="http://schemas.microsoft.com/office/drawing/2014/main" xmlns="" id="{23066F75-07AD-45ED-B3F7-3A4CC43E8D02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62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328035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2609" name="Picture 2608">
          <a:extLst>
            <a:ext uri="{FF2B5EF4-FFF2-40B4-BE49-F238E27FC236}">
              <a16:creationId xmlns:a16="http://schemas.microsoft.com/office/drawing/2014/main" xmlns="" id="{6D669B91-1A43-42A7-9397-B20E3BCFE401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63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2610" name="Picture 2609">
          <a:extLst>
            <a:ext uri="{FF2B5EF4-FFF2-40B4-BE49-F238E27FC236}">
              <a16:creationId xmlns:a16="http://schemas.microsoft.com/office/drawing/2014/main" xmlns="" id="{74DE3C9F-A845-4E42-A0E6-3F1EE101FF0E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64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2611" name="Picture 2610">
          <a:extLst>
            <a:ext uri="{FF2B5EF4-FFF2-40B4-BE49-F238E27FC236}">
              <a16:creationId xmlns:a16="http://schemas.microsoft.com/office/drawing/2014/main" xmlns="" id="{BB29E0C1-5A25-4719-A9DE-59C7EA63ACD1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6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2612" name="Picture 2611">
          <a:extLst>
            <a:ext uri="{FF2B5EF4-FFF2-40B4-BE49-F238E27FC236}">
              <a16:creationId xmlns:a16="http://schemas.microsoft.com/office/drawing/2014/main" xmlns="" id="{13FA23D7-5672-4A6A-A7A5-FFD54BD83D29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64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2613" name="Picture 2612">
          <a:extLst>
            <a:ext uri="{FF2B5EF4-FFF2-40B4-BE49-F238E27FC236}">
              <a16:creationId xmlns:a16="http://schemas.microsoft.com/office/drawing/2014/main" xmlns="" id="{58B3190D-3540-47DA-83F4-AE1A6F5FB876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6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2</xdr:col>
      <xdr:colOff>104775</xdr:colOff>
      <xdr:row>71</xdr:row>
      <xdr:rowOff>0</xdr:rowOff>
    </xdr:from>
    <xdr:ext cx="50800" cy="50800"/>
    <xdr:pic>
      <xdr:nvPicPr>
        <xdr:cNvPr id="2614" name="Picture 2613">
          <a:extLst>
            <a:ext uri="{FF2B5EF4-FFF2-40B4-BE49-F238E27FC236}">
              <a16:creationId xmlns:a16="http://schemas.microsoft.com/office/drawing/2014/main" xmlns="" id="{9102F9F1-43C6-44BB-A111-6D6CF6BD3135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64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328035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2615" name="Picture 2614">
          <a:extLst>
            <a:ext uri="{FF2B5EF4-FFF2-40B4-BE49-F238E27FC236}">
              <a16:creationId xmlns:a16="http://schemas.microsoft.com/office/drawing/2014/main" xmlns="" id="{CDBE6EC6-FE66-42EB-90C9-9AD80E65814D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6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2616" name="Picture 2615">
          <a:extLst>
            <a:ext uri="{FF2B5EF4-FFF2-40B4-BE49-F238E27FC236}">
              <a16:creationId xmlns:a16="http://schemas.microsoft.com/office/drawing/2014/main" xmlns="" id="{39C2D9DB-F4BC-4C0C-BB09-BF94FC394EA8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66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2617" name="Picture 2616">
          <a:extLst>
            <a:ext uri="{FF2B5EF4-FFF2-40B4-BE49-F238E27FC236}">
              <a16:creationId xmlns:a16="http://schemas.microsoft.com/office/drawing/2014/main" xmlns="" id="{26E5725E-6D56-425E-BB84-0980DB68B3FC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64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2618" name="Picture 2617">
          <a:extLst>
            <a:ext uri="{FF2B5EF4-FFF2-40B4-BE49-F238E27FC236}">
              <a16:creationId xmlns:a16="http://schemas.microsoft.com/office/drawing/2014/main" xmlns="" id="{B87C089F-BB8D-4D08-BDA1-FEB1E256C829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6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2619" name="Picture 2618">
          <a:extLst>
            <a:ext uri="{FF2B5EF4-FFF2-40B4-BE49-F238E27FC236}">
              <a16:creationId xmlns:a16="http://schemas.microsoft.com/office/drawing/2014/main" xmlns="" id="{93F12DAA-89B6-4684-98AA-0E2AACD6A865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66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2620" name="Picture 2619">
          <a:extLst>
            <a:ext uri="{FF2B5EF4-FFF2-40B4-BE49-F238E27FC236}">
              <a16:creationId xmlns:a16="http://schemas.microsoft.com/office/drawing/2014/main" xmlns="" id="{B692094F-C15D-4A8F-ABD0-113BDD13548D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64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2621" name="Picture 2620">
          <a:extLst>
            <a:ext uri="{FF2B5EF4-FFF2-40B4-BE49-F238E27FC236}">
              <a16:creationId xmlns:a16="http://schemas.microsoft.com/office/drawing/2014/main" xmlns="" id="{DC20864B-8460-4356-8B06-6DB2308275A2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6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2622" name="Picture 2621">
          <a:extLst>
            <a:ext uri="{FF2B5EF4-FFF2-40B4-BE49-F238E27FC236}">
              <a16:creationId xmlns:a16="http://schemas.microsoft.com/office/drawing/2014/main" xmlns="" id="{5EF02121-3FC4-48FE-97C2-C8F7F5C710E0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64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2623" name="Picture 2622">
          <a:extLst>
            <a:ext uri="{FF2B5EF4-FFF2-40B4-BE49-F238E27FC236}">
              <a16:creationId xmlns:a16="http://schemas.microsoft.com/office/drawing/2014/main" xmlns="" id="{B20F2564-486A-4FA3-86DE-09556FAB6B64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6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2624" name="Picture 2623">
          <a:extLst>
            <a:ext uri="{FF2B5EF4-FFF2-40B4-BE49-F238E27FC236}">
              <a16:creationId xmlns:a16="http://schemas.microsoft.com/office/drawing/2014/main" xmlns="" id="{5C2131EF-AEA5-41E4-A31B-FBE861CFA63E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66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2</xdr:col>
      <xdr:colOff>104775</xdr:colOff>
      <xdr:row>71</xdr:row>
      <xdr:rowOff>0</xdr:rowOff>
    </xdr:from>
    <xdr:ext cx="50800" cy="50800"/>
    <xdr:pic>
      <xdr:nvPicPr>
        <xdr:cNvPr id="2625" name="Picture 2624">
          <a:extLst>
            <a:ext uri="{FF2B5EF4-FFF2-40B4-BE49-F238E27FC236}">
              <a16:creationId xmlns:a16="http://schemas.microsoft.com/office/drawing/2014/main" xmlns="" id="{CD0A1161-9552-49F5-9BA7-3A1BB536BB4B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64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328035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2626" name="Picture 2625">
          <a:extLst>
            <a:ext uri="{FF2B5EF4-FFF2-40B4-BE49-F238E27FC236}">
              <a16:creationId xmlns:a16="http://schemas.microsoft.com/office/drawing/2014/main" xmlns="" id="{D348A850-E58C-410F-B7EA-23900932B555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6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2627" name="Picture 2626">
          <a:extLst>
            <a:ext uri="{FF2B5EF4-FFF2-40B4-BE49-F238E27FC236}">
              <a16:creationId xmlns:a16="http://schemas.microsoft.com/office/drawing/2014/main" xmlns="" id="{D1E5F435-3003-4C45-98C7-E2D6E256A011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64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2628" name="Picture 2627">
          <a:extLst>
            <a:ext uri="{FF2B5EF4-FFF2-40B4-BE49-F238E27FC236}">
              <a16:creationId xmlns:a16="http://schemas.microsoft.com/office/drawing/2014/main" xmlns="" id="{3C6B9B29-2A0B-4C2E-8D23-1D3FBF3B784F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6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2629" name="Picture 2628">
          <a:extLst>
            <a:ext uri="{FF2B5EF4-FFF2-40B4-BE49-F238E27FC236}">
              <a16:creationId xmlns:a16="http://schemas.microsoft.com/office/drawing/2014/main" xmlns="" id="{A27B4834-97B4-4C48-9338-94E2D8A1F5A8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64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2630" name="Picture 2629">
          <a:extLst>
            <a:ext uri="{FF2B5EF4-FFF2-40B4-BE49-F238E27FC236}">
              <a16:creationId xmlns:a16="http://schemas.microsoft.com/office/drawing/2014/main" xmlns="" id="{E42C5A0C-1412-4A98-AF6D-D1B8DBBB8026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6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2631" name="Picture 2630">
          <a:extLst>
            <a:ext uri="{FF2B5EF4-FFF2-40B4-BE49-F238E27FC236}">
              <a16:creationId xmlns:a16="http://schemas.microsoft.com/office/drawing/2014/main" xmlns="" id="{B2B4D74C-EB81-49A8-BE7F-AC5C07232D18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66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2</xdr:col>
      <xdr:colOff>104775</xdr:colOff>
      <xdr:row>71</xdr:row>
      <xdr:rowOff>0</xdr:rowOff>
    </xdr:from>
    <xdr:ext cx="50800" cy="50800"/>
    <xdr:pic>
      <xdr:nvPicPr>
        <xdr:cNvPr id="2632" name="Picture 2631">
          <a:extLst>
            <a:ext uri="{FF2B5EF4-FFF2-40B4-BE49-F238E27FC236}">
              <a16:creationId xmlns:a16="http://schemas.microsoft.com/office/drawing/2014/main" xmlns="" id="{16E158F6-9C78-451F-B5A3-51C17EF666E1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64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328035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2633" name="Picture 2632">
          <a:extLst>
            <a:ext uri="{FF2B5EF4-FFF2-40B4-BE49-F238E27FC236}">
              <a16:creationId xmlns:a16="http://schemas.microsoft.com/office/drawing/2014/main" xmlns="" id="{C3ACC144-AC87-48C9-8419-39260185CCC4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6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2634" name="Picture 2633">
          <a:extLst>
            <a:ext uri="{FF2B5EF4-FFF2-40B4-BE49-F238E27FC236}">
              <a16:creationId xmlns:a16="http://schemas.microsoft.com/office/drawing/2014/main" xmlns="" id="{A41E4EB0-B2F6-46A9-B6ED-DCEF4F09AC22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64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2635" name="Picture 2634">
          <a:extLst>
            <a:ext uri="{FF2B5EF4-FFF2-40B4-BE49-F238E27FC236}">
              <a16:creationId xmlns:a16="http://schemas.microsoft.com/office/drawing/2014/main" xmlns="" id="{8186762A-68DC-41B3-9B3D-881B026F62E1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6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2636" name="Picture 2635">
          <a:extLst>
            <a:ext uri="{FF2B5EF4-FFF2-40B4-BE49-F238E27FC236}">
              <a16:creationId xmlns:a16="http://schemas.microsoft.com/office/drawing/2014/main" xmlns="" id="{64DEA6F5-E0F1-4BF4-9424-243EE06B446E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64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2637" name="Picture 2636">
          <a:extLst>
            <a:ext uri="{FF2B5EF4-FFF2-40B4-BE49-F238E27FC236}">
              <a16:creationId xmlns:a16="http://schemas.microsoft.com/office/drawing/2014/main" xmlns="" id="{64B3E6FD-183D-480D-B0BB-08EFA2EDE4FC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6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2638" name="Picture 2637">
          <a:extLst>
            <a:ext uri="{FF2B5EF4-FFF2-40B4-BE49-F238E27FC236}">
              <a16:creationId xmlns:a16="http://schemas.microsoft.com/office/drawing/2014/main" xmlns="" id="{44CB98C0-DB29-4DCF-B321-870316D461A8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66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2639" name="Picture 2638">
          <a:extLst>
            <a:ext uri="{FF2B5EF4-FFF2-40B4-BE49-F238E27FC236}">
              <a16:creationId xmlns:a16="http://schemas.microsoft.com/office/drawing/2014/main" xmlns="" id="{417A82F9-8A13-4FFE-A487-6207B4CD0EFA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67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2640" name="Picture 2639">
          <a:extLst>
            <a:ext uri="{FF2B5EF4-FFF2-40B4-BE49-F238E27FC236}">
              <a16:creationId xmlns:a16="http://schemas.microsoft.com/office/drawing/2014/main" xmlns="" id="{DC180410-99F9-44DC-91CA-FCF696531B3B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68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2641" name="Picture 2640">
          <a:extLst>
            <a:ext uri="{FF2B5EF4-FFF2-40B4-BE49-F238E27FC236}">
              <a16:creationId xmlns:a16="http://schemas.microsoft.com/office/drawing/2014/main" xmlns="" id="{E85E5F78-324F-42C5-BCB6-4B49B79536A7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69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2</xdr:col>
      <xdr:colOff>104775</xdr:colOff>
      <xdr:row>71</xdr:row>
      <xdr:rowOff>0</xdr:rowOff>
    </xdr:from>
    <xdr:ext cx="50800" cy="50800"/>
    <xdr:pic>
      <xdr:nvPicPr>
        <xdr:cNvPr id="2642" name="Picture 2641">
          <a:extLst>
            <a:ext uri="{FF2B5EF4-FFF2-40B4-BE49-F238E27FC236}">
              <a16:creationId xmlns:a16="http://schemas.microsoft.com/office/drawing/2014/main" xmlns="" id="{4A4ECA1C-0B65-49A8-8C29-8D4AAFC799D2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70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328035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2643" name="Picture 2642">
          <a:extLst>
            <a:ext uri="{FF2B5EF4-FFF2-40B4-BE49-F238E27FC236}">
              <a16:creationId xmlns:a16="http://schemas.microsoft.com/office/drawing/2014/main" xmlns="" id="{A1175789-3ABE-4EEB-9933-6DCA3358EE73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71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2644" name="Picture 2643">
          <a:extLst>
            <a:ext uri="{FF2B5EF4-FFF2-40B4-BE49-F238E27FC236}">
              <a16:creationId xmlns:a16="http://schemas.microsoft.com/office/drawing/2014/main" xmlns="" id="{94726DFD-1DC0-46D6-9450-D335B8C895C7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70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2645" name="Picture 2644">
          <a:extLst>
            <a:ext uri="{FF2B5EF4-FFF2-40B4-BE49-F238E27FC236}">
              <a16:creationId xmlns:a16="http://schemas.microsoft.com/office/drawing/2014/main" xmlns="" id="{A8213728-3C00-4947-BD4D-A02ED32F901F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71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2646" name="Picture 2645">
          <a:extLst>
            <a:ext uri="{FF2B5EF4-FFF2-40B4-BE49-F238E27FC236}">
              <a16:creationId xmlns:a16="http://schemas.microsoft.com/office/drawing/2014/main" xmlns="" id="{02E5E815-9DD5-4847-9D8F-3D89DE85D33B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70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2647" name="Picture 2646">
          <a:extLst>
            <a:ext uri="{FF2B5EF4-FFF2-40B4-BE49-F238E27FC236}">
              <a16:creationId xmlns:a16="http://schemas.microsoft.com/office/drawing/2014/main" xmlns="" id="{E1077281-C443-4FB5-94DD-77FBA35D9B22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71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2648" name="Picture 2647">
          <a:extLst>
            <a:ext uri="{FF2B5EF4-FFF2-40B4-BE49-F238E27FC236}">
              <a16:creationId xmlns:a16="http://schemas.microsoft.com/office/drawing/2014/main" xmlns="" id="{72533456-DD9D-45C5-8464-DBEEA8C9174F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72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2649" name="Picture 2648">
          <a:extLst>
            <a:ext uri="{FF2B5EF4-FFF2-40B4-BE49-F238E27FC236}">
              <a16:creationId xmlns:a16="http://schemas.microsoft.com/office/drawing/2014/main" xmlns="" id="{24D38B1B-ED33-439A-8A8B-6B0D606DCA75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70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2650" name="Picture 2649">
          <a:extLst>
            <a:ext uri="{FF2B5EF4-FFF2-40B4-BE49-F238E27FC236}">
              <a16:creationId xmlns:a16="http://schemas.microsoft.com/office/drawing/2014/main" xmlns="" id="{1EED4285-6B32-4A18-9EE9-8046BE5D2EE8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71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2651" name="Picture 2650">
          <a:extLst>
            <a:ext uri="{FF2B5EF4-FFF2-40B4-BE49-F238E27FC236}">
              <a16:creationId xmlns:a16="http://schemas.microsoft.com/office/drawing/2014/main" xmlns="" id="{EE5FBA0D-03CA-4BDB-8E83-4C875E2290D8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72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2652" name="Picture 2651">
          <a:extLst>
            <a:ext uri="{FF2B5EF4-FFF2-40B4-BE49-F238E27FC236}">
              <a16:creationId xmlns:a16="http://schemas.microsoft.com/office/drawing/2014/main" xmlns="" id="{528B2654-AD56-4913-8090-AFB4197B61E4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5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2653" name="Picture 2652">
          <a:extLst>
            <a:ext uri="{FF2B5EF4-FFF2-40B4-BE49-F238E27FC236}">
              <a16:creationId xmlns:a16="http://schemas.microsoft.com/office/drawing/2014/main" xmlns="" id="{E2E7342B-65D0-41C9-959A-921A242D3B8D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56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2654" name="Picture 2653">
          <a:extLst>
            <a:ext uri="{FF2B5EF4-FFF2-40B4-BE49-F238E27FC236}">
              <a16:creationId xmlns:a16="http://schemas.microsoft.com/office/drawing/2014/main" xmlns="" id="{1F5A1933-1FB9-4196-AD8E-43DC7E422BA3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57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2655" name="Picture 2654">
          <a:extLst>
            <a:ext uri="{FF2B5EF4-FFF2-40B4-BE49-F238E27FC236}">
              <a16:creationId xmlns:a16="http://schemas.microsoft.com/office/drawing/2014/main" xmlns="" id="{9FC3AE9F-0AC5-4092-B938-D8AEA3780768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58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2</xdr:col>
      <xdr:colOff>104775</xdr:colOff>
      <xdr:row>73</xdr:row>
      <xdr:rowOff>0</xdr:rowOff>
    </xdr:from>
    <xdr:ext cx="50800" cy="50800"/>
    <xdr:pic>
      <xdr:nvPicPr>
        <xdr:cNvPr id="2656" name="Picture 2655">
          <a:extLst>
            <a:ext uri="{FF2B5EF4-FFF2-40B4-BE49-F238E27FC236}">
              <a16:creationId xmlns:a16="http://schemas.microsoft.com/office/drawing/2014/main" xmlns="" id="{685456FB-D8E9-4811-AFCF-015EE5DBE53F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54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328035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72</xdr:row>
      <xdr:rowOff>0</xdr:rowOff>
    </xdr:from>
    <xdr:ext cx="50800" cy="50800"/>
    <xdr:pic>
      <xdr:nvPicPr>
        <xdr:cNvPr id="2657" name="Picture 2656">
          <a:extLst>
            <a:ext uri="{FF2B5EF4-FFF2-40B4-BE49-F238E27FC236}">
              <a16:creationId xmlns:a16="http://schemas.microsoft.com/office/drawing/2014/main" xmlns="" id="{EF2884BD-048D-4AF6-A8C3-5F3067981317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54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72</xdr:row>
      <xdr:rowOff>0</xdr:rowOff>
    </xdr:from>
    <xdr:ext cx="50800" cy="50800"/>
    <xdr:pic>
      <xdr:nvPicPr>
        <xdr:cNvPr id="2658" name="Picture 2657">
          <a:extLst>
            <a:ext uri="{FF2B5EF4-FFF2-40B4-BE49-F238E27FC236}">
              <a16:creationId xmlns:a16="http://schemas.microsoft.com/office/drawing/2014/main" xmlns="" id="{992F9D6C-B5A2-4BD4-B288-690D36660F5F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5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2</xdr:col>
      <xdr:colOff>104775</xdr:colOff>
      <xdr:row>72</xdr:row>
      <xdr:rowOff>0</xdr:rowOff>
    </xdr:from>
    <xdr:ext cx="50800" cy="50800"/>
    <xdr:pic>
      <xdr:nvPicPr>
        <xdr:cNvPr id="2659" name="Picture 2658">
          <a:extLst>
            <a:ext uri="{FF2B5EF4-FFF2-40B4-BE49-F238E27FC236}">
              <a16:creationId xmlns:a16="http://schemas.microsoft.com/office/drawing/2014/main" xmlns="" id="{74EEDAFA-6C4D-4FBE-8BC1-638CBD49BBEA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56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328035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72</xdr:row>
      <xdr:rowOff>0</xdr:rowOff>
    </xdr:from>
    <xdr:ext cx="50800" cy="50800"/>
    <xdr:pic>
      <xdr:nvPicPr>
        <xdr:cNvPr id="2660" name="Picture 2659">
          <a:extLst>
            <a:ext uri="{FF2B5EF4-FFF2-40B4-BE49-F238E27FC236}">
              <a16:creationId xmlns:a16="http://schemas.microsoft.com/office/drawing/2014/main" xmlns="" id="{FA3AD205-0660-4797-B60E-73327ECDDF00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57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72</xdr:row>
      <xdr:rowOff>0</xdr:rowOff>
    </xdr:from>
    <xdr:ext cx="50800" cy="50800"/>
    <xdr:pic>
      <xdr:nvPicPr>
        <xdr:cNvPr id="2661" name="Picture 2660">
          <a:extLst>
            <a:ext uri="{FF2B5EF4-FFF2-40B4-BE49-F238E27FC236}">
              <a16:creationId xmlns:a16="http://schemas.microsoft.com/office/drawing/2014/main" xmlns="" id="{712274F4-E714-49AF-AEA0-4F4CE2CB0328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56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72</xdr:row>
      <xdr:rowOff>0</xdr:rowOff>
    </xdr:from>
    <xdr:ext cx="50800" cy="50800"/>
    <xdr:pic>
      <xdr:nvPicPr>
        <xdr:cNvPr id="2662" name="Picture 2661">
          <a:extLst>
            <a:ext uri="{FF2B5EF4-FFF2-40B4-BE49-F238E27FC236}">
              <a16:creationId xmlns:a16="http://schemas.microsoft.com/office/drawing/2014/main" xmlns="" id="{8D95DD09-65D3-4230-887F-D73ABC5313A5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57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72</xdr:row>
      <xdr:rowOff>0</xdr:rowOff>
    </xdr:from>
    <xdr:ext cx="50800" cy="50800"/>
    <xdr:pic>
      <xdr:nvPicPr>
        <xdr:cNvPr id="2663" name="Picture 2662">
          <a:extLst>
            <a:ext uri="{FF2B5EF4-FFF2-40B4-BE49-F238E27FC236}">
              <a16:creationId xmlns:a16="http://schemas.microsoft.com/office/drawing/2014/main" xmlns="" id="{BE1FB4B0-8B1F-44AC-A82F-659C79F86CDF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56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72</xdr:row>
      <xdr:rowOff>0</xdr:rowOff>
    </xdr:from>
    <xdr:ext cx="50800" cy="50800"/>
    <xdr:pic>
      <xdr:nvPicPr>
        <xdr:cNvPr id="2664" name="Picture 2663">
          <a:extLst>
            <a:ext uri="{FF2B5EF4-FFF2-40B4-BE49-F238E27FC236}">
              <a16:creationId xmlns:a16="http://schemas.microsoft.com/office/drawing/2014/main" xmlns="" id="{FB3C355F-4B86-4C52-8A20-D855C7860F18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57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72</xdr:row>
      <xdr:rowOff>0</xdr:rowOff>
    </xdr:from>
    <xdr:ext cx="50800" cy="50800"/>
    <xdr:pic>
      <xdr:nvPicPr>
        <xdr:cNvPr id="2665" name="Picture 2664">
          <a:extLst>
            <a:ext uri="{FF2B5EF4-FFF2-40B4-BE49-F238E27FC236}">
              <a16:creationId xmlns:a16="http://schemas.microsoft.com/office/drawing/2014/main" xmlns="" id="{7B5250F5-BF1C-46CB-89CA-729A83FC0E01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58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72</xdr:row>
      <xdr:rowOff>0</xdr:rowOff>
    </xdr:from>
    <xdr:ext cx="50800" cy="50800"/>
    <xdr:pic>
      <xdr:nvPicPr>
        <xdr:cNvPr id="2666" name="Picture 2665">
          <a:extLst>
            <a:ext uri="{FF2B5EF4-FFF2-40B4-BE49-F238E27FC236}">
              <a16:creationId xmlns:a16="http://schemas.microsoft.com/office/drawing/2014/main" xmlns="" id="{D70567EC-ADDD-4B9F-83D3-02A4FC604969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56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72</xdr:row>
      <xdr:rowOff>0</xdr:rowOff>
    </xdr:from>
    <xdr:ext cx="50800" cy="50800"/>
    <xdr:pic>
      <xdr:nvPicPr>
        <xdr:cNvPr id="2667" name="Picture 2666">
          <a:extLst>
            <a:ext uri="{FF2B5EF4-FFF2-40B4-BE49-F238E27FC236}">
              <a16:creationId xmlns:a16="http://schemas.microsoft.com/office/drawing/2014/main" xmlns="" id="{8B88AD1D-5432-4A9A-89DA-B2CB7A7817E1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57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72</xdr:row>
      <xdr:rowOff>0</xdr:rowOff>
    </xdr:from>
    <xdr:ext cx="50800" cy="50800"/>
    <xdr:pic>
      <xdr:nvPicPr>
        <xdr:cNvPr id="2668" name="Picture 2667">
          <a:extLst>
            <a:ext uri="{FF2B5EF4-FFF2-40B4-BE49-F238E27FC236}">
              <a16:creationId xmlns:a16="http://schemas.microsoft.com/office/drawing/2014/main" xmlns="" id="{F48CF0F1-E61C-4226-BCBC-508560767C2C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58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72</xdr:row>
      <xdr:rowOff>0</xdr:rowOff>
    </xdr:from>
    <xdr:ext cx="50800" cy="50800"/>
    <xdr:pic>
      <xdr:nvPicPr>
        <xdr:cNvPr id="2669" name="Picture 2668">
          <a:extLst>
            <a:ext uri="{FF2B5EF4-FFF2-40B4-BE49-F238E27FC236}">
              <a16:creationId xmlns:a16="http://schemas.microsoft.com/office/drawing/2014/main" xmlns="" id="{58661E63-B4A3-49DB-8534-B72F324AE2FE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59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72</xdr:row>
      <xdr:rowOff>0</xdr:rowOff>
    </xdr:from>
    <xdr:ext cx="50800" cy="50800"/>
    <xdr:pic>
      <xdr:nvPicPr>
        <xdr:cNvPr id="2670" name="Picture 2669">
          <a:extLst>
            <a:ext uri="{FF2B5EF4-FFF2-40B4-BE49-F238E27FC236}">
              <a16:creationId xmlns:a16="http://schemas.microsoft.com/office/drawing/2014/main" xmlns="" id="{768BD7B2-4287-4310-81BF-BA3CAA114474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60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72</xdr:row>
      <xdr:rowOff>0</xdr:rowOff>
    </xdr:from>
    <xdr:ext cx="50800" cy="50800"/>
    <xdr:pic>
      <xdr:nvPicPr>
        <xdr:cNvPr id="2671" name="Picture 2670">
          <a:extLst>
            <a:ext uri="{FF2B5EF4-FFF2-40B4-BE49-F238E27FC236}">
              <a16:creationId xmlns:a16="http://schemas.microsoft.com/office/drawing/2014/main" xmlns="" id="{BA495850-42CE-4ABD-B9EC-C5E52FC910D6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61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72</xdr:row>
      <xdr:rowOff>0</xdr:rowOff>
    </xdr:from>
    <xdr:ext cx="50800" cy="50800"/>
    <xdr:pic>
      <xdr:nvPicPr>
        <xdr:cNvPr id="2672" name="Picture 2671">
          <a:extLst>
            <a:ext uri="{FF2B5EF4-FFF2-40B4-BE49-F238E27FC236}">
              <a16:creationId xmlns:a16="http://schemas.microsoft.com/office/drawing/2014/main" xmlns="" id="{D7B54052-148D-4BCB-9789-BF0295514EDA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62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72</xdr:row>
      <xdr:rowOff>0</xdr:rowOff>
    </xdr:from>
    <xdr:ext cx="50800" cy="50800"/>
    <xdr:pic>
      <xdr:nvPicPr>
        <xdr:cNvPr id="2673" name="Picture 2672">
          <a:extLst>
            <a:ext uri="{FF2B5EF4-FFF2-40B4-BE49-F238E27FC236}">
              <a16:creationId xmlns:a16="http://schemas.microsoft.com/office/drawing/2014/main" xmlns="" id="{01AF6B65-7A1A-4E45-8489-AACE04BF5EC3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63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72</xdr:row>
      <xdr:rowOff>0</xdr:rowOff>
    </xdr:from>
    <xdr:ext cx="50800" cy="50800"/>
    <xdr:pic>
      <xdr:nvPicPr>
        <xdr:cNvPr id="2674" name="Picture 2673">
          <a:extLst>
            <a:ext uri="{FF2B5EF4-FFF2-40B4-BE49-F238E27FC236}">
              <a16:creationId xmlns:a16="http://schemas.microsoft.com/office/drawing/2014/main" xmlns="" id="{E36CDC4C-0632-4B0B-9EBB-D2CA43A55D8C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62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72</xdr:row>
      <xdr:rowOff>0</xdr:rowOff>
    </xdr:from>
    <xdr:ext cx="50800" cy="50800"/>
    <xdr:pic>
      <xdr:nvPicPr>
        <xdr:cNvPr id="2675" name="Picture 2674">
          <a:extLst>
            <a:ext uri="{FF2B5EF4-FFF2-40B4-BE49-F238E27FC236}">
              <a16:creationId xmlns:a16="http://schemas.microsoft.com/office/drawing/2014/main" xmlns="" id="{CA46A8D5-5038-40F9-A0A9-81B25386B762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63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2</xdr:col>
      <xdr:colOff>104775</xdr:colOff>
      <xdr:row>72</xdr:row>
      <xdr:rowOff>0</xdr:rowOff>
    </xdr:from>
    <xdr:ext cx="50800" cy="50800"/>
    <xdr:pic>
      <xdr:nvPicPr>
        <xdr:cNvPr id="2676" name="Picture 2675">
          <a:extLst>
            <a:ext uri="{FF2B5EF4-FFF2-40B4-BE49-F238E27FC236}">
              <a16:creationId xmlns:a16="http://schemas.microsoft.com/office/drawing/2014/main" xmlns="" id="{188ECB04-F0F5-4534-BA79-51B6B57A2125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62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328035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72</xdr:row>
      <xdr:rowOff>0</xdr:rowOff>
    </xdr:from>
    <xdr:ext cx="50800" cy="50800"/>
    <xdr:pic>
      <xdr:nvPicPr>
        <xdr:cNvPr id="2677" name="Picture 2676">
          <a:extLst>
            <a:ext uri="{FF2B5EF4-FFF2-40B4-BE49-F238E27FC236}">
              <a16:creationId xmlns:a16="http://schemas.microsoft.com/office/drawing/2014/main" xmlns="" id="{EE788E34-036B-4845-872C-36C6DB1E9D1C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63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72</xdr:row>
      <xdr:rowOff>0</xdr:rowOff>
    </xdr:from>
    <xdr:ext cx="50800" cy="50800"/>
    <xdr:pic>
      <xdr:nvPicPr>
        <xdr:cNvPr id="2678" name="Picture 2677">
          <a:extLst>
            <a:ext uri="{FF2B5EF4-FFF2-40B4-BE49-F238E27FC236}">
              <a16:creationId xmlns:a16="http://schemas.microsoft.com/office/drawing/2014/main" xmlns="" id="{EC5AE753-524B-4283-B773-497C9213AD48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64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72</xdr:row>
      <xdr:rowOff>0</xdr:rowOff>
    </xdr:from>
    <xdr:ext cx="50800" cy="50800"/>
    <xdr:pic>
      <xdr:nvPicPr>
        <xdr:cNvPr id="2679" name="Picture 2678">
          <a:extLst>
            <a:ext uri="{FF2B5EF4-FFF2-40B4-BE49-F238E27FC236}">
              <a16:creationId xmlns:a16="http://schemas.microsoft.com/office/drawing/2014/main" xmlns="" id="{5A25EA4F-F320-4863-973B-BD65BAF0796C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6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72</xdr:row>
      <xdr:rowOff>0</xdr:rowOff>
    </xdr:from>
    <xdr:ext cx="50800" cy="50800"/>
    <xdr:pic>
      <xdr:nvPicPr>
        <xdr:cNvPr id="2680" name="Picture 2679">
          <a:extLst>
            <a:ext uri="{FF2B5EF4-FFF2-40B4-BE49-F238E27FC236}">
              <a16:creationId xmlns:a16="http://schemas.microsoft.com/office/drawing/2014/main" xmlns="" id="{5405AEFA-9B0E-4686-850C-D3AD72FE3BBB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64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72</xdr:row>
      <xdr:rowOff>0</xdr:rowOff>
    </xdr:from>
    <xdr:ext cx="50800" cy="50800"/>
    <xdr:pic>
      <xdr:nvPicPr>
        <xdr:cNvPr id="2681" name="Picture 2680">
          <a:extLst>
            <a:ext uri="{FF2B5EF4-FFF2-40B4-BE49-F238E27FC236}">
              <a16:creationId xmlns:a16="http://schemas.microsoft.com/office/drawing/2014/main" xmlns="" id="{B7E731FD-AF0A-4190-A4BA-2A1DBE922382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6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2</xdr:col>
      <xdr:colOff>104775</xdr:colOff>
      <xdr:row>72</xdr:row>
      <xdr:rowOff>0</xdr:rowOff>
    </xdr:from>
    <xdr:ext cx="50800" cy="50800"/>
    <xdr:pic>
      <xdr:nvPicPr>
        <xdr:cNvPr id="2682" name="Picture 2681">
          <a:extLst>
            <a:ext uri="{FF2B5EF4-FFF2-40B4-BE49-F238E27FC236}">
              <a16:creationId xmlns:a16="http://schemas.microsoft.com/office/drawing/2014/main" xmlns="" id="{B1020643-77DD-4288-96F2-B851A641DF84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64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328035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72</xdr:row>
      <xdr:rowOff>0</xdr:rowOff>
    </xdr:from>
    <xdr:ext cx="50800" cy="50800"/>
    <xdr:pic>
      <xdr:nvPicPr>
        <xdr:cNvPr id="2683" name="Picture 2682">
          <a:extLst>
            <a:ext uri="{FF2B5EF4-FFF2-40B4-BE49-F238E27FC236}">
              <a16:creationId xmlns:a16="http://schemas.microsoft.com/office/drawing/2014/main" xmlns="" id="{5F315B23-E8C8-43FA-888E-95A5E222BD2C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6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72</xdr:row>
      <xdr:rowOff>0</xdr:rowOff>
    </xdr:from>
    <xdr:ext cx="50800" cy="50800"/>
    <xdr:pic>
      <xdr:nvPicPr>
        <xdr:cNvPr id="2684" name="Picture 2683">
          <a:extLst>
            <a:ext uri="{FF2B5EF4-FFF2-40B4-BE49-F238E27FC236}">
              <a16:creationId xmlns:a16="http://schemas.microsoft.com/office/drawing/2014/main" xmlns="" id="{02C9D051-4C9A-4AB2-B552-5BA454DD6BA2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66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72</xdr:row>
      <xdr:rowOff>0</xdr:rowOff>
    </xdr:from>
    <xdr:ext cx="50800" cy="50800"/>
    <xdr:pic>
      <xdr:nvPicPr>
        <xdr:cNvPr id="2685" name="Picture 2684">
          <a:extLst>
            <a:ext uri="{FF2B5EF4-FFF2-40B4-BE49-F238E27FC236}">
              <a16:creationId xmlns:a16="http://schemas.microsoft.com/office/drawing/2014/main" xmlns="" id="{575848E6-2623-4E93-93F0-F1194334E711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64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72</xdr:row>
      <xdr:rowOff>0</xdr:rowOff>
    </xdr:from>
    <xdr:ext cx="50800" cy="50800"/>
    <xdr:pic>
      <xdr:nvPicPr>
        <xdr:cNvPr id="2686" name="Picture 2685">
          <a:extLst>
            <a:ext uri="{FF2B5EF4-FFF2-40B4-BE49-F238E27FC236}">
              <a16:creationId xmlns:a16="http://schemas.microsoft.com/office/drawing/2014/main" xmlns="" id="{8BCDC117-C361-44F6-A0CE-DC7C3D36EDD4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6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72</xdr:row>
      <xdr:rowOff>0</xdr:rowOff>
    </xdr:from>
    <xdr:ext cx="50800" cy="50800"/>
    <xdr:pic>
      <xdr:nvPicPr>
        <xdr:cNvPr id="2687" name="Picture 2686">
          <a:extLst>
            <a:ext uri="{FF2B5EF4-FFF2-40B4-BE49-F238E27FC236}">
              <a16:creationId xmlns:a16="http://schemas.microsoft.com/office/drawing/2014/main" xmlns="" id="{174E2D02-7730-433E-A3DE-5DA0BDF3FC22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66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72</xdr:row>
      <xdr:rowOff>0</xdr:rowOff>
    </xdr:from>
    <xdr:ext cx="50800" cy="50800"/>
    <xdr:pic>
      <xdr:nvPicPr>
        <xdr:cNvPr id="2688" name="Picture 2687">
          <a:extLst>
            <a:ext uri="{FF2B5EF4-FFF2-40B4-BE49-F238E27FC236}">
              <a16:creationId xmlns:a16="http://schemas.microsoft.com/office/drawing/2014/main" xmlns="" id="{F0F781F1-EB6B-4CF1-9AEA-B81F0F7C93F4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64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72</xdr:row>
      <xdr:rowOff>0</xdr:rowOff>
    </xdr:from>
    <xdr:ext cx="50800" cy="50800"/>
    <xdr:pic>
      <xdr:nvPicPr>
        <xdr:cNvPr id="2689" name="Picture 2688">
          <a:extLst>
            <a:ext uri="{FF2B5EF4-FFF2-40B4-BE49-F238E27FC236}">
              <a16:creationId xmlns:a16="http://schemas.microsoft.com/office/drawing/2014/main" xmlns="" id="{A1EFCA22-1AB8-4092-81BF-3654BF193B7A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6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72</xdr:row>
      <xdr:rowOff>0</xdr:rowOff>
    </xdr:from>
    <xdr:ext cx="50800" cy="50800"/>
    <xdr:pic>
      <xdr:nvPicPr>
        <xdr:cNvPr id="2690" name="Picture 2689">
          <a:extLst>
            <a:ext uri="{FF2B5EF4-FFF2-40B4-BE49-F238E27FC236}">
              <a16:creationId xmlns:a16="http://schemas.microsoft.com/office/drawing/2014/main" xmlns="" id="{0C664BBB-D234-4CCA-8134-86CA0E718AF3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64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72</xdr:row>
      <xdr:rowOff>0</xdr:rowOff>
    </xdr:from>
    <xdr:ext cx="50800" cy="50800"/>
    <xdr:pic>
      <xdr:nvPicPr>
        <xdr:cNvPr id="2691" name="Picture 2690">
          <a:extLst>
            <a:ext uri="{FF2B5EF4-FFF2-40B4-BE49-F238E27FC236}">
              <a16:creationId xmlns:a16="http://schemas.microsoft.com/office/drawing/2014/main" xmlns="" id="{CF8E193B-D98B-40AF-B3E4-0F983D86B5B8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6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72</xdr:row>
      <xdr:rowOff>0</xdr:rowOff>
    </xdr:from>
    <xdr:ext cx="50800" cy="50800"/>
    <xdr:pic>
      <xdr:nvPicPr>
        <xdr:cNvPr id="2692" name="Picture 2691">
          <a:extLst>
            <a:ext uri="{FF2B5EF4-FFF2-40B4-BE49-F238E27FC236}">
              <a16:creationId xmlns:a16="http://schemas.microsoft.com/office/drawing/2014/main" xmlns="" id="{79FB6DC4-D3BE-4516-ADCC-F4E98C963C2E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66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2</xdr:col>
      <xdr:colOff>104775</xdr:colOff>
      <xdr:row>72</xdr:row>
      <xdr:rowOff>0</xdr:rowOff>
    </xdr:from>
    <xdr:ext cx="50800" cy="50800"/>
    <xdr:pic>
      <xdr:nvPicPr>
        <xdr:cNvPr id="2693" name="Picture 2692">
          <a:extLst>
            <a:ext uri="{FF2B5EF4-FFF2-40B4-BE49-F238E27FC236}">
              <a16:creationId xmlns:a16="http://schemas.microsoft.com/office/drawing/2014/main" xmlns="" id="{5112C22F-11F0-43AD-9489-0CF284D7DE27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64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328035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72</xdr:row>
      <xdr:rowOff>0</xdr:rowOff>
    </xdr:from>
    <xdr:ext cx="50800" cy="50800"/>
    <xdr:pic>
      <xdr:nvPicPr>
        <xdr:cNvPr id="2694" name="Picture 2693">
          <a:extLst>
            <a:ext uri="{FF2B5EF4-FFF2-40B4-BE49-F238E27FC236}">
              <a16:creationId xmlns:a16="http://schemas.microsoft.com/office/drawing/2014/main" xmlns="" id="{5831353D-6E29-4239-A9D2-BFB992247C86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6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72</xdr:row>
      <xdr:rowOff>0</xdr:rowOff>
    </xdr:from>
    <xdr:ext cx="50800" cy="50800"/>
    <xdr:pic>
      <xdr:nvPicPr>
        <xdr:cNvPr id="2695" name="Picture 2694">
          <a:extLst>
            <a:ext uri="{FF2B5EF4-FFF2-40B4-BE49-F238E27FC236}">
              <a16:creationId xmlns:a16="http://schemas.microsoft.com/office/drawing/2014/main" xmlns="" id="{05FCA75A-310A-4742-B982-F41BFCDF8351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64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72</xdr:row>
      <xdr:rowOff>0</xdr:rowOff>
    </xdr:from>
    <xdr:ext cx="50800" cy="50800"/>
    <xdr:pic>
      <xdr:nvPicPr>
        <xdr:cNvPr id="2696" name="Picture 2695">
          <a:extLst>
            <a:ext uri="{FF2B5EF4-FFF2-40B4-BE49-F238E27FC236}">
              <a16:creationId xmlns:a16="http://schemas.microsoft.com/office/drawing/2014/main" xmlns="" id="{3D48FD77-4D6C-4B66-B999-28EB2B35F1E5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6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72</xdr:row>
      <xdr:rowOff>0</xdr:rowOff>
    </xdr:from>
    <xdr:ext cx="50800" cy="50800"/>
    <xdr:pic>
      <xdr:nvPicPr>
        <xdr:cNvPr id="2697" name="Picture 2696">
          <a:extLst>
            <a:ext uri="{FF2B5EF4-FFF2-40B4-BE49-F238E27FC236}">
              <a16:creationId xmlns:a16="http://schemas.microsoft.com/office/drawing/2014/main" xmlns="" id="{5C42B96E-BD33-44EB-B8F0-5364C0EFCEF1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64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72</xdr:row>
      <xdr:rowOff>0</xdr:rowOff>
    </xdr:from>
    <xdr:ext cx="50800" cy="50800"/>
    <xdr:pic>
      <xdr:nvPicPr>
        <xdr:cNvPr id="2698" name="Picture 2697">
          <a:extLst>
            <a:ext uri="{FF2B5EF4-FFF2-40B4-BE49-F238E27FC236}">
              <a16:creationId xmlns:a16="http://schemas.microsoft.com/office/drawing/2014/main" xmlns="" id="{5CD12BAC-E7A4-46B2-B622-6199898C3C73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6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72</xdr:row>
      <xdr:rowOff>0</xdr:rowOff>
    </xdr:from>
    <xdr:ext cx="50800" cy="50800"/>
    <xdr:pic>
      <xdr:nvPicPr>
        <xdr:cNvPr id="2699" name="Picture 2698">
          <a:extLst>
            <a:ext uri="{FF2B5EF4-FFF2-40B4-BE49-F238E27FC236}">
              <a16:creationId xmlns:a16="http://schemas.microsoft.com/office/drawing/2014/main" xmlns="" id="{C15DE25C-4641-47B3-BB98-399BF792E5DA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66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2</xdr:col>
      <xdr:colOff>104775</xdr:colOff>
      <xdr:row>72</xdr:row>
      <xdr:rowOff>0</xdr:rowOff>
    </xdr:from>
    <xdr:ext cx="50800" cy="50800"/>
    <xdr:pic>
      <xdr:nvPicPr>
        <xdr:cNvPr id="2700" name="Picture 2699">
          <a:extLst>
            <a:ext uri="{FF2B5EF4-FFF2-40B4-BE49-F238E27FC236}">
              <a16:creationId xmlns:a16="http://schemas.microsoft.com/office/drawing/2014/main" xmlns="" id="{7F70873F-3D04-43E9-8BC4-EB0F3D060DAF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64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328035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72</xdr:row>
      <xdr:rowOff>0</xdr:rowOff>
    </xdr:from>
    <xdr:ext cx="50800" cy="50800"/>
    <xdr:pic>
      <xdr:nvPicPr>
        <xdr:cNvPr id="2701" name="Picture 2700">
          <a:extLst>
            <a:ext uri="{FF2B5EF4-FFF2-40B4-BE49-F238E27FC236}">
              <a16:creationId xmlns:a16="http://schemas.microsoft.com/office/drawing/2014/main" xmlns="" id="{01F33049-70E5-4121-B925-E0E4D923834C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6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72</xdr:row>
      <xdr:rowOff>0</xdr:rowOff>
    </xdr:from>
    <xdr:ext cx="50800" cy="50800"/>
    <xdr:pic>
      <xdr:nvPicPr>
        <xdr:cNvPr id="2702" name="Picture 2701">
          <a:extLst>
            <a:ext uri="{FF2B5EF4-FFF2-40B4-BE49-F238E27FC236}">
              <a16:creationId xmlns:a16="http://schemas.microsoft.com/office/drawing/2014/main" xmlns="" id="{2DB86881-B148-4E78-9FEB-52CA4663F3A0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64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72</xdr:row>
      <xdr:rowOff>0</xdr:rowOff>
    </xdr:from>
    <xdr:ext cx="50800" cy="50800"/>
    <xdr:pic>
      <xdr:nvPicPr>
        <xdr:cNvPr id="2703" name="Picture 2702">
          <a:extLst>
            <a:ext uri="{FF2B5EF4-FFF2-40B4-BE49-F238E27FC236}">
              <a16:creationId xmlns:a16="http://schemas.microsoft.com/office/drawing/2014/main" xmlns="" id="{F6413618-D141-4B0F-86B6-51040DDBD297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6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72</xdr:row>
      <xdr:rowOff>0</xdr:rowOff>
    </xdr:from>
    <xdr:ext cx="50800" cy="50800"/>
    <xdr:pic>
      <xdr:nvPicPr>
        <xdr:cNvPr id="2704" name="Picture 2703">
          <a:extLst>
            <a:ext uri="{FF2B5EF4-FFF2-40B4-BE49-F238E27FC236}">
              <a16:creationId xmlns:a16="http://schemas.microsoft.com/office/drawing/2014/main" xmlns="" id="{77C05256-A88B-4BC2-8839-4BE3C075C6DB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64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72</xdr:row>
      <xdr:rowOff>0</xdr:rowOff>
    </xdr:from>
    <xdr:ext cx="50800" cy="50800"/>
    <xdr:pic>
      <xdr:nvPicPr>
        <xdr:cNvPr id="2705" name="Picture 2704">
          <a:extLst>
            <a:ext uri="{FF2B5EF4-FFF2-40B4-BE49-F238E27FC236}">
              <a16:creationId xmlns:a16="http://schemas.microsoft.com/office/drawing/2014/main" xmlns="" id="{4802D4A7-66C3-47E5-9AD9-0AE8390C7C41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6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72</xdr:row>
      <xdr:rowOff>0</xdr:rowOff>
    </xdr:from>
    <xdr:ext cx="50800" cy="50800"/>
    <xdr:pic>
      <xdr:nvPicPr>
        <xdr:cNvPr id="2706" name="Picture 2705">
          <a:extLst>
            <a:ext uri="{FF2B5EF4-FFF2-40B4-BE49-F238E27FC236}">
              <a16:creationId xmlns:a16="http://schemas.microsoft.com/office/drawing/2014/main" xmlns="" id="{D73BC73C-FDAE-4E5A-9A4A-ADB92080623A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66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72</xdr:row>
      <xdr:rowOff>0</xdr:rowOff>
    </xdr:from>
    <xdr:ext cx="50800" cy="50800"/>
    <xdr:pic>
      <xdr:nvPicPr>
        <xdr:cNvPr id="2707" name="Picture 2706">
          <a:extLst>
            <a:ext uri="{FF2B5EF4-FFF2-40B4-BE49-F238E27FC236}">
              <a16:creationId xmlns:a16="http://schemas.microsoft.com/office/drawing/2014/main" xmlns="" id="{E8F64034-DA5B-46D3-A8F9-6605C397D510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67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72</xdr:row>
      <xdr:rowOff>0</xdr:rowOff>
    </xdr:from>
    <xdr:ext cx="50800" cy="50800"/>
    <xdr:pic>
      <xdr:nvPicPr>
        <xdr:cNvPr id="2708" name="Picture 2707">
          <a:extLst>
            <a:ext uri="{FF2B5EF4-FFF2-40B4-BE49-F238E27FC236}">
              <a16:creationId xmlns:a16="http://schemas.microsoft.com/office/drawing/2014/main" xmlns="" id="{23C71B52-55C9-4FF9-8164-85159ABBA571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68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72</xdr:row>
      <xdr:rowOff>0</xdr:rowOff>
    </xdr:from>
    <xdr:ext cx="50800" cy="50800"/>
    <xdr:pic>
      <xdr:nvPicPr>
        <xdr:cNvPr id="2709" name="Picture 2708">
          <a:extLst>
            <a:ext uri="{FF2B5EF4-FFF2-40B4-BE49-F238E27FC236}">
              <a16:creationId xmlns:a16="http://schemas.microsoft.com/office/drawing/2014/main" xmlns="" id="{2D696EA3-DB7B-4C0F-ABE1-2E8278F5C841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69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2</xdr:col>
      <xdr:colOff>104775</xdr:colOff>
      <xdr:row>72</xdr:row>
      <xdr:rowOff>0</xdr:rowOff>
    </xdr:from>
    <xdr:ext cx="50800" cy="50800"/>
    <xdr:pic>
      <xdr:nvPicPr>
        <xdr:cNvPr id="2710" name="Picture 2709">
          <a:extLst>
            <a:ext uri="{FF2B5EF4-FFF2-40B4-BE49-F238E27FC236}">
              <a16:creationId xmlns:a16="http://schemas.microsoft.com/office/drawing/2014/main" xmlns="" id="{1A3FF62B-A87C-4044-B427-4A93FCBBA917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70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328035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72</xdr:row>
      <xdr:rowOff>0</xdr:rowOff>
    </xdr:from>
    <xdr:ext cx="50800" cy="50800"/>
    <xdr:pic>
      <xdr:nvPicPr>
        <xdr:cNvPr id="2711" name="Picture 2710">
          <a:extLst>
            <a:ext uri="{FF2B5EF4-FFF2-40B4-BE49-F238E27FC236}">
              <a16:creationId xmlns:a16="http://schemas.microsoft.com/office/drawing/2014/main" xmlns="" id="{A641E31C-3137-4C54-82C2-0B0212EF6933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71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72</xdr:row>
      <xdr:rowOff>0</xdr:rowOff>
    </xdr:from>
    <xdr:ext cx="50800" cy="50800"/>
    <xdr:pic>
      <xdr:nvPicPr>
        <xdr:cNvPr id="2712" name="Picture 2711">
          <a:extLst>
            <a:ext uri="{FF2B5EF4-FFF2-40B4-BE49-F238E27FC236}">
              <a16:creationId xmlns:a16="http://schemas.microsoft.com/office/drawing/2014/main" xmlns="" id="{BB74812B-594A-40ED-B7E3-493F85F08944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70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72</xdr:row>
      <xdr:rowOff>0</xdr:rowOff>
    </xdr:from>
    <xdr:ext cx="50800" cy="50800"/>
    <xdr:pic>
      <xdr:nvPicPr>
        <xdr:cNvPr id="2713" name="Picture 2712">
          <a:extLst>
            <a:ext uri="{FF2B5EF4-FFF2-40B4-BE49-F238E27FC236}">
              <a16:creationId xmlns:a16="http://schemas.microsoft.com/office/drawing/2014/main" xmlns="" id="{BE98A58C-BA9C-480E-8387-84C28D2EF109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71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72</xdr:row>
      <xdr:rowOff>0</xdr:rowOff>
    </xdr:from>
    <xdr:ext cx="50800" cy="50800"/>
    <xdr:pic>
      <xdr:nvPicPr>
        <xdr:cNvPr id="2714" name="Picture 2713">
          <a:extLst>
            <a:ext uri="{FF2B5EF4-FFF2-40B4-BE49-F238E27FC236}">
              <a16:creationId xmlns:a16="http://schemas.microsoft.com/office/drawing/2014/main" xmlns="" id="{C2DEB157-66AA-45D9-B07B-AAB69910E1F3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70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72</xdr:row>
      <xdr:rowOff>0</xdr:rowOff>
    </xdr:from>
    <xdr:ext cx="50800" cy="50800"/>
    <xdr:pic>
      <xdr:nvPicPr>
        <xdr:cNvPr id="2715" name="Picture 2714">
          <a:extLst>
            <a:ext uri="{FF2B5EF4-FFF2-40B4-BE49-F238E27FC236}">
              <a16:creationId xmlns:a16="http://schemas.microsoft.com/office/drawing/2014/main" xmlns="" id="{B157303C-0CE9-44D5-8D3E-73C4ECA6E04E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71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72</xdr:row>
      <xdr:rowOff>0</xdr:rowOff>
    </xdr:from>
    <xdr:ext cx="50800" cy="50800"/>
    <xdr:pic>
      <xdr:nvPicPr>
        <xdr:cNvPr id="2716" name="Picture 2715">
          <a:extLst>
            <a:ext uri="{FF2B5EF4-FFF2-40B4-BE49-F238E27FC236}">
              <a16:creationId xmlns:a16="http://schemas.microsoft.com/office/drawing/2014/main" xmlns="" id="{18BDE668-C140-47F2-90EE-A58E2E3BF241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72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72</xdr:row>
      <xdr:rowOff>0</xdr:rowOff>
    </xdr:from>
    <xdr:ext cx="50800" cy="50800"/>
    <xdr:pic>
      <xdr:nvPicPr>
        <xdr:cNvPr id="2717" name="Picture 2716">
          <a:extLst>
            <a:ext uri="{FF2B5EF4-FFF2-40B4-BE49-F238E27FC236}">
              <a16:creationId xmlns:a16="http://schemas.microsoft.com/office/drawing/2014/main" xmlns="" id="{5E13E433-E709-4736-8706-75A57FF9BD5D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70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72</xdr:row>
      <xdr:rowOff>0</xdr:rowOff>
    </xdr:from>
    <xdr:ext cx="50800" cy="50800"/>
    <xdr:pic>
      <xdr:nvPicPr>
        <xdr:cNvPr id="2718" name="Picture 2717">
          <a:extLst>
            <a:ext uri="{FF2B5EF4-FFF2-40B4-BE49-F238E27FC236}">
              <a16:creationId xmlns:a16="http://schemas.microsoft.com/office/drawing/2014/main" xmlns="" id="{FE476FF5-5666-40CC-A3BA-6F3A40AB74CB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71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72</xdr:row>
      <xdr:rowOff>0</xdr:rowOff>
    </xdr:from>
    <xdr:ext cx="50800" cy="50800"/>
    <xdr:pic>
      <xdr:nvPicPr>
        <xdr:cNvPr id="2719" name="Picture 2718">
          <a:extLst>
            <a:ext uri="{FF2B5EF4-FFF2-40B4-BE49-F238E27FC236}">
              <a16:creationId xmlns:a16="http://schemas.microsoft.com/office/drawing/2014/main" xmlns="" id="{961A42A8-391B-4130-8EC4-F01031842C3D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72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2720" name="Picture 2719">
          <a:extLst>
            <a:ext uri="{FF2B5EF4-FFF2-40B4-BE49-F238E27FC236}">
              <a16:creationId xmlns:a16="http://schemas.microsoft.com/office/drawing/2014/main" xmlns="" id="{5E191154-60C5-4D6D-A8B0-CAB6F7BC1979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54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2721" name="Picture 2720">
          <a:extLst>
            <a:ext uri="{FF2B5EF4-FFF2-40B4-BE49-F238E27FC236}">
              <a16:creationId xmlns:a16="http://schemas.microsoft.com/office/drawing/2014/main" xmlns="" id="{1700BA71-B87C-44CB-B44C-0A5FE6EF442F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5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2</xdr:col>
      <xdr:colOff>104775</xdr:colOff>
      <xdr:row>73</xdr:row>
      <xdr:rowOff>0</xdr:rowOff>
    </xdr:from>
    <xdr:ext cx="50800" cy="50800"/>
    <xdr:pic>
      <xdr:nvPicPr>
        <xdr:cNvPr id="2722" name="Picture 2721">
          <a:extLst>
            <a:ext uri="{FF2B5EF4-FFF2-40B4-BE49-F238E27FC236}">
              <a16:creationId xmlns:a16="http://schemas.microsoft.com/office/drawing/2014/main" xmlns="" id="{4F76E8DC-E9BC-4FB5-A8A3-4B58ED2872CA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56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328035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2723" name="Picture 2722">
          <a:extLst>
            <a:ext uri="{FF2B5EF4-FFF2-40B4-BE49-F238E27FC236}">
              <a16:creationId xmlns:a16="http://schemas.microsoft.com/office/drawing/2014/main" xmlns="" id="{8D31C7FE-ABF3-4705-B9B4-29866EEF2C87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57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2724" name="Picture 2723">
          <a:extLst>
            <a:ext uri="{FF2B5EF4-FFF2-40B4-BE49-F238E27FC236}">
              <a16:creationId xmlns:a16="http://schemas.microsoft.com/office/drawing/2014/main" xmlns="" id="{2938CA7E-9DB6-467A-B8FE-81252D7D9660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56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2725" name="Picture 2724">
          <a:extLst>
            <a:ext uri="{FF2B5EF4-FFF2-40B4-BE49-F238E27FC236}">
              <a16:creationId xmlns:a16="http://schemas.microsoft.com/office/drawing/2014/main" xmlns="" id="{52448413-52DA-4FDE-9931-9774D8B1CD2F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57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2726" name="Picture 2725">
          <a:extLst>
            <a:ext uri="{FF2B5EF4-FFF2-40B4-BE49-F238E27FC236}">
              <a16:creationId xmlns:a16="http://schemas.microsoft.com/office/drawing/2014/main" xmlns="" id="{1E1FAEC4-615E-43C1-B98E-7E66676A1BCA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56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2727" name="Picture 2726">
          <a:extLst>
            <a:ext uri="{FF2B5EF4-FFF2-40B4-BE49-F238E27FC236}">
              <a16:creationId xmlns:a16="http://schemas.microsoft.com/office/drawing/2014/main" xmlns="" id="{FAA7AE3A-F0F7-4CF1-8BC7-A32FA087E6F4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57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2728" name="Picture 2727">
          <a:extLst>
            <a:ext uri="{FF2B5EF4-FFF2-40B4-BE49-F238E27FC236}">
              <a16:creationId xmlns:a16="http://schemas.microsoft.com/office/drawing/2014/main" xmlns="" id="{3B82E173-8F30-4409-9DC2-299EB3EF2EAB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58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2729" name="Picture 2728">
          <a:extLst>
            <a:ext uri="{FF2B5EF4-FFF2-40B4-BE49-F238E27FC236}">
              <a16:creationId xmlns:a16="http://schemas.microsoft.com/office/drawing/2014/main" xmlns="" id="{B2516DB6-9F06-4737-8FB4-576FBD2F8796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56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2730" name="Picture 2729">
          <a:extLst>
            <a:ext uri="{FF2B5EF4-FFF2-40B4-BE49-F238E27FC236}">
              <a16:creationId xmlns:a16="http://schemas.microsoft.com/office/drawing/2014/main" xmlns="" id="{DF890818-BBF1-4AB0-A396-A431C9CF22A6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57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2731" name="Picture 2730">
          <a:extLst>
            <a:ext uri="{FF2B5EF4-FFF2-40B4-BE49-F238E27FC236}">
              <a16:creationId xmlns:a16="http://schemas.microsoft.com/office/drawing/2014/main" xmlns="" id="{D03F30D7-5C0D-4A17-8033-5A31E0C0A14F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58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2732" name="Picture 2731">
          <a:extLst>
            <a:ext uri="{FF2B5EF4-FFF2-40B4-BE49-F238E27FC236}">
              <a16:creationId xmlns:a16="http://schemas.microsoft.com/office/drawing/2014/main" xmlns="" id="{5D2C274E-E427-4162-A059-5233D77C607B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59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2733" name="Picture 2732">
          <a:extLst>
            <a:ext uri="{FF2B5EF4-FFF2-40B4-BE49-F238E27FC236}">
              <a16:creationId xmlns:a16="http://schemas.microsoft.com/office/drawing/2014/main" xmlns="" id="{F3CAE02C-DF5D-4041-90E0-6E5E1334576A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60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2734" name="Picture 2733">
          <a:extLst>
            <a:ext uri="{FF2B5EF4-FFF2-40B4-BE49-F238E27FC236}">
              <a16:creationId xmlns:a16="http://schemas.microsoft.com/office/drawing/2014/main" xmlns="" id="{54FF4311-928C-49B3-91F1-71BA30AA86C9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61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2735" name="Picture 2734">
          <a:extLst>
            <a:ext uri="{FF2B5EF4-FFF2-40B4-BE49-F238E27FC236}">
              <a16:creationId xmlns:a16="http://schemas.microsoft.com/office/drawing/2014/main" xmlns="" id="{1B57DA31-0A8B-402E-B92B-FA8032DD695E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62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2736" name="Picture 2735">
          <a:extLst>
            <a:ext uri="{FF2B5EF4-FFF2-40B4-BE49-F238E27FC236}">
              <a16:creationId xmlns:a16="http://schemas.microsoft.com/office/drawing/2014/main" xmlns="" id="{5008AC5E-74C9-4401-9592-589FA3C210D8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63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2737" name="Picture 2736">
          <a:extLst>
            <a:ext uri="{FF2B5EF4-FFF2-40B4-BE49-F238E27FC236}">
              <a16:creationId xmlns:a16="http://schemas.microsoft.com/office/drawing/2014/main" xmlns="" id="{E6E64283-23FD-4C64-8B6B-0CD645ACB4D6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62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2738" name="Picture 2737">
          <a:extLst>
            <a:ext uri="{FF2B5EF4-FFF2-40B4-BE49-F238E27FC236}">
              <a16:creationId xmlns:a16="http://schemas.microsoft.com/office/drawing/2014/main" xmlns="" id="{C2C0BD4C-94FC-4055-BBB0-B18A6772C795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63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2</xdr:col>
      <xdr:colOff>104775</xdr:colOff>
      <xdr:row>73</xdr:row>
      <xdr:rowOff>0</xdr:rowOff>
    </xdr:from>
    <xdr:ext cx="50800" cy="50800"/>
    <xdr:pic>
      <xdr:nvPicPr>
        <xdr:cNvPr id="2739" name="Picture 2738">
          <a:extLst>
            <a:ext uri="{FF2B5EF4-FFF2-40B4-BE49-F238E27FC236}">
              <a16:creationId xmlns:a16="http://schemas.microsoft.com/office/drawing/2014/main" xmlns="" id="{9A4377E5-A1F3-41C0-A437-A24F8F5D8F23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62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328035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2740" name="Picture 2739">
          <a:extLst>
            <a:ext uri="{FF2B5EF4-FFF2-40B4-BE49-F238E27FC236}">
              <a16:creationId xmlns:a16="http://schemas.microsoft.com/office/drawing/2014/main" xmlns="" id="{046B8BBA-D20D-49B9-AB7D-D58FAF0BB101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63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2741" name="Picture 2740">
          <a:extLst>
            <a:ext uri="{FF2B5EF4-FFF2-40B4-BE49-F238E27FC236}">
              <a16:creationId xmlns:a16="http://schemas.microsoft.com/office/drawing/2014/main" xmlns="" id="{4954E9CF-1C2F-4669-8006-F57CD1C6C674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64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2742" name="Picture 2741">
          <a:extLst>
            <a:ext uri="{FF2B5EF4-FFF2-40B4-BE49-F238E27FC236}">
              <a16:creationId xmlns:a16="http://schemas.microsoft.com/office/drawing/2014/main" xmlns="" id="{BA4B40AE-9342-46CF-880D-1F59C780A1EF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6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2743" name="Picture 2742">
          <a:extLst>
            <a:ext uri="{FF2B5EF4-FFF2-40B4-BE49-F238E27FC236}">
              <a16:creationId xmlns:a16="http://schemas.microsoft.com/office/drawing/2014/main" xmlns="" id="{2F4386F8-8D38-4704-B810-3207C039960A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64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2744" name="Picture 2743">
          <a:extLst>
            <a:ext uri="{FF2B5EF4-FFF2-40B4-BE49-F238E27FC236}">
              <a16:creationId xmlns:a16="http://schemas.microsoft.com/office/drawing/2014/main" xmlns="" id="{238C3E60-5F84-40DA-AD1E-260EB0C9ED9F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6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2</xdr:col>
      <xdr:colOff>104775</xdr:colOff>
      <xdr:row>73</xdr:row>
      <xdr:rowOff>0</xdr:rowOff>
    </xdr:from>
    <xdr:ext cx="50800" cy="50800"/>
    <xdr:pic>
      <xdr:nvPicPr>
        <xdr:cNvPr id="2745" name="Picture 2744">
          <a:extLst>
            <a:ext uri="{FF2B5EF4-FFF2-40B4-BE49-F238E27FC236}">
              <a16:creationId xmlns:a16="http://schemas.microsoft.com/office/drawing/2014/main" xmlns="" id="{511BC28C-CBD2-4BEB-97F7-262CBEA17684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64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328035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2746" name="Picture 2745">
          <a:extLst>
            <a:ext uri="{FF2B5EF4-FFF2-40B4-BE49-F238E27FC236}">
              <a16:creationId xmlns:a16="http://schemas.microsoft.com/office/drawing/2014/main" xmlns="" id="{C042D65F-D2E2-4684-9782-23DED070BEA6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6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2747" name="Picture 2746">
          <a:extLst>
            <a:ext uri="{FF2B5EF4-FFF2-40B4-BE49-F238E27FC236}">
              <a16:creationId xmlns:a16="http://schemas.microsoft.com/office/drawing/2014/main" xmlns="" id="{AF66B9E3-3A69-4193-BADC-7832DB1E44F2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66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2748" name="Picture 2747">
          <a:extLst>
            <a:ext uri="{FF2B5EF4-FFF2-40B4-BE49-F238E27FC236}">
              <a16:creationId xmlns:a16="http://schemas.microsoft.com/office/drawing/2014/main" xmlns="" id="{5F99F3FA-BB60-450A-8A0E-765F7B7C7D62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64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2749" name="Picture 2748">
          <a:extLst>
            <a:ext uri="{FF2B5EF4-FFF2-40B4-BE49-F238E27FC236}">
              <a16:creationId xmlns:a16="http://schemas.microsoft.com/office/drawing/2014/main" xmlns="" id="{1D5101C6-D7C1-416A-B8F9-40CEBF360C13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6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2750" name="Picture 2749">
          <a:extLst>
            <a:ext uri="{FF2B5EF4-FFF2-40B4-BE49-F238E27FC236}">
              <a16:creationId xmlns:a16="http://schemas.microsoft.com/office/drawing/2014/main" xmlns="" id="{0F810AD1-8BC9-4404-B165-771F0EA64D57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66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2751" name="Picture 2750">
          <a:extLst>
            <a:ext uri="{FF2B5EF4-FFF2-40B4-BE49-F238E27FC236}">
              <a16:creationId xmlns:a16="http://schemas.microsoft.com/office/drawing/2014/main" xmlns="" id="{0F09F59C-8D7A-493E-A688-16C7F1661CCF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64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2752" name="Picture 2751">
          <a:extLst>
            <a:ext uri="{FF2B5EF4-FFF2-40B4-BE49-F238E27FC236}">
              <a16:creationId xmlns:a16="http://schemas.microsoft.com/office/drawing/2014/main" xmlns="" id="{7D9C167A-B864-437E-BBA1-2FB21CEABAF3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6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2753" name="Picture 2752">
          <a:extLst>
            <a:ext uri="{FF2B5EF4-FFF2-40B4-BE49-F238E27FC236}">
              <a16:creationId xmlns:a16="http://schemas.microsoft.com/office/drawing/2014/main" xmlns="" id="{CCA6BD69-A5E6-4843-B44A-2904F86C2899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64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2754" name="Picture 2753">
          <a:extLst>
            <a:ext uri="{FF2B5EF4-FFF2-40B4-BE49-F238E27FC236}">
              <a16:creationId xmlns:a16="http://schemas.microsoft.com/office/drawing/2014/main" xmlns="" id="{86C236E2-7474-48BA-B6A9-B0DF339D03B4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6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2755" name="Picture 2754">
          <a:extLst>
            <a:ext uri="{FF2B5EF4-FFF2-40B4-BE49-F238E27FC236}">
              <a16:creationId xmlns:a16="http://schemas.microsoft.com/office/drawing/2014/main" xmlns="" id="{3C003631-B1A7-4138-A4C8-E980D93E2716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66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2</xdr:col>
      <xdr:colOff>104775</xdr:colOff>
      <xdr:row>73</xdr:row>
      <xdr:rowOff>0</xdr:rowOff>
    </xdr:from>
    <xdr:ext cx="50800" cy="50800"/>
    <xdr:pic>
      <xdr:nvPicPr>
        <xdr:cNvPr id="2756" name="Picture 2755">
          <a:extLst>
            <a:ext uri="{FF2B5EF4-FFF2-40B4-BE49-F238E27FC236}">
              <a16:creationId xmlns:a16="http://schemas.microsoft.com/office/drawing/2014/main" xmlns="" id="{FFFE6E56-219B-4B79-9F0E-F4E059ABC390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64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328035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2757" name="Picture 2756">
          <a:extLst>
            <a:ext uri="{FF2B5EF4-FFF2-40B4-BE49-F238E27FC236}">
              <a16:creationId xmlns:a16="http://schemas.microsoft.com/office/drawing/2014/main" xmlns="" id="{81FC993A-D0F6-4C35-BB61-1F68C4B4724D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6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2758" name="Picture 2757">
          <a:extLst>
            <a:ext uri="{FF2B5EF4-FFF2-40B4-BE49-F238E27FC236}">
              <a16:creationId xmlns:a16="http://schemas.microsoft.com/office/drawing/2014/main" xmlns="" id="{63298250-8DFC-44AA-A4A6-6955A5713F1B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64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2759" name="Picture 2758">
          <a:extLst>
            <a:ext uri="{FF2B5EF4-FFF2-40B4-BE49-F238E27FC236}">
              <a16:creationId xmlns:a16="http://schemas.microsoft.com/office/drawing/2014/main" xmlns="" id="{56432B2E-EBF1-4602-B5A0-7F05DAD7BE56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6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2760" name="Picture 2759">
          <a:extLst>
            <a:ext uri="{FF2B5EF4-FFF2-40B4-BE49-F238E27FC236}">
              <a16:creationId xmlns:a16="http://schemas.microsoft.com/office/drawing/2014/main" xmlns="" id="{8C743F9D-3C34-4306-86FC-22B7B5198B0C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64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2761" name="Picture 2760">
          <a:extLst>
            <a:ext uri="{FF2B5EF4-FFF2-40B4-BE49-F238E27FC236}">
              <a16:creationId xmlns:a16="http://schemas.microsoft.com/office/drawing/2014/main" xmlns="" id="{26691CDD-01CB-430E-A022-C83C38705AE9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6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2762" name="Picture 2761">
          <a:extLst>
            <a:ext uri="{FF2B5EF4-FFF2-40B4-BE49-F238E27FC236}">
              <a16:creationId xmlns:a16="http://schemas.microsoft.com/office/drawing/2014/main" xmlns="" id="{CAA05D18-7721-4BAC-8EE6-FB7EC063826D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66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2</xdr:col>
      <xdr:colOff>104775</xdr:colOff>
      <xdr:row>73</xdr:row>
      <xdr:rowOff>0</xdr:rowOff>
    </xdr:from>
    <xdr:ext cx="50800" cy="50800"/>
    <xdr:pic>
      <xdr:nvPicPr>
        <xdr:cNvPr id="2763" name="Picture 2762">
          <a:extLst>
            <a:ext uri="{FF2B5EF4-FFF2-40B4-BE49-F238E27FC236}">
              <a16:creationId xmlns:a16="http://schemas.microsoft.com/office/drawing/2014/main" xmlns="" id="{480B364D-D561-46D3-B81F-42DC5A02CA69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64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328035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2764" name="Picture 2763">
          <a:extLst>
            <a:ext uri="{FF2B5EF4-FFF2-40B4-BE49-F238E27FC236}">
              <a16:creationId xmlns:a16="http://schemas.microsoft.com/office/drawing/2014/main" xmlns="" id="{847B06DC-6E8E-4E86-A1DB-EA997FAE6BA7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6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2765" name="Picture 2764">
          <a:extLst>
            <a:ext uri="{FF2B5EF4-FFF2-40B4-BE49-F238E27FC236}">
              <a16:creationId xmlns:a16="http://schemas.microsoft.com/office/drawing/2014/main" xmlns="" id="{FE80CE13-FFC3-4293-A041-4273CE3FA164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64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2766" name="Picture 2765">
          <a:extLst>
            <a:ext uri="{FF2B5EF4-FFF2-40B4-BE49-F238E27FC236}">
              <a16:creationId xmlns:a16="http://schemas.microsoft.com/office/drawing/2014/main" xmlns="" id="{ECE472CA-2582-46AB-A596-3FC7F9696945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6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2767" name="Picture 2766">
          <a:extLst>
            <a:ext uri="{FF2B5EF4-FFF2-40B4-BE49-F238E27FC236}">
              <a16:creationId xmlns:a16="http://schemas.microsoft.com/office/drawing/2014/main" xmlns="" id="{1F209DF9-FA3F-488A-88BF-B51C21BD90FE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64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2768" name="Picture 2767">
          <a:extLst>
            <a:ext uri="{FF2B5EF4-FFF2-40B4-BE49-F238E27FC236}">
              <a16:creationId xmlns:a16="http://schemas.microsoft.com/office/drawing/2014/main" xmlns="" id="{BC45577F-B3F8-426C-BF35-E89212D97735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6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2769" name="Picture 2768">
          <a:extLst>
            <a:ext uri="{FF2B5EF4-FFF2-40B4-BE49-F238E27FC236}">
              <a16:creationId xmlns:a16="http://schemas.microsoft.com/office/drawing/2014/main" xmlns="" id="{1FBC30CB-69C6-40A6-A804-A27E4E73DE77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66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2770" name="Picture 2769">
          <a:extLst>
            <a:ext uri="{FF2B5EF4-FFF2-40B4-BE49-F238E27FC236}">
              <a16:creationId xmlns:a16="http://schemas.microsoft.com/office/drawing/2014/main" xmlns="" id="{4794295E-A3B4-487D-A54C-B0C7ADA53F6C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67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2771" name="Picture 2770">
          <a:extLst>
            <a:ext uri="{FF2B5EF4-FFF2-40B4-BE49-F238E27FC236}">
              <a16:creationId xmlns:a16="http://schemas.microsoft.com/office/drawing/2014/main" xmlns="" id="{97CF1DDA-2B2A-4492-B66C-3B9F8D8E9317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68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2772" name="Picture 2771">
          <a:extLst>
            <a:ext uri="{FF2B5EF4-FFF2-40B4-BE49-F238E27FC236}">
              <a16:creationId xmlns:a16="http://schemas.microsoft.com/office/drawing/2014/main" xmlns="" id="{81652166-8FCD-48FF-884E-4150D9115664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69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2</xdr:col>
      <xdr:colOff>104775</xdr:colOff>
      <xdr:row>73</xdr:row>
      <xdr:rowOff>0</xdr:rowOff>
    </xdr:from>
    <xdr:ext cx="50800" cy="50800"/>
    <xdr:pic>
      <xdr:nvPicPr>
        <xdr:cNvPr id="2773" name="Picture 2772">
          <a:extLst>
            <a:ext uri="{FF2B5EF4-FFF2-40B4-BE49-F238E27FC236}">
              <a16:creationId xmlns:a16="http://schemas.microsoft.com/office/drawing/2014/main" xmlns="" id="{6CDD8FD8-BB36-48DE-8A18-004C0587B32F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70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328035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2774" name="Picture 2773">
          <a:extLst>
            <a:ext uri="{FF2B5EF4-FFF2-40B4-BE49-F238E27FC236}">
              <a16:creationId xmlns:a16="http://schemas.microsoft.com/office/drawing/2014/main" xmlns="" id="{B3999363-F13F-4F34-B3E7-214958D244E3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71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2775" name="Picture 2774">
          <a:extLst>
            <a:ext uri="{FF2B5EF4-FFF2-40B4-BE49-F238E27FC236}">
              <a16:creationId xmlns:a16="http://schemas.microsoft.com/office/drawing/2014/main" xmlns="" id="{0E155D31-5624-4994-9A1E-2383CB7FE2E9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70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2776" name="Picture 2775">
          <a:extLst>
            <a:ext uri="{FF2B5EF4-FFF2-40B4-BE49-F238E27FC236}">
              <a16:creationId xmlns:a16="http://schemas.microsoft.com/office/drawing/2014/main" xmlns="" id="{96524E80-455F-4605-BCF3-1B4DC78EF88D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71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2777" name="Picture 2776">
          <a:extLst>
            <a:ext uri="{FF2B5EF4-FFF2-40B4-BE49-F238E27FC236}">
              <a16:creationId xmlns:a16="http://schemas.microsoft.com/office/drawing/2014/main" xmlns="" id="{015E90FC-76AB-4F16-BB9A-127FE7245017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70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2778" name="Picture 2777">
          <a:extLst>
            <a:ext uri="{FF2B5EF4-FFF2-40B4-BE49-F238E27FC236}">
              <a16:creationId xmlns:a16="http://schemas.microsoft.com/office/drawing/2014/main" xmlns="" id="{C0604DE5-97C5-4E42-80AB-25E1B44DF1CB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71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2779" name="Picture 2778">
          <a:extLst>
            <a:ext uri="{FF2B5EF4-FFF2-40B4-BE49-F238E27FC236}">
              <a16:creationId xmlns:a16="http://schemas.microsoft.com/office/drawing/2014/main" xmlns="" id="{CD87CD0F-3887-4B57-AB58-CD9ED8019189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72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2780" name="Picture 2779">
          <a:extLst>
            <a:ext uri="{FF2B5EF4-FFF2-40B4-BE49-F238E27FC236}">
              <a16:creationId xmlns:a16="http://schemas.microsoft.com/office/drawing/2014/main" xmlns="" id="{8ADAAB6C-0C69-4265-AC2F-C51B583663B2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70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2781" name="Picture 2780">
          <a:extLst>
            <a:ext uri="{FF2B5EF4-FFF2-40B4-BE49-F238E27FC236}">
              <a16:creationId xmlns:a16="http://schemas.microsoft.com/office/drawing/2014/main" xmlns="" id="{B40D4C16-FE2A-4A1B-BA2F-79776B488586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71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2782" name="Picture 2781">
          <a:extLst>
            <a:ext uri="{FF2B5EF4-FFF2-40B4-BE49-F238E27FC236}">
              <a16:creationId xmlns:a16="http://schemas.microsoft.com/office/drawing/2014/main" xmlns="" id="{BACFD2C9-7648-4265-BFF3-641E44DA1EAF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72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2</xdr:col>
      <xdr:colOff>104775</xdr:colOff>
      <xdr:row>74</xdr:row>
      <xdr:rowOff>0</xdr:rowOff>
    </xdr:from>
    <xdr:ext cx="50800" cy="50800"/>
    <xdr:pic>
      <xdr:nvPicPr>
        <xdr:cNvPr id="2783" name="Picture 2782">
          <a:extLst>
            <a:ext uri="{FF2B5EF4-FFF2-40B4-BE49-F238E27FC236}">
              <a16:creationId xmlns:a16="http://schemas.microsoft.com/office/drawing/2014/main" xmlns="" id="{E4B1E655-A889-4808-A669-46F84FA36045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54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328035" y="2329434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74</xdr:row>
      <xdr:rowOff>0</xdr:rowOff>
    </xdr:from>
    <xdr:ext cx="50800" cy="50800"/>
    <xdr:pic>
      <xdr:nvPicPr>
        <xdr:cNvPr id="2784" name="Picture 2783">
          <a:extLst>
            <a:ext uri="{FF2B5EF4-FFF2-40B4-BE49-F238E27FC236}">
              <a16:creationId xmlns:a16="http://schemas.microsoft.com/office/drawing/2014/main" xmlns="" id="{7529DEAC-B8FF-49E7-B989-934077935730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5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29434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74</xdr:row>
      <xdr:rowOff>0</xdr:rowOff>
    </xdr:from>
    <xdr:ext cx="50800" cy="50800"/>
    <xdr:pic>
      <xdr:nvPicPr>
        <xdr:cNvPr id="2785" name="Picture 2784">
          <a:extLst>
            <a:ext uri="{FF2B5EF4-FFF2-40B4-BE49-F238E27FC236}">
              <a16:creationId xmlns:a16="http://schemas.microsoft.com/office/drawing/2014/main" xmlns="" id="{B2B60849-F3EA-4CA7-B467-CFF47FA48A91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56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29434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74</xdr:row>
      <xdr:rowOff>0</xdr:rowOff>
    </xdr:from>
    <xdr:ext cx="50800" cy="50800"/>
    <xdr:pic>
      <xdr:nvPicPr>
        <xdr:cNvPr id="2786" name="Picture 2785">
          <a:extLst>
            <a:ext uri="{FF2B5EF4-FFF2-40B4-BE49-F238E27FC236}">
              <a16:creationId xmlns:a16="http://schemas.microsoft.com/office/drawing/2014/main" xmlns="" id="{988D0935-B3FE-4C0E-A235-2B706FD9B565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57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29434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74</xdr:row>
      <xdr:rowOff>0</xdr:rowOff>
    </xdr:from>
    <xdr:ext cx="50800" cy="50800"/>
    <xdr:pic>
      <xdr:nvPicPr>
        <xdr:cNvPr id="2787" name="Picture 2786">
          <a:extLst>
            <a:ext uri="{FF2B5EF4-FFF2-40B4-BE49-F238E27FC236}">
              <a16:creationId xmlns:a16="http://schemas.microsoft.com/office/drawing/2014/main" xmlns="" id="{30EC6872-31C7-4776-9996-91D524AD1B6C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58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29434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75</xdr:row>
      <xdr:rowOff>0</xdr:rowOff>
    </xdr:from>
    <xdr:ext cx="50800" cy="50800"/>
    <xdr:pic>
      <xdr:nvPicPr>
        <xdr:cNvPr id="2788" name="Picture 2787">
          <a:extLst>
            <a:ext uri="{FF2B5EF4-FFF2-40B4-BE49-F238E27FC236}">
              <a16:creationId xmlns:a16="http://schemas.microsoft.com/office/drawing/2014/main" xmlns="" id="{3B089764-F9E9-422C-8CFD-8A65008FB5A0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56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6677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75</xdr:row>
      <xdr:rowOff>0</xdr:rowOff>
    </xdr:from>
    <xdr:ext cx="50800" cy="50800"/>
    <xdr:pic>
      <xdr:nvPicPr>
        <xdr:cNvPr id="2789" name="Picture 2788">
          <a:extLst>
            <a:ext uri="{FF2B5EF4-FFF2-40B4-BE49-F238E27FC236}">
              <a16:creationId xmlns:a16="http://schemas.microsoft.com/office/drawing/2014/main" xmlns="" id="{5C848741-C2D4-4FE3-A981-65B1CE7BEB7F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57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6677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75</xdr:row>
      <xdr:rowOff>0</xdr:rowOff>
    </xdr:from>
    <xdr:ext cx="50800" cy="50800"/>
    <xdr:pic>
      <xdr:nvPicPr>
        <xdr:cNvPr id="2790" name="Picture 2789">
          <a:extLst>
            <a:ext uri="{FF2B5EF4-FFF2-40B4-BE49-F238E27FC236}">
              <a16:creationId xmlns:a16="http://schemas.microsoft.com/office/drawing/2014/main" xmlns="" id="{742CC9F1-32BD-4E87-99FF-1BCAC525E7A8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58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667720"/>
          <a:ext cx="50800" cy="50800"/>
        </a:xfrm>
        <a:prstGeom prst="rect">
          <a:avLst/>
        </a:prstGeom>
      </xdr:spPr>
    </xdr:pic>
    <xdr:clientData/>
  </xdr:oneCellAnchor>
  <xdr:oneCellAnchor>
    <xdr:from>
      <xdr:col>2</xdr:col>
      <xdr:colOff>104775</xdr:colOff>
      <xdr:row>75</xdr:row>
      <xdr:rowOff>0</xdr:rowOff>
    </xdr:from>
    <xdr:ext cx="50800" cy="50800"/>
    <xdr:pic>
      <xdr:nvPicPr>
        <xdr:cNvPr id="2791" name="Picture 2790">
          <a:extLst>
            <a:ext uri="{FF2B5EF4-FFF2-40B4-BE49-F238E27FC236}">
              <a16:creationId xmlns:a16="http://schemas.microsoft.com/office/drawing/2014/main" xmlns="" id="{1D750F47-2DB5-4680-8198-AEB34E301B0D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54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328035" y="236677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75</xdr:row>
      <xdr:rowOff>0</xdr:rowOff>
    </xdr:from>
    <xdr:ext cx="50800" cy="50800"/>
    <xdr:pic>
      <xdr:nvPicPr>
        <xdr:cNvPr id="2792" name="Picture 2791">
          <a:extLst>
            <a:ext uri="{FF2B5EF4-FFF2-40B4-BE49-F238E27FC236}">
              <a16:creationId xmlns:a16="http://schemas.microsoft.com/office/drawing/2014/main" xmlns="" id="{966432C8-88F8-4808-ABF0-F332FAA957A6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5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6677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75</xdr:row>
      <xdr:rowOff>0</xdr:rowOff>
    </xdr:from>
    <xdr:ext cx="50800" cy="50800"/>
    <xdr:pic>
      <xdr:nvPicPr>
        <xdr:cNvPr id="2793" name="Picture 2792">
          <a:extLst>
            <a:ext uri="{FF2B5EF4-FFF2-40B4-BE49-F238E27FC236}">
              <a16:creationId xmlns:a16="http://schemas.microsoft.com/office/drawing/2014/main" xmlns="" id="{62DD0586-1DF2-43DB-A3D7-49C81012F83E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56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6677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75</xdr:row>
      <xdr:rowOff>0</xdr:rowOff>
    </xdr:from>
    <xdr:ext cx="50800" cy="50800"/>
    <xdr:pic>
      <xdr:nvPicPr>
        <xdr:cNvPr id="2794" name="Picture 2793">
          <a:extLst>
            <a:ext uri="{FF2B5EF4-FFF2-40B4-BE49-F238E27FC236}">
              <a16:creationId xmlns:a16="http://schemas.microsoft.com/office/drawing/2014/main" xmlns="" id="{F15DC08C-DAE4-4AFE-887C-7AE3D7A73BF0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57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6677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75</xdr:row>
      <xdr:rowOff>0</xdr:rowOff>
    </xdr:from>
    <xdr:ext cx="50800" cy="50800"/>
    <xdr:pic>
      <xdr:nvPicPr>
        <xdr:cNvPr id="2795" name="Picture 2794">
          <a:extLst>
            <a:ext uri="{FF2B5EF4-FFF2-40B4-BE49-F238E27FC236}">
              <a16:creationId xmlns:a16="http://schemas.microsoft.com/office/drawing/2014/main" xmlns="" id="{B77C844B-3093-4019-9A28-F909A20B5413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58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6677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2796" name="Picture 2795">
          <a:extLst>
            <a:ext uri="{FF2B5EF4-FFF2-40B4-BE49-F238E27FC236}">
              <a16:creationId xmlns:a16="http://schemas.microsoft.com/office/drawing/2014/main" xmlns="" id="{ECD47527-942C-4570-9F65-EBA29FAC9BFF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73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2797" name="Picture 2796">
          <a:extLst>
            <a:ext uri="{FF2B5EF4-FFF2-40B4-BE49-F238E27FC236}">
              <a16:creationId xmlns:a16="http://schemas.microsoft.com/office/drawing/2014/main" xmlns="" id="{B1EDFDEE-22AC-469A-A3E7-268D7F849FD6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74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74</xdr:row>
      <xdr:rowOff>0</xdr:rowOff>
    </xdr:from>
    <xdr:ext cx="50800" cy="50800"/>
    <xdr:pic>
      <xdr:nvPicPr>
        <xdr:cNvPr id="2798" name="Picture 2797">
          <a:extLst>
            <a:ext uri="{FF2B5EF4-FFF2-40B4-BE49-F238E27FC236}">
              <a16:creationId xmlns:a16="http://schemas.microsoft.com/office/drawing/2014/main" xmlns="" id="{19471E29-71AD-4AA2-889D-27A8C2A6DE27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73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29434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74</xdr:row>
      <xdr:rowOff>0</xdr:rowOff>
    </xdr:from>
    <xdr:ext cx="50800" cy="50800"/>
    <xdr:pic>
      <xdr:nvPicPr>
        <xdr:cNvPr id="2799" name="Picture 2798">
          <a:extLst>
            <a:ext uri="{FF2B5EF4-FFF2-40B4-BE49-F238E27FC236}">
              <a16:creationId xmlns:a16="http://schemas.microsoft.com/office/drawing/2014/main" xmlns="" id="{CD5160C3-D8C1-48CE-8FDE-00C04C0C84CB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74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294340"/>
          <a:ext cx="50800" cy="50800"/>
        </a:xfrm>
        <a:prstGeom prst="rect">
          <a:avLst/>
        </a:prstGeom>
      </xdr:spPr>
    </xdr:pic>
    <xdr:clientData/>
  </xdr:oneCellAnchor>
  <xdr:oneCellAnchor>
    <xdr:from>
      <xdr:col>2</xdr:col>
      <xdr:colOff>104775</xdr:colOff>
      <xdr:row>75</xdr:row>
      <xdr:rowOff>0</xdr:rowOff>
    </xdr:from>
    <xdr:ext cx="50800" cy="50800"/>
    <xdr:pic>
      <xdr:nvPicPr>
        <xdr:cNvPr id="2800" name="Picture 2799">
          <a:extLst>
            <a:ext uri="{FF2B5EF4-FFF2-40B4-BE49-F238E27FC236}">
              <a16:creationId xmlns:a16="http://schemas.microsoft.com/office/drawing/2014/main" xmlns="" id="{06D8C206-234B-46B8-8C0C-84C8005B11C4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73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328035" y="236677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75</xdr:row>
      <xdr:rowOff>0</xdr:rowOff>
    </xdr:from>
    <xdr:ext cx="50800" cy="50800"/>
    <xdr:pic>
      <xdr:nvPicPr>
        <xdr:cNvPr id="2801" name="Picture 2800">
          <a:extLst>
            <a:ext uri="{FF2B5EF4-FFF2-40B4-BE49-F238E27FC236}">
              <a16:creationId xmlns:a16="http://schemas.microsoft.com/office/drawing/2014/main" xmlns="" id="{4D3315EC-4FE5-4DE8-854D-6741E986ABEC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74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667720"/>
          <a:ext cx="50800" cy="50800"/>
        </a:xfrm>
        <a:prstGeom prst="rect">
          <a:avLst/>
        </a:prstGeom>
      </xdr:spPr>
    </xdr:pic>
    <xdr:clientData/>
  </xdr:oneCellAnchor>
  <xdr:oneCellAnchor>
    <xdr:from>
      <xdr:col>2</xdr:col>
      <xdr:colOff>104775</xdr:colOff>
      <xdr:row>73</xdr:row>
      <xdr:rowOff>0</xdr:rowOff>
    </xdr:from>
    <xdr:ext cx="50800" cy="50800"/>
    <xdr:pic>
      <xdr:nvPicPr>
        <xdr:cNvPr id="2802" name="Picture 2801">
          <a:extLst>
            <a:ext uri="{FF2B5EF4-FFF2-40B4-BE49-F238E27FC236}">
              <a16:creationId xmlns:a16="http://schemas.microsoft.com/office/drawing/2014/main" xmlns="" id="{0B981EB9-83E8-40D3-8322-58AC2AAAA85F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7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328035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2803" name="Picture 2802">
          <a:extLst>
            <a:ext uri="{FF2B5EF4-FFF2-40B4-BE49-F238E27FC236}">
              <a16:creationId xmlns:a16="http://schemas.microsoft.com/office/drawing/2014/main" xmlns="" id="{FCEF9A42-033F-4D3E-AFDD-79CA3028B673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76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2804" name="Picture 2803">
          <a:extLst>
            <a:ext uri="{FF2B5EF4-FFF2-40B4-BE49-F238E27FC236}">
              <a16:creationId xmlns:a16="http://schemas.microsoft.com/office/drawing/2014/main" xmlns="" id="{3A7D1304-C3BC-4FD1-A281-D2F79A5881AD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7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2805" name="Picture 2804">
          <a:extLst>
            <a:ext uri="{FF2B5EF4-FFF2-40B4-BE49-F238E27FC236}">
              <a16:creationId xmlns:a16="http://schemas.microsoft.com/office/drawing/2014/main" xmlns="" id="{A3A9D9E1-F241-4F51-BD47-10B037892C14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76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2806" name="Picture 2805">
          <a:extLst>
            <a:ext uri="{FF2B5EF4-FFF2-40B4-BE49-F238E27FC236}">
              <a16:creationId xmlns:a16="http://schemas.microsoft.com/office/drawing/2014/main" xmlns="" id="{A3FCC2E5-FFD3-4EC6-93CE-D1A2D3C96F63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7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2807" name="Picture 2806">
          <a:extLst>
            <a:ext uri="{FF2B5EF4-FFF2-40B4-BE49-F238E27FC236}">
              <a16:creationId xmlns:a16="http://schemas.microsoft.com/office/drawing/2014/main" xmlns="" id="{00B68AA0-AEF8-4104-90F6-91E372B89EC7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76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2808" name="Picture 2807">
          <a:extLst>
            <a:ext uri="{FF2B5EF4-FFF2-40B4-BE49-F238E27FC236}">
              <a16:creationId xmlns:a16="http://schemas.microsoft.com/office/drawing/2014/main" xmlns="" id="{907DC12F-BB2A-4719-8629-2BF067122918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77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2</xdr:col>
      <xdr:colOff>104775</xdr:colOff>
      <xdr:row>74</xdr:row>
      <xdr:rowOff>0</xdr:rowOff>
    </xdr:from>
    <xdr:ext cx="50800" cy="50800"/>
    <xdr:pic>
      <xdr:nvPicPr>
        <xdr:cNvPr id="2809" name="Picture 2808">
          <a:extLst>
            <a:ext uri="{FF2B5EF4-FFF2-40B4-BE49-F238E27FC236}">
              <a16:creationId xmlns:a16="http://schemas.microsoft.com/office/drawing/2014/main" xmlns="" id="{F9966D7C-00F1-4D29-A5A7-38EADBAD7ABD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7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328035" y="2329434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74</xdr:row>
      <xdr:rowOff>0</xdr:rowOff>
    </xdr:from>
    <xdr:ext cx="50800" cy="50800"/>
    <xdr:pic>
      <xdr:nvPicPr>
        <xdr:cNvPr id="2810" name="Picture 2809">
          <a:extLst>
            <a:ext uri="{FF2B5EF4-FFF2-40B4-BE49-F238E27FC236}">
              <a16:creationId xmlns:a16="http://schemas.microsoft.com/office/drawing/2014/main" xmlns="" id="{8127D5AB-38DA-4078-9E62-AA3C3D6BECB7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76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29434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74</xdr:row>
      <xdr:rowOff>0</xdr:rowOff>
    </xdr:from>
    <xdr:ext cx="50800" cy="50800"/>
    <xdr:pic>
      <xdr:nvPicPr>
        <xdr:cNvPr id="2811" name="Picture 2810">
          <a:extLst>
            <a:ext uri="{FF2B5EF4-FFF2-40B4-BE49-F238E27FC236}">
              <a16:creationId xmlns:a16="http://schemas.microsoft.com/office/drawing/2014/main" xmlns="" id="{F7AEC563-5CC8-423F-84D3-00FD67A4B759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7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29434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74</xdr:row>
      <xdr:rowOff>0</xdr:rowOff>
    </xdr:from>
    <xdr:ext cx="50800" cy="50800"/>
    <xdr:pic>
      <xdr:nvPicPr>
        <xdr:cNvPr id="2812" name="Picture 2811">
          <a:extLst>
            <a:ext uri="{FF2B5EF4-FFF2-40B4-BE49-F238E27FC236}">
              <a16:creationId xmlns:a16="http://schemas.microsoft.com/office/drawing/2014/main" xmlns="" id="{998D2864-660F-4114-B176-0B146892D49E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76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29434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74</xdr:row>
      <xdr:rowOff>0</xdr:rowOff>
    </xdr:from>
    <xdr:ext cx="50800" cy="50800"/>
    <xdr:pic>
      <xdr:nvPicPr>
        <xdr:cNvPr id="2813" name="Picture 2812">
          <a:extLst>
            <a:ext uri="{FF2B5EF4-FFF2-40B4-BE49-F238E27FC236}">
              <a16:creationId xmlns:a16="http://schemas.microsoft.com/office/drawing/2014/main" xmlns="" id="{1082AC35-FCE3-4449-A46A-C3AF409D414B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7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29434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74</xdr:row>
      <xdr:rowOff>0</xdr:rowOff>
    </xdr:from>
    <xdr:ext cx="50800" cy="50800"/>
    <xdr:pic>
      <xdr:nvPicPr>
        <xdr:cNvPr id="2814" name="Picture 2813">
          <a:extLst>
            <a:ext uri="{FF2B5EF4-FFF2-40B4-BE49-F238E27FC236}">
              <a16:creationId xmlns:a16="http://schemas.microsoft.com/office/drawing/2014/main" xmlns="" id="{B5D6D7C7-5AF9-46BA-BC91-5BA3476D6380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76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29434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74</xdr:row>
      <xdr:rowOff>0</xdr:rowOff>
    </xdr:from>
    <xdr:ext cx="50800" cy="50800"/>
    <xdr:pic>
      <xdr:nvPicPr>
        <xdr:cNvPr id="2815" name="Picture 2814">
          <a:extLst>
            <a:ext uri="{FF2B5EF4-FFF2-40B4-BE49-F238E27FC236}">
              <a16:creationId xmlns:a16="http://schemas.microsoft.com/office/drawing/2014/main" xmlns="" id="{48C0C9EC-7D8B-4557-8328-A94C5403D0EC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77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29434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2816" name="Picture 2815">
          <a:extLst>
            <a:ext uri="{FF2B5EF4-FFF2-40B4-BE49-F238E27FC236}">
              <a16:creationId xmlns:a16="http://schemas.microsoft.com/office/drawing/2014/main" xmlns="" id="{AF93B9EC-D0C4-41FE-87C4-1F61EA61150F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7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2817" name="Picture 2816">
          <a:extLst>
            <a:ext uri="{FF2B5EF4-FFF2-40B4-BE49-F238E27FC236}">
              <a16:creationId xmlns:a16="http://schemas.microsoft.com/office/drawing/2014/main" xmlns="" id="{F1DFD114-1D66-454D-99D9-BF8624D01A80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76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2818" name="Picture 2817">
          <a:extLst>
            <a:ext uri="{FF2B5EF4-FFF2-40B4-BE49-F238E27FC236}">
              <a16:creationId xmlns:a16="http://schemas.microsoft.com/office/drawing/2014/main" xmlns="" id="{83316457-F897-44AB-94D4-F106BDB6F768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77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74</xdr:row>
      <xdr:rowOff>0</xdr:rowOff>
    </xdr:from>
    <xdr:ext cx="50800" cy="50800"/>
    <xdr:pic>
      <xdr:nvPicPr>
        <xdr:cNvPr id="2819" name="Picture 2818">
          <a:extLst>
            <a:ext uri="{FF2B5EF4-FFF2-40B4-BE49-F238E27FC236}">
              <a16:creationId xmlns:a16="http://schemas.microsoft.com/office/drawing/2014/main" xmlns="" id="{FACE117D-BFE7-47FA-B0D3-FF8629F1828A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7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29434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74</xdr:row>
      <xdr:rowOff>0</xdr:rowOff>
    </xdr:from>
    <xdr:ext cx="50800" cy="50800"/>
    <xdr:pic>
      <xdr:nvPicPr>
        <xdr:cNvPr id="2820" name="Picture 2819">
          <a:extLst>
            <a:ext uri="{FF2B5EF4-FFF2-40B4-BE49-F238E27FC236}">
              <a16:creationId xmlns:a16="http://schemas.microsoft.com/office/drawing/2014/main" xmlns="" id="{B39CD809-B196-4AC8-9D5B-CB9EF0422896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76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29434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74</xdr:row>
      <xdr:rowOff>0</xdr:rowOff>
    </xdr:from>
    <xdr:ext cx="50800" cy="50800"/>
    <xdr:pic>
      <xdr:nvPicPr>
        <xdr:cNvPr id="2821" name="Picture 2820">
          <a:extLst>
            <a:ext uri="{FF2B5EF4-FFF2-40B4-BE49-F238E27FC236}">
              <a16:creationId xmlns:a16="http://schemas.microsoft.com/office/drawing/2014/main" xmlns="" id="{353F2035-8790-40B5-BE8E-7A52F7190898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77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29434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75</xdr:row>
      <xdr:rowOff>0</xdr:rowOff>
    </xdr:from>
    <xdr:ext cx="50800" cy="50800"/>
    <xdr:pic>
      <xdr:nvPicPr>
        <xdr:cNvPr id="2822" name="Picture 2821">
          <a:extLst>
            <a:ext uri="{FF2B5EF4-FFF2-40B4-BE49-F238E27FC236}">
              <a16:creationId xmlns:a16="http://schemas.microsoft.com/office/drawing/2014/main" xmlns="" id="{BE01F998-031C-4A8A-B63F-5767D019C566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7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6677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75</xdr:row>
      <xdr:rowOff>0</xdr:rowOff>
    </xdr:from>
    <xdr:ext cx="50800" cy="50800"/>
    <xdr:pic>
      <xdr:nvPicPr>
        <xdr:cNvPr id="2823" name="Picture 2822">
          <a:extLst>
            <a:ext uri="{FF2B5EF4-FFF2-40B4-BE49-F238E27FC236}">
              <a16:creationId xmlns:a16="http://schemas.microsoft.com/office/drawing/2014/main" xmlns="" id="{C881239B-FD97-43DB-B151-3BE47C90F000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76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6677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75</xdr:row>
      <xdr:rowOff>0</xdr:rowOff>
    </xdr:from>
    <xdr:ext cx="50800" cy="50800"/>
    <xdr:pic>
      <xdr:nvPicPr>
        <xdr:cNvPr id="2824" name="Picture 2823">
          <a:extLst>
            <a:ext uri="{FF2B5EF4-FFF2-40B4-BE49-F238E27FC236}">
              <a16:creationId xmlns:a16="http://schemas.microsoft.com/office/drawing/2014/main" xmlns="" id="{2A4B4116-9F53-4EA9-91EA-78EA5A73EA7E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77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6677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76</xdr:row>
      <xdr:rowOff>0</xdr:rowOff>
    </xdr:from>
    <xdr:ext cx="50800" cy="50800"/>
    <xdr:pic>
      <xdr:nvPicPr>
        <xdr:cNvPr id="2825" name="Picture 2824">
          <a:extLst>
            <a:ext uri="{FF2B5EF4-FFF2-40B4-BE49-F238E27FC236}">
              <a16:creationId xmlns:a16="http://schemas.microsoft.com/office/drawing/2014/main" xmlns="" id="{D5519D4C-FE54-434E-BFC4-9653FB2C0296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7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404110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76</xdr:row>
      <xdr:rowOff>0</xdr:rowOff>
    </xdr:from>
    <xdr:ext cx="50800" cy="50800"/>
    <xdr:pic>
      <xdr:nvPicPr>
        <xdr:cNvPr id="2826" name="Picture 2825">
          <a:extLst>
            <a:ext uri="{FF2B5EF4-FFF2-40B4-BE49-F238E27FC236}">
              <a16:creationId xmlns:a16="http://schemas.microsoft.com/office/drawing/2014/main" xmlns="" id="{E8276BC6-6176-4A20-BFBD-11C1A8A5036D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76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404110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76</xdr:row>
      <xdr:rowOff>0</xdr:rowOff>
    </xdr:from>
    <xdr:ext cx="50800" cy="50800"/>
    <xdr:pic>
      <xdr:nvPicPr>
        <xdr:cNvPr id="2827" name="Picture 2826">
          <a:extLst>
            <a:ext uri="{FF2B5EF4-FFF2-40B4-BE49-F238E27FC236}">
              <a16:creationId xmlns:a16="http://schemas.microsoft.com/office/drawing/2014/main" xmlns="" id="{BCDA1A83-3472-48C3-827D-DEFF3969C0AB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77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404110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77</xdr:row>
      <xdr:rowOff>0</xdr:rowOff>
    </xdr:from>
    <xdr:ext cx="50800" cy="50800"/>
    <xdr:pic>
      <xdr:nvPicPr>
        <xdr:cNvPr id="2828" name="Picture 2827">
          <a:extLst>
            <a:ext uri="{FF2B5EF4-FFF2-40B4-BE49-F238E27FC236}">
              <a16:creationId xmlns:a16="http://schemas.microsoft.com/office/drawing/2014/main" xmlns="" id="{08F8F3AF-908F-4210-8077-A27157BA9E42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7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441448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77</xdr:row>
      <xdr:rowOff>0</xdr:rowOff>
    </xdr:from>
    <xdr:ext cx="50800" cy="50800"/>
    <xdr:pic>
      <xdr:nvPicPr>
        <xdr:cNvPr id="2829" name="Picture 2828">
          <a:extLst>
            <a:ext uri="{FF2B5EF4-FFF2-40B4-BE49-F238E27FC236}">
              <a16:creationId xmlns:a16="http://schemas.microsoft.com/office/drawing/2014/main" xmlns="" id="{38ECE5AD-150E-4A9D-83E4-5FF98A81F159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76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441448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77</xdr:row>
      <xdr:rowOff>0</xdr:rowOff>
    </xdr:from>
    <xdr:ext cx="50800" cy="50800"/>
    <xdr:pic>
      <xdr:nvPicPr>
        <xdr:cNvPr id="2830" name="Picture 2829">
          <a:extLst>
            <a:ext uri="{FF2B5EF4-FFF2-40B4-BE49-F238E27FC236}">
              <a16:creationId xmlns:a16="http://schemas.microsoft.com/office/drawing/2014/main" xmlns="" id="{5DA7BD08-57F4-4E88-AE24-88299022E7D1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77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441448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2831" name="Picture 2830">
          <a:extLst>
            <a:ext uri="{FF2B5EF4-FFF2-40B4-BE49-F238E27FC236}">
              <a16:creationId xmlns:a16="http://schemas.microsoft.com/office/drawing/2014/main" xmlns="" id="{ABAF0822-3927-4D90-BF65-60B587E1CD27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78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2832" name="Picture 2831">
          <a:extLst>
            <a:ext uri="{FF2B5EF4-FFF2-40B4-BE49-F238E27FC236}">
              <a16:creationId xmlns:a16="http://schemas.microsoft.com/office/drawing/2014/main" xmlns="" id="{C039DF4E-CA1A-4173-9C52-DB43E4282808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79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2833" name="Picture 2832">
          <a:extLst>
            <a:ext uri="{FF2B5EF4-FFF2-40B4-BE49-F238E27FC236}">
              <a16:creationId xmlns:a16="http://schemas.microsoft.com/office/drawing/2014/main" xmlns="" id="{03F766B5-73CD-4BD7-9359-29D3288F12E7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80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2834" name="Picture 2833">
          <a:extLst>
            <a:ext uri="{FF2B5EF4-FFF2-40B4-BE49-F238E27FC236}">
              <a16:creationId xmlns:a16="http://schemas.microsoft.com/office/drawing/2014/main" xmlns="" id="{FA8AED95-06A7-493E-BC22-4CDC39639E27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81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2835" name="Picture 2834">
          <a:extLst>
            <a:ext uri="{FF2B5EF4-FFF2-40B4-BE49-F238E27FC236}">
              <a16:creationId xmlns:a16="http://schemas.microsoft.com/office/drawing/2014/main" xmlns="" id="{68C25AFB-DD76-429D-8990-543FD20F3E6D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82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2836" name="Picture 2835">
          <a:extLst>
            <a:ext uri="{FF2B5EF4-FFF2-40B4-BE49-F238E27FC236}">
              <a16:creationId xmlns:a16="http://schemas.microsoft.com/office/drawing/2014/main" xmlns="" id="{79FDE6C6-13A5-428E-98E0-B12D71739A64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81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2837" name="Picture 2836">
          <a:extLst>
            <a:ext uri="{FF2B5EF4-FFF2-40B4-BE49-F238E27FC236}">
              <a16:creationId xmlns:a16="http://schemas.microsoft.com/office/drawing/2014/main" xmlns="" id="{83796165-8468-4F1C-9B03-4ECAE3AE3967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82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2</xdr:col>
      <xdr:colOff>104775</xdr:colOff>
      <xdr:row>73</xdr:row>
      <xdr:rowOff>0</xdr:rowOff>
    </xdr:from>
    <xdr:ext cx="50800" cy="50800"/>
    <xdr:pic>
      <xdr:nvPicPr>
        <xdr:cNvPr id="2838" name="Picture 2837">
          <a:extLst>
            <a:ext uri="{FF2B5EF4-FFF2-40B4-BE49-F238E27FC236}">
              <a16:creationId xmlns:a16="http://schemas.microsoft.com/office/drawing/2014/main" xmlns="" id="{8A6C0842-2E8F-4933-AE59-C813ACEC5632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81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328035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2839" name="Picture 2838">
          <a:extLst>
            <a:ext uri="{FF2B5EF4-FFF2-40B4-BE49-F238E27FC236}">
              <a16:creationId xmlns:a16="http://schemas.microsoft.com/office/drawing/2014/main" xmlns="" id="{731B0D93-4345-4F77-9633-4CB120FA9152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82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2840" name="Picture 2839">
          <a:extLst>
            <a:ext uri="{FF2B5EF4-FFF2-40B4-BE49-F238E27FC236}">
              <a16:creationId xmlns:a16="http://schemas.microsoft.com/office/drawing/2014/main" xmlns="" id="{8528D7BD-0F58-4758-AB9D-241D7C404948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83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2841" name="Picture 2840">
          <a:extLst>
            <a:ext uri="{FF2B5EF4-FFF2-40B4-BE49-F238E27FC236}">
              <a16:creationId xmlns:a16="http://schemas.microsoft.com/office/drawing/2014/main" xmlns="" id="{12355D8A-CEFA-402B-9F36-7D150788B17C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84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2842" name="Picture 2841">
          <a:extLst>
            <a:ext uri="{FF2B5EF4-FFF2-40B4-BE49-F238E27FC236}">
              <a16:creationId xmlns:a16="http://schemas.microsoft.com/office/drawing/2014/main" xmlns="" id="{F835DCB8-8B0B-4D11-921E-684627997D91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83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2843" name="Picture 2842">
          <a:extLst>
            <a:ext uri="{FF2B5EF4-FFF2-40B4-BE49-F238E27FC236}">
              <a16:creationId xmlns:a16="http://schemas.microsoft.com/office/drawing/2014/main" xmlns="" id="{64F019F8-DA44-44D4-8F86-02853C8CDF3B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84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2</xdr:col>
      <xdr:colOff>104775</xdr:colOff>
      <xdr:row>73</xdr:row>
      <xdr:rowOff>0</xdr:rowOff>
    </xdr:from>
    <xdr:ext cx="50800" cy="50800"/>
    <xdr:pic>
      <xdr:nvPicPr>
        <xdr:cNvPr id="2844" name="Picture 2843">
          <a:extLst>
            <a:ext uri="{FF2B5EF4-FFF2-40B4-BE49-F238E27FC236}">
              <a16:creationId xmlns:a16="http://schemas.microsoft.com/office/drawing/2014/main" xmlns="" id="{8BA55833-93DE-43DB-9D62-26970CECA553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83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328035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2845" name="Picture 2844">
          <a:extLst>
            <a:ext uri="{FF2B5EF4-FFF2-40B4-BE49-F238E27FC236}">
              <a16:creationId xmlns:a16="http://schemas.microsoft.com/office/drawing/2014/main" xmlns="" id="{AE2696FA-B6E4-41B2-A8D8-082C45327D15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84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2846" name="Picture 2845">
          <a:extLst>
            <a:ext uri="{FF2B5EF4-FFF2-40B4-BE49-F238E27FC236}">
              <a16:creationId xmlns:a16="http://schemas.microsoft.com/office/drawing/2014/main" xmlns="" id="{07D98C00-CDC8-4A91-911A-112174EB0D11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8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2847" name="Picture 2846">
          <a:extLst>
            <a:ext uri="{FF2B5EF4-FFF2-40B4-BE49-F238E27FC236}">
              <a16:creationId xmlns:a16="http://schemas.microsoft.com/office/drawing/2014/main" xmlns="" id="{5413221A-779E-4FBB-A3E2-8A8807B2037D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83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2848" name="Picture 2847">
          <a:extLst>
            <a:ext uri="{FF2B5EF4-FFF2-40B4-BE49-F238E27FC236}">
              <a16:creationId xmlns:a16="http://schemas.microsoft.com/office/drawing/2014/main" xmlns="" id="{5273155F-CCC1-4F18-B524-36BB63C7F7BE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84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2849" name="Picture 2848">
          <a:extLst>
            <a:ext uri="{FF2B5EF4-FFF2-40B4-BE49-F238E27FC236}">
              <a16:creationId xmlns:a16="http://schemas.microsoft.com/office/drawing/2014/main" xmlns="" id="{48D221B7-6E32-464D-8274-09EF47079EA0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8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2850" name="Picture 2849">
          <a:extLst>
            <a:ext uri="{FF2B5EF4-FFF2-40B4-BE49-F238E27FC236}">
              <a16:creationId xmlns:a16="http://schemas.microsoft.com/office/drawing/2014/main" xmlns="" id="{93C33B77-A160-416D-B30B-24BA3286C2DD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83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2851" name="Picture 2850">
          <a:extLst>
            <a:ext uri="{FF2B5EF4-FFF2-40B4-BE49-F238E27FC236}">
              <a16:creationId xmlns:a16="http://schemas.microsoft.com/office/drawing/2014/main" xmlns="" id="{B9C602D9-B578-4CB5-BE2C-E9E7283B2861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84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2852" name="Picture 2851">
          <a:extLst>
            <a:ext uri="{FF2B5EF4-FFF2-40B4-BE49-F238E27FC236}">
              <a16:creationId xmlns:a16="http://schemas.microsoft.com/office/drawing/2014/main" xmlns="" id="{167EDF2C-AB8E-45A3-A4DD-B9292CCB9C9B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83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2853" name="Picture 2852">
          <a:extLst>
            <a:ext uri="{FF2B5EF4-FFF2-40B4-BE49-F238E27FC236}">
              <a16:creationId xmlns:a16="http://schemas.microsoft.com/office/drawing/2014/main" xmlns="" id="{DF11B809-863C-49E0-8B4B-44DCB61B8E85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84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2854" name="Picture 2853">
          <a:extLst>
            <a:ext uri="{FF2B5EF4-FFF2-40B4-BE49-F238E27FC236}">
              <a16:creationId xmlns:a16="http://schemas.microsoft.com/office/drawing/2014/main" xmlns="" id="{33DE0805-B91A-4732-9765-AEF947058E36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8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2</xdr:col>
      <xdr:colOff>104775</xdr:colOff>
      <xdr:row>73</xdr:row>
      <xdr:rowOff>0</xdr:rowOff>
    </xdr:from>
    <xdr:ext cx="50800" cy="50800"/>
    <xdr:pic>
      <xdr:nvPicPr>
        <xdr:cNvPr id="2855" name="Picture 2854">
          <a:extLst>
            <a:ext uri="{FF2B5EF4-FFF2-40B4-BE49-F238E27FC236}">
              <a16:creationId xmlns:a16="http://schemas.microsoft.com/office/drawing/2014/main" xmlns="" id="{2CF51FEB-D281-4289-8CC8-ED0E44E8782A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83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328035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2856" name="Picture 2855">
          <a:extLst>
            <a:ext uri="{FF2B5EF4-FFF2-40B4-BE49-F238E27FC236}">
              <a16:creationId xmlns:a16="http://schemas.microsoft.com/office/drawing/2014/main" xmlns="" id="{1FD1A75D-6DAF-46DF-8FF7-26DBF45EA7FB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84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2857" name="Picture 2856">
          <a:extLst>
            <a:ext uri="{FF2B5EF4-FFF2-40B4-BE49-F238E27FC236}">
              <a16:creationId xmlns:a16="http://schemas.microsoft.com/office/drawing/2014/main" xmlns="" id="{566E01F7-5BC5-4AF8-9EB0-FF6BECC39D41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83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2858" name="Picture 2857">
          <a:extLst>
            <a:ext uri="{FF2B5EF4-FFF2-40B4-BE49-F238E27FC236}">
              <a16:creationId xmlns:a16="http://schemas.microsoft.com/office/drawing/2014/main" xmlns="" id="{C13D3B9A-6CB0-4462-A636-F5AF45F8D9C8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84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2859" name="Picture 2858">
          <a:extLst>
            <a:ext uri="{FF2B5EF4-FFF2-40B4-BE49-F238E27FC236}">
              <a16:creationId xmlns:a16="http://schemas.microsoft.com/office/drawing/2014/main" xmlns="" id="{1323EEE5-04A2-4610-A467-B85CA16E0D6F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83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2860" name="Picture 2859">
          <a:extLst>
            <a:ext uri="{FF2B5EF4-FFF2-40B4-BE49-F238E27FC236}">
              <a16:creationId xmlns:a16="http://schemas.microsoft.com/office/drawing/2014/main" xmlns="" id="{7120A9D8-F116-4C9E-8A05-4C9C8949F543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84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2861" name="Picture 2860">
          <a:extLst>
            <a:ext uri="{FF2B5EF4-FFF2-40B4-BE49-F238E27FC236}">
              <a16:creationId xmlns:a16="http://schemas.microsoft.com/office/drawing/2014/main" xmlns="" id="{320CA9D6-E7DF-4503-977A-F3C35BE28FE2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8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2</xdr:col>
      <xdr:colOff>104775</xdr:colOff>
      <xdr:row>73</xdr:row>
      <xdr:rowOff>0</xdr:rowOff>
    </xdr:from>
    <xdr:ext cx="50800" cy="50800"/>
    <xdr:pic>
      <xdr:nvPicPr>
        <xdr:cNvPr id="2862" name="Picture 2861">
          <a:extLst>
            <a:ext uri="{FF2B5EF4-FFF2-40B4-BE49-F238E27FC236}">
              <a16:creationId xmlns:a16="http://schemas.microsoft.com/office/drawing/2014/main" xmlns="" id="{3B9603C3-1B30-488F-9588-C82098A24F67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83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328035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2863" name="Picture 2862">
          <a:extLst>
            <a:ext uri="{FF2B5EF4-FFF2-40B4-BE49-F238E27FC236}">
              <a16:creationId xmlns:a16="http://schemas.microsoft.com/office/drawing/2014/main" xmlns="" id="{C060C39F-B37C-4435-8B71-5E96CFC25A8A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84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2864" name="Picture 2863">
          <a:extLst>
            <a:ext uri="{FF2B5EF4-FFF2-40B4-BE49-F238E27FC236}">
              <a16:creationId xmlns:a16="http://schemas.microsoft.com/office/drawing/2014/main" xmlns="" id="{35B98CCC-BEE6-4C46-831F-16FB8911612A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83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2865" name="Picture 2864">
          <a:extLst>
            <a:ext uri="{FF2B5EF4-FFF2-40B4-BE49-F238E27FC236}">
              <a16:creationId xmlns:a16="http://schemas.microsoft.com/office/drawing/2014/main" xmlns="" id="{461250AA-945E-4B4C-A413-B861E660ED9F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84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2866" name="Picture 2865">
          <a:extLst>
            <a:ext uri="{FF2B5EF4-FFF2-40B4-BE49-F238E27FC236}">
              <a16:creationId xmlns:a16="http://schemas.microsoft.com/office/drawing/2014/main" xmlns="" id="{25B000E5-9400-4E19-9D13-A0A5003A5DD0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83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2867" name="Picture 2866">
          <a:extLst>
            <a:ext uri="{FF2B5EF4-FFF2-40B4-BE49-F238E27FC236}">
              <a16:creationId xmlns:a16="http://schemas.microsoft.com/office/drawing/2014/main" xmlns="" id="{8970157C-1F98-4141-8CF4-5DD57ED89D26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84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2868" name="Picture 2867">
          <a:extLst>
            <a:ext uri="{FF2B5EF4-FFF2-40B4-BE49-F238E27FC236}">
              <a16:creationId xmlns:a16="http://schemas.microsoft.com/office/drawing/2014/main" xmlns="" id="{ECF587C4-5328-4B83-9219-83CC72C59680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8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2869" name="Picture 2868">
          <a:extLst>
            <a:ext uri="{FF2B5EF4-FFF2-40B4-BE49-F238E27FC236}">
              <a16:creationId xmlns:a16="http://schemas.microsoft.com/office/drawing/2014/main" xmlns="" id="{92EFC766-2DBF-4AE7-8D16-8A5ED4F9523D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86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2870" name="Picture 2869">
          <a:extLst>
            <a:ext uri="{FF2B5EF4-FFF2-40B4-BE49-F238E27FC236}">
              <a16:creationId xmlns:a16="http://schemas.microsoft.com/office/drawing/2014/main" xmlns="" id="{28C34F5F-5B1D-4582-A571-68D69BAC1070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87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2871" name="Picture 2870">
          <a:extLst>
            <a:ext uri="{FF2B5EF4-FFF2-40B4-BE49-F238E27FC236}">
              <a16:creationId xmlns:a16="http://schemas.microsoft.com/office/drawing/2014/main" xmlns="" id="{C987C725-3914-47E5-8310-B809F68BB574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88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2</xdr:col>
      <xdr:colOff>104775</xdr:colOff>
      <xdr:row>73</xdr:row>
      <xdr:rowOff>0</xdr:rowOff>
    </xdr:from>
    <xdr:ext cx="50800" cy="50800"/>
    <xdr:pic>
      <xdr:nvPicPr>
        <xdr:cNvPr id="2872" name="Picture 2871">
          <a:extLst>
            <a:ext uri="{FF2B5EF4-FFF2-40B4-BE49-F238E27FC236}">
              <a16:creationId xmlns:a16="http://schemas.microsoft.com/office/drawing/2014/main" xmlns="" id="{D1BC17A8-3AF4-4709-8C20-7C15149DDF5D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89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328035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2873" name="Picture 2872">
          <a:extLst>
            <a:ext uri="{FF2B5EF4-FFF2-40B4-BE49-F238E27FC236}">
              <a16:creationId xmlns:a16="http://schemas.microsoft.com/office/drawing/2014/main" xmlns="" id="{ADC43CCB-27FA-4C80-858D-494521617BA8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90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2874" name="Picture 2873">
          <a:extLst>
            <a:ext uri="{FF2B5EF4-FFF2-40B4-BE49-F238E27FC236}">
              <a16:creationId xmlns:a16="http://schemas.microsoft.com/office/drawing/2014/main" xmlns="" id="{EFD786F3-85B8-4304-B5DC-57B7B6BC837F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89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2875" name="Picture 2874">
          <a:extLst>
            <a:ext uri="{FF2B5EF4-FFF2-40B4-BE49-F238E27FC236}">
              <a16:creationId xmlns:a16="http://schemas.microsoft.com/office/drawing/2014/main" xmlns="" id="{5839504C-7716-4B19-85FF-2EF819C78F24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90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2876" name="Picture 2875">
          <a:extLst>
            <a:ext uri="{FF2B5EF4-FFF2-40B4-BE49-F238E27FC236}">
              <a16:creationId xmlns:a16="http://schemas.microsoft.com/office/drawing/2014/main" xmlns="" id="{E72C6447-31BD-4BE9-9139-4D812A61D8A2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89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2877" name="Picture 2876">
          <a:extLst>
            <a:ext uri="{FF2B5EF4-FFF2-40B4-BE49-F238E27FC236}">
              <a16:creationId xmlns:a16="http://schemas.microsoft.com/office/drawing/2014/main" xmlns="" id="{364DEE77-0350-4064-964D-614748C556DB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90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2878" name="Picture 2877">
          <a:extLst>
            <a:ext uri="{FF2B5EF4-FFF2-40B4-BE49-F238E27FC236}">
              <a16:creationId xmlns:a16="http://schemas.microsoft.com/office/drawing/2014/main" xmlns="" id="{4B1A7B50-7ED3-4112-A0F6-C2C505E0C369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91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2879" name="Picture 2878">
          <a:extLst>
            <a:ext uri="{FF2B5EF4-FFF2-40B4-BE49-F238E27FC236}">
              <a16:creationId xmlns:a16="http://schemas.microsoft.com/office/drawing/2014/main" xmlns="" id="{89608452-2D21-4C70-97F6-4E5EB988CAEB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89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2880" name="Picture 2879">
          <a:extLst>
            <a:ext uri="{FF2B5EF4-FFF2-40B4-BE49-F238E27FC236}">
              <a16:creationId xmlns:a16="http://schemas.microsoft.com/office/drawing/2014/main" xmlns="" id="{EA30CBE3-622F-44D1-A8DD-65A9DB5DC1BD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90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2881" name="Picture 2880">
          <a:extLst>
            <a:ext uri="{FF2B5EF4-FFF2-40B4-BE49-F238E27FC236}">
              <a16:creationId xmlns:a16="http://schemas.microsoft.com/office/drawing/2014/main" xmlns="" id="{D117EEF3-38D9-4B4B-8A5B-F8F41D39F356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91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2882" name="Picture 2881">
          <a:extLst>
            <a:ext uri="{FF2B5EF4-FFF2-40B4-BE49-F238E27FC236}">
              <a16:creationId xmlns:a16="http://schemas.microsoft.com/office/drawing/2014/main" xmlns="" id="{1BFA220D-3D21-4175-A36D-ACD77CED5488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92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2883" name="Picture 2882">
          <a:extLst>
            <a:ext uri="{FF2B5EF4-FFF2-40B4-BE49-F238E27FC236}">
              <a16:creationId xmlns:a16="http://schemas.microsoft.com/office/drawing/2014/main" xmlns="" id="{3927A570-8190-44FC-94E8-7B8BE31F62B8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93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76</xdr:row>
      <xdr:rowOff>0</xdr:rowOff>
    </xdr:from>
    <xdr:ext cx="50800" cy="50800"/>
    <xdr:pic>
      <xdr:nvPicPr>
        <xdr:cNvPr id="2884" name="Picture 2883">
          <a:extLst>
            <a:ext uri="{FF2B5EF4-FFF2-40B4-BE49-F238E27FC236}">
              <a16:creationId xmlns:a16="http://schemas.microsoft.com/office/drawing/2014/main" xmlns="" id="{C36D911B-B406-4754-9007-865360F352A2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92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404110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76</xdr:row>
      <xdr:rowOff>0</xdr:rowOff>
    </xdr:from>
    <xdr:ext cx="50800" cy="50800"/>
    <xdr:pic>
      <xdr:nvPicPr>
        <xdr:cNvPr id="2885" name="Picture 2884">
          <a:extLst>
            <a:ext uri="{FF2B5EF4-FFF2-40B4-BE49-F238E27FC236}">
              <a16:creationId xmlns:a16="http://schemas.microsoft.com/office/drawing/2014/main" xmlns="" id="{DD601C4A-D67E-4D9A-8CBF-F9645825CE77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93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4041100"/>
          <a:ext cx="50800" cy="50800"/>
        </a:xfrm>
        <a:prstGeom prst="rect">
          <a:avLst/>
        </a:prstGeom>
      </xdr:spPr>
    </xdr:pic>
    <xdr:clientData/>
  </xdr:oneCellAnchor>
  <xdr:oneCellAnchor>
    <xdr:from>
      <xdr:col>2</xdr:col>
      <xdr:colOff>104775</xdr:colOff>
      <xdr:row>77</xdr:row>
      <xdr:rowOff>0</xdr:rowOff>
    </xdr:from>
    <xdr:ext cx="50800" cy="50800"/>
    <xdr:pic>
      <xdr:nvPicPr>
        <xdr:cNvPr id="2886" name="Picture 2885">
          <a:extLst>
            <a:ext uri="{FF2B5EF4-FFF2-40B4-BE49-F238E27FC236}">
              <a16:creationId xmlns:a16="http://schemas.microsoft.com/office/drawing/2014/main" xmlns="" id="{36216D6C-7B79-4179-B3EB-4103C32B9F5D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92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328035" y="2441448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77</xdr:row>
      <xdr:rowOff>0</xdr:rowOff>
    </xdr:from>
    <xdr:ext cx="50800" cy="50800"/>
    <xdr:pic>
      <xdr:nvPicPr>
        <xdr:cNvPr id="2887" name="Picture 2886">
          <a:extLst>
            <a:ext uri="{FF2B5EF4-FFF2-40B4-BE49-F238E27FC236}">
              <a16:creationId xmlns:a16="http://schemas.microsoft.com/office/drawing/2014/main" xmlns="" id="{BA25C5BA-1A82-4FE4-9E7D-6AC0455A082A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93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4414480"/>
          <a:ext cx="50800" cy="50800"/>
        </a:xfrm>
        <a:prstGeom prst="rect">
          <a:avLst/>
        </a:prstGeom>
      </xdr:spPr>
    </xdr:pic>
    <xdr:clientData/>
  </xdr:oneCellAnchor>
  <xdr:oneCellAnchor>
    <xdr:from>
      <xdr:col>2</xdr:col>
      <xdr:colOff>104775</xdr:colOff>
      <xdr:row>73</xdr:row>
      <xdr:rowOff>0</xdr:rowOff>
    </xdr:from>
    <xdr:ext cx="50800" cy="50800"/>
    <xdr:pic>
      <xdr:nvPicPr>
        <xdr:cNvPr id="2888" name="Picture 2887">
          <a:extLst>
            <a:ext uri="{FF2B5EF4-FFF2-40B4-BE49-F238E27FC236}">
              <a16:creationId xmlns:a16="http://schemas.microsoft.com/office/drawing/2014/main" xmlns="" id="{E7DE6311-1C65-4D51-A1AE-59B13D9C2EAD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94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328035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2889" name="Picture 2888">
          <a:extLst>
            <a:ext uri="{FF2B5EF4-FFF2-40B4-BE49-F238E27FC236}">
              <a16:creationId xmlns:a16="http://schemas.microsoft.com/office/drawing/2014/main" xmlns="" id="{A815902A-6ECE-4E24-9E8B-721287F7D155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9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2890" name="Picture 2889">
          <a:extLst>
            <a:ext uri="{FF2B5EF4-FFF2-40B4-BE49-F238E27FC236}">
              <a16:creationId xmlns:a16="http://schemas.microsoft.com/office/drawing/2014/main" xmlns="" id="{ACFEFAE3-D38F-40C6-AC7C-378D245B38F5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94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2891" name="Picture 2890">
          <a:extLst>
            <a:ext uri="{FF2B5EF4-FFF2-40B4-BE49-F238E27FC236}">
              <a16:creationId xmlns:a16="http://schemas.microsoft.com/office/drawing/2014/main" xmlns="" id="{71459053-C18A-44AD-9A3A-85308640E7F9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9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2892" name="Picture 2891">
          <a:extLst>
            <a:ext uri="{FF2B5EF4-FFF2-40B4-BE49-F238E27FC236}">
              <a16:creationId xmlns:a16="http://schemas.microsoft.com/office/drawing/2014/main" xmlns="" id="{BBE91618-1118-4573-A512-B26CB880BBB1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94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2893" name="Picture 2892">
          <a:extLst>
            <a:ext uri="{FF2B5EF4-FFF2-40B4-BE49-F238E27FC236}">
              <a16:creationId xmlns:a16="http://schemas.microsoft.com/office/drawing/2014/main" xmlns="" id="{C40240E4-3354-42EC-8398-B1FC6F63A70F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9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2894" name="Picture 2893">
          <a:extLst>
            <a:ext uri="{FF2B5EF4-FFF2-40B4-BE49-F238E27FC236}">
              <a16:creationId xmlns:a16="http://schemas.microsoft.com/office/drawing/2014/main" xmlns="" id="{380B211D-FCE6-4927-85C4-9190ED3A1F53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96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2</xdr:col>
      <xdr:colOff>104775</xdr:colOff>
      <xdr:row>76</xdr:row>
      <xdr:rowOff>0</xdr:rowOff>
    </xdr:from>
    <xdr:ext cx="50800" cy="50800"/>
    <xdr:pic>
      <xdr:nvPicPr>
        <xdr:cNvPr id="2895" name="Picture 2894">
          <a:extLst>
            <a:ext uri="{FF2B5EF4-FFF2-40B4-BE49-F238E27FC236}">
              <a16:creationId xmlns:a16="http://schemas.microsoft.com/office/drawing/2014/main" xmlns="" id="{EC84597C-9301-47C0-B13E-B71BB0D6CD20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94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328035" y="2404110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76</xdr:row>
      <xdr:rowOff>0</xdr:rowOff>
    </xdr:from>
    <xdr:ext cx="50800" cy="50800"/>
    <xdr:pic>
      <xdr:nvPicPr>
        <xdr:cNvPr id="2896" name="Picture 2895">
          <a:extLst>
            <a:ext uri="{FF2B5EF4-FFF2-40B4-BE49-F238E27FC236}">
              <a16:creationId xmlns:a16="http://schemas.microsoft.com/office/drawing/2014/main" xmlns="" id="{6EF8090A-D220-4827-9DD1-2219E404D246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9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404110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76</xdr:row>
      <xdr:rowOff>0</xdr:rowOff>
    </xdr:from>
    <xdr:ext cx="50800" cy="50800"/>
    <xdr:pic>
      <xdr:nvPicPr>
        <xdr:cNvPr id="2897" name="Picture 2896">
          <a:extLst>
            <a:ext uri="{FF2B5EF4-FFF2-40B4-BE49-F238E27FC236}">
              <a16:creationId xmlns:a16="http://schemas.microsoft.com/office/drawing/2014/main" xmlns="" id="{F72BDDB6-3FE1-4EE6-A796-F25EC4950E65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94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404110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76</xdr:row>
      <xdr:rowOff>0</xdr:rowOff>
    </xdr:from>
    <xdr:ext cx="50800" cy="50800"/>
    <xdr:pic>
      <xdr:nvPicPr>
        <xdr:cNvPr id="2898" name="Picture 2897">
          <a:extLst>
            <a:ext uri="{FF2B5EF4-FFF2-40B4-BE49-F238E27FC236}">
              <a16:creationId xmlns:a16="http://schemas.microsoft.com/office/drawing/2014/main" xmlns="" id="{9BE9EC6C-194F-4E3E-A20C-A77D63AB000E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9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404110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76</xdr:row>
      <xdr:rowOff>0</xdr:rowOff>
    </xdr:from>
    <xdr:ext cx="50800" cy="50800"/>
    <xdr:pic>
      <xdr:nvPicPr>
        <xdr:cNvPr id="2899" name="Picture 2898">
          <a:extLst>
            <a:ext uri="{FF2B5EF4-FFF2-40B4-BE49-F238E27FC236}">
              <a16:creationId xmlns:a16="http://schemas.microsoft.com/office/drawing/2014/main" xmlns="" id="{6BA77A18-5076-4B01-8D47-9A7A85BBFED9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94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404110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76</xdr:row>
      <xdr:rowOff>0</xdr:rowOff>
    </xdr:from>
    <xdr:ext cx="50800" cy="50800"/>
    <xdr:pic>
      <xdr:nvPicPr>
        <xdr:cNvPr id="2900" name="Picture 2899">
          <a:extLst>
            <a:ext uri="{FF2B5EF4-FFF2-40B4-BE49-F238E27FC236}">
              <a16:creationId xmlns:a16="http://schemas.microsoft.com/office/drawing/2014/main" xmlns="" id="{9DEC6C36-B693-445B-8ECF-748403033202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9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404110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76</xdr:row>
      <xdr:rowOff>0</xdr:rowOff>
    </xdr:from>
    <xdr:ext cx="50800" cy="50800"/>
    <xdr:pic>
      <xdr:nvPicPr>
        <xdr:cNvPr id="2901" name="Picture 2900">
          <a:extLst>
            <a:ext uri="{FF2B5EF4-FFF2-40B4-BE49-F238E27FC236}">
              <a16:creationId xmlns:a16="http://schemas.microsoft.com/office/drawing/2014/main" xmlns="" id="{77E53A64-3716-4EF4-BEA8-D0CEDA987182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96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404110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2902" name="Picture 2901">
          <a:extLst>
            <a:ext uri="{FF2B5EF4-FFF2-40B4-BE49-F238E27FC236}">
              <a16:creationId xmlns:a16="http://schemas.microsoft.com/office/drawing/2014/main" xmlns="" id="{FB074D9F-F856-4F9C-8BD7-C1490E6E49A9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94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2903" name="Picture 2902">
          <a:extLst>
            <a:ext uri="{FF2B5EF4-FFF2-40B4-BE49-F238E27FC236}">
              <a16:creationId xmlns:a16="http://schemas.microsoft.com/office/drawing/2014/main" xmlns="" id="{34F8A1D2-CAAE-4658-AB76-C1E44829580B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9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2904" name="Picture 2903">
          <a:extLst>
            <a:ext uri="{FF2B5EF4-FFF2-40B4-BE49-F238E27FC236}">
              <a16:creationId xmlns:a16="http://schemas.microsoft.com/office/drawing/2014/main" xmlns="" id="{41FB17BF-16BC-41C1-82CB-67D67230D25F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96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76</xdr:row>
      <xdr:rowOff>0</xdr:rowOff>
    </xdr:from>
    <xdr:ext cx="50800" cy="50800"/>
    <xdr:pic>
      <xdr:nvPicPr>
        <xdr:cNvPr id="2905" name="Picture 2904">
          <a:extLst>
            <a:ext uri="{FF2B5EF4-FFF2-40B4-BE49-F238E27FC236}">
              <a16:creationId xmlns:a16="http://schemas.microsoft.com/office/drawing/2014/main" xmlns="" id="{87550761-14AE-4F9C-94C9-A62BE2027835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94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404110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76</xdr:row>
      <xdr:rowOff>0</xdr:rowOff>
    </xdr:from>
    <xdr:ext cx="50800" cy="50800"/>
    <xdr:pic>
      <xdr:nvPicPr>
        <xdr:cNvPr id="2906" name="Picture 2905">
          <a:extLst>
            <a:ext uri="{FF2B5EF4-FFF2-40B4-BE49-F238E27FC236}">
              <a16:creationId xmlns:a16="http://schemas.microsoft.com/office/drawing/2014/main" xmlns="" id="{C6180A12-E27E-4B7B-B2B5-F595172A353A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9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404110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76</xdr:row>
      <xdr:rowOff>0</xdr:rowOff>
    </xdr:from>
    <xdr:ext cx="50800" cy="50800"/>
    <xdr:pic>
      <xdr:nvPicPr>
        <xdr:cNvPr id="2907" name="Picture 2906">
          <a:extLst>
            <a:ext uri="{FF2B5EF4-FFF2-40B4-BE49-F238E27FC236}">
              <a16:creationId xmlns:a16="http://schemas.microsoft.com/office/drawing/2014/main" xmlns="" id="{8CB518B7-DFAC-447E-9ADC-7C0FEE4FA15C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96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404110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77</xdr:row>
      <xdr:rowOff>0</xdr:rowOff>
    </xdr:from>
    <xdr:ext cx="50800" cy="50800"/>
    <xdr:pic>
      <xdr:nvPicPr>
        <xdr:cNvPr id="2908" name="Picture 2907">
          <a:extLst>
            <a:ext uri="{FF2B5EF4-FFF2-40B4-BE49-F238E27FC236}">
              <a16:creationId xmlns:a16="http://schemas.microsoft.com/office/drawing/2014/main" xmlns="" id="{59B7B0C7-1FD9-4743-87B2-18A68511A433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94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441448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77</xdr:row>
      <xdr:rowOff>0</xdr:rowOff>
    </xdr:from>
    <xdr:ext cx="50800" cy="50800"/>
    <xdr:pic>
      <xdr:nvPicPr>
        <xdr:cNvPr id="2909" name="Picture 2908">
          <a:extLst>
            <a:ext uri="{FF2B5EF4-FFF2-40B4-BE49-F238E27FC236}">
              <a16:creationId xmlns:a16="http://schemas.microsoft.com/office/drawing/2014/main" xmlns="" id="{7DE9A4DD-8090-40C7-8BB5-CB6D174870FB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9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441448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77</xdr:row>
      <xdr:rowOff>0</xdr:rowOff>
    </xdr:from>
    <xdr:ext cx="50800" cy="50800"/>
    <xdr:pic>
      <xdr:nvPicPr>
        <xdr:cNvPr id="2910" name="Picture 2909">
          <a:extLst>
            <a:ext uri="{FF2B5EF4-FFF2-40B4-BE49-F238E27FC236}">
              <a16:creationId xmlns:a16="http://schemas.microsoft.com/office/drawing/2014/main" xmlns="" id="{D24FB158-5479-4268-BB87-B7FED7BB3975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96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441448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78</xdr:row>
      <xdr:rowOff>0</xdr:rowOff>
    </xdr:from>
    <xdr:ext cx="50800" cy="50800"/>
    <xdr:pic>
      <xdr:nvPicPr>
        <xdr:cNvPr id="2911" name="Picture 2910">
          <a:extLst>
            <a:ext uri="{FF2B5EF4-FFF2-40B4-BE49-F238E27FC236}">
              <a16:creationId xmlns:a16="http://schemas.microsoft.com/office/drawing/2014/main" xmlns="" id="{C5907BBE-D2D4-4036-948C-9591ED9C90D9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94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47878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78</xdr:row>
      <xdr:rowOff>0</xdr:rowOff>
    </xdr:from>
    <xdr:ext cx="50800" cy="50800"/>
    <xdr:pic>
      <xdr:nvPicPr>
        <xdr:cNvPr id="2912" name="Picture 2911">
          <a:extLst>
            <a:ext uri="{FF2B5EF4-FFF2-40B4-BE49-F238E27FC236}">
              <a16:creationId xmlns:a16="http://schemas.microsoft.com/office/drawing/2014/main" xmlns="" id="{482C0B3C-5E47-459D-99A2-6FD451EAF52C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9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47878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78</xdr:row>
      <xdr:rowOff>0</xdr:rowOff>
    </xdr:from>
    <xdr:ext cx="50800" cy="50800"/>
    <xdr:pic>
      <xdr:nvPicPr>
        <xdr:cNvPr id="2913" name="Picture 2912">
          <a:extLst>
            <a:ext uri="{FF2B5EF4-FFF2-40B4-BE49-F238E27FC236}">
              <a16:creationId xmlns:a16="http://schemas.microsoft.com/office/drawing/2014/main" xmlns="" id="{C1C120B3-C5EC-44CD-BF8F-C4DBD56B2AF5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96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47878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79</xdr:row>
      <xdr:rowOff>0</xdr:rowOff>
    </xdr:from>
    <xdr:ext cx="50800" cy="50800"/>
    <xdr:pic>
      <xdr:nvPicPr>
        <xdr:cNvPr id="2914" name="Picture 2913">
          <a:extLst>
            <a:ext uri="{FF2B5EF4-FFF2-40B4-BE49-F238E27FC236}">
              <a16:creationId xmlns:a16="http://schemas.microsoft.com/office/drawing/2014/main" xmlns="" id="{B50F5682-BE18-486D-9AC0-0324334EACAB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94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516124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79</xdr:row>
      <xdr:rowOff>0</xdr:rowOff>
    </xdr:from>
    <xdr:ext cx="50800" cy="50800"/>
    <xdr:pic>
      <xdr:nvPicPr>
        <xdr:cNvPr id="2915" name="Picture 2914">
          <a:extLst>
            <a:ext uri="{FF2B5EF4-FFF2-40B4-BE49-F238E27FC236}">
              <a16:creationId xmlns:a16="http://schemas.microsoft.com/office/drawing/2014/main" xmlns="" id="{6F7DAE23-99EA-4D76-B1FF-95DCA90B227E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9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516124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79</xdr:row>
      <xdr:rowOff>0</xdr:rowOff>
    </xdr:from>
    <xdr:ext cx="50800" cy="50800"/>
    <xdr:pic>
      <xdr:nvPicPr>
        <xdr:cNvPr id="2916" name="Picture 2915">
          <a:extLst>
            <a:ext uri="{FF2B5EF4-FFF2-40B4-BE49-F238E27FC236}">
              <a16:creationId xmlns:a16="http://schemas.microsoft.com/office/drawing/2014/main" xmlns="" id="{23D20E40-4D44-44B5-B709-0EE978D0C137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96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516124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2917" name="Picture 2916">
          <a:extLst>
            <a:ext uri="{FF2B5EF4-FFF2-40B4-BE49-F238E27FC236}">
              <a16:creationId xmlns:a16="http://schemas.microsoft.com/office/drawing/2014/main" xmlns="" id="{354EE8B7-3110-4C64-8B37-2142C6A966AA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97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2918" name="Picture 2917">
          <a:extLst>
            <a:ext uri="{FF2B5EF4-FFF2-40B4-BE49-F238E27FC236}">
              <a16:creationId xmlns:a16="http://schemas.microsoft.com/office/drawing/2014/main" xmlns="" id="{4B8BD58E-0C62-43BA-A534-08EE7AC20E49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98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2919" name="Picture 2918">
          <a:extLst>
            <a:ext uri="{FF2B5EF4-FFF2-40B4-BE49-F238E27FC236}">
              <a16:creationId xmlns:a16="http://schemas.microsoft.com/office/drawing/2014/main" xmlns="" id="{9ED8A5B4-EF0C-493A-BB6A-D0B02F7840E0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99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2920" name="Picture 2919">
          <a:extLst>
            <a:ext uri="{FF2B5EF4-FFF2-40B4-BE49-F238E27FC236}">
              <a16:creationId xmlns:a16="http://schemas.microsoft.com/office/drawing/2014/main" xmlns="" id="{75FEA5BF-2B35-44D4-B9E2-86C43D0C37F2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300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2921" name="Picture 2920">
          <a:extLst>
            <a:ext uri="{FF2B5EF4-FFF2-40B4-BE49-F238E27FC236}">
              <a16:creationId xmlns:a16="http://schemas.microsoft.com/office/drawing/2014/main" xmlns="" id="{F07C9D77-0A5B-494E-9110-8950E850E204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301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2922" name="Picture 2921">
          <a:extLst>
            <a:ext uri="{FF2B5EF4-FFF2-40B4-BE49-F238E27FC236}">
              <a16:creationId xmlns:a16="http://schemas.microsoft.com/office/drawing/2014/main" xmlns="" id="{99627558-9013-4367-B249-172128B55023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300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2923" name="Picture 2922">
          <a:extLst>
            <a:ext uri="{FF2B5EF4-FFF2-40B4-BE49-F238E27FC236}">
              <a16:creationId xmlns:a16="http://schemas.microsoft.com/office/drawing/2014/main" xmlns="" id="{614E76EB-4C3D-4914-98B5-7D120751B34F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301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2</xdr:col>
      <xdr:colOff>104775</xdr:colOff>
      <xdr:row>73</xdr:row>
      <xdr:rowOff>0</xdr:rowOff>
    </xdr:from>
    <xdr:ext cx="50800" cy="50800"/>
    <xdr:pic>
      <xdr:nvPicPr>
        <xdr:cNvPr id="2924" name="Picture 2923">
          <a:extLst>
            <a:ext uri="{FF2B5EF4-FFF2-40B4-BE49-F238E27FC236}">
              <a16:creationId xmlns:a16="http://schemas.microsoft.com/office/drawing/2014/main" xmlns="" id="{2B6ECE73-AA06-463F-A43B-FC65C0AAE5BA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300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328035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2925" name="Picture 2924">
          <a:extLst>
            <a:ext uri="{FF2B5EF4-FFF2-40B4-BE49-F238E27FC236}">
              <a16:creationId xmlns:a16="http://schemas.microsoft.com/office/drawing/2014/main" xmlns="" id="{BC864652-271D-4D93-BA44-BEE5E90C1F3C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301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2926" name="Picture 2925">
          <a:extLst>
            <a:ext uri="{FF2B5EF4-FFF2-40B4-BE49-F238E27FC236}">
              <a16:creationId xmlns:a16="http://schemas.microsoft.com/office/drawing/2014/main" xmlns="" id="{EAFD01AB-D436-4D11-A8C6-1FDB495336B6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302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2927" name="Picture 2926">
          <a:extLst>
            <a:ext uri="{FF2B5EF4-FFF2-40B4-BE49-F238E27FC236}">
              <a16:creationId xmlns:a16="http://schemas.microsoft.com/office/drawing/2014/main" xmlns="" id="{5E53AE95-3BA6-4FB0-8814-262CD56FA222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303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2928" name="Picture 2927">
          <a:extLst>
            <a:ext uri="{FF2B5EF4-FFF2-40B4-BE49-F238E27FC236}">
              <a16:creationId xmlns:a16="http://schemas.microsoft.com/office/drawing/2014/main" xmlns="" id="{AAB62FD4-2C69-49AA-B7F6-751A105407B8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302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2929" name="Picture 2928">
          <a:extLst>
            <a:ext uri="{FF2B5EF4-FFF2-40B4-BE49-F238E27FC236}">
              <a16:creationId xmlns:a16="http://schemas.microsoft.com/office/drawing/2014/main" xmlns="" id="{0EABBFE0-CCDD-4622-B4EF-EF0DEC1B0C44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303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2</xdr:col>
      <xdr:colOff>104775</xdr:colOff>
      <xdr:row>73</xdr:row>
      <xdr:rowOff>0</xdr:rowOff>
    </xdr:from>
    <xdr:ext cx="50800" cy="50800"/>
    <xdr:pic>
      <xdr:nvPicPr>
        <xdr:cNvPr id="2930" name="Picture 2929">
          <a:extLst>
            <a:ext uri="{FF2B5EF4-FFF2-40B4-BE49-F238E27FC236}">
              <a16:creationId xmlns:a16="http://schemas.microsoft.com/office/drawing/2014/main" xmlns="" id="{7636C1B3-FD7D-45C6-AF83-B4873CAF72D8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302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328035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2931" name="Picture 2930">
          <a:extLst>
            <a:ext uri="{FF2B5EF4-FFF2-40B4-BE49-F238E27FC236}">
              <a16:creationId xmlns:a16="http://schemas.microsoft.com/office/drawing/2014/main" xmlns="" id="{7B11E586-266C-49B8-AC94-9EBFA3FC81CB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303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2932" name="Picture 2931">
          <a:extLst>
            <a:ext uri="{FF2B5EF4-FFF2-40B4-BE49-F238E27FC236}">
              <a16:creationId xmlns:a16="http://schemas.microsoft.com/office/drawing/2014/main" xmlns="" id="{4A04F0D2-9649-49ED-8FEA-B5F4DA478557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304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2933" name="Picture 2932">
          <a:extLst>
            <a:ext uri="{FF2B5EF4-FFF2-40B4-BE49-F238E27FC236}">
              <a16:creationId xmlns:a16="http://schemas.microsoft.com/office/drawing/2014/main" xmlns="" id="{B9581DBC-AEB1-4A85-95B1-B044CCC3D099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302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2934" name="Picture 2933">
          <a:extLst>
            <a:ext uri="{FF2B5EF4-FFF2-40B4-BE49-F238E27FC236}">
              <a16:creationId xmlns:a16="http://schemas.microsoft.com/office/drawing/2014/main" xmlns="" id="{AB4F589F-2580-4DDC-8E63-40FBFA5CA758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303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2935" name="Picture 2934">
          <a:extLst>
            <a:ext uri="{FF2B5EF4-FFF2-40B4-BE49-F238E27FC236}">
              <a16:creationId xmlns:a16="http://schemas.microsoft.com/office/drawing/2014/main" xmlns="" id="{B58B27DB-019E-4705-9053-0379C5C2A4B0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304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2936" name="Picture 2935">
          <a:extLst>
            <a:ext uri="{FF2B5EF4-FFF2-40B4-BE49-F238E27FC236}">
              <a16:creationId xmlns:a16="http://schemas.microsoft.com/office/drawing/2014/main" xmlns="" id="{5187F626-7C68-467F-ADB3-1EBF4C9733C9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302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2937" name="Picture 2936">
          <a:extLst>
            <a:ext uri="{FF2B5EF4-FFF2-40B4-BE49-F238E27FC236}">
              <a16:creationId xmlns:a16="http://schemas.microsoft.com/office/drawing/2014/main" xmlns="" id="{8E32EFA5-A3ED-4701-BC48-42BAABDAE66D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303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2938" name="Picture 2937">
          <a:extLst>
            <a:ext uri="{FF2B5EF4-FFF2-40B4-BE49-F238E27FC236}">
              <a16:creationId xmlns:a16="http://schemas.microsoft.com/office/drawing/2014/main" xmlns="" id="{BE6692A5-2357-4C0E-9756-141E46011198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302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2939" name="Picture 2938">
          <a:extLst>
            <a:ext uri="{FF2B5EF4-FFF2-40B4-BE49-F238E27FC236}">
              <a16:creationId xmlns:a16="http://schemas.microsoft.com/office/drawing/2014/main" xmlns="" id="{BCF9CCD0-5889-4B94-B0FF-957DF8FC7C53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303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2940" name="Picture 2939">
          <a:extLst>
            <a:ext uri="{FF2B5EF4-FFF2-40B4-BE49-F238E27FC236}">
              <a16:creationId xmlns:a16="http://schemas.microsoft.com/office/drawing/2014/main" xmlns="" id="{C0931855-72E1-42A5-8A3C-03FF66B9350F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304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2</xdr:col>
      <xdr:colOff>104775</xdr:colOff>
      <xdr:row>73</xdr:row>
      <xdr:rowOff>0</xdr:rowOff>
    </xdr:from>
    <xdr:ext cx="50800" cy="50800"/>
    <xdr:pic>
      <xdr:nvPicPr>
        <xdr:cNvPr id="2941" name="Picture 2940">
          <a:extLst>
            <a:ext uri="{FF2B5EF4-FFF2-40B4-BE49-F238E27FC236}">
              <a16:creationId xmlns:a16="http://schemas.microsoft.com/office/drawing/2014/main" xmlns="" id="{A009CC67-8234-4ABA-858F-BF94BE039205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302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328035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2942" name="Picture 2941">
          <a:extLst>
            <a:ext uri="{FF2B5EF4-FFF2-40B4-BE49-F238E27FC236}">
              <a16:creationId xmlns:a16="http://schemas.microsoft.com/office/drawing/2014/main" xmlns="" id="{6CB61790-8866-4BB5-B1E8-D1AF52258A55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303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2943" name="Picture 2942">
          <a:extLst>
            <a:ext uri="{FF2B5EF4-FFF2-40B4-BE49-F238E27FC236}">
              <a16:creationId xmlns:a16="http://schemas.microsoft.com/office/drawing/2014/main" xmlns="" id="{7B382E44-5FB0-426F-8DD8-95FA64A95B20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302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2944" name="Picture 2943">
          <a:extLst>
            <a:ext uri="{FF2B5EF4-FFF2-40B4-BE49-F238E27FC236}">
              <a16:creationId xmlns:a16="http://schemas.microsoft.com/office/drawing/2014/main" xmlns="" id="{CB90D5C6-344C-4E30-A6CA-02D5DE6F8DBB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303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2945" name="Picture 2944">
          <a:extLst>
            <a:ext uri="{FF2B5EF4-FFF2-40B4-BE49-F238E27FC236}">
              <a16:creationId xmlns:a16="http://schemas.microsoft.com/office/drawing/2014/main" xmlns="" id="{8BC4198D-B264-4644-BB8C-AF513687FAEC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302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2946" name="Picture 2945">
          <a:extLst>
            <a:ext uri="{FF2B5EF4-FFF2-40B4-BE49-F238E27FC236}">
              <a16:creationId xmlns:a16="http://schemas.microsoft.com/office/drawing/2014/main" xmlns="" id="{489D9BAA-F93D-4DA6-B9BF-13207798E6B5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303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2947" name="Picture 2946">
          <a:extLst>
            <a:ext uri="{FF2B5EF4-FFF2-40B4-BE49-F238E27FC236}">
              <a16:creationId xmlns:a16="http://schemas.microsoft.com/office/drawing/2014/main" xmlns="" id="{4CD4773E-F3C5-4364-AE2A-D107B0E37D0A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304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2</xdr:col>
      <xdr:colOff>104775</xdr:colOff>
      <xdr:row>73</xdr:row>
      <xdr:rowOff>0</xdr:rowOff>
    </xdr:from>
    <xdr:ext cx="50800" cy="50800"/>
    <xdr:pic>
      <xdr:nvPicPr>
        <xdr:cNvPr id="2948" name="Picture 2947">
          <a:extLst>
            <a:ext uri="{FF2B5EF4-FFF2-40B4-BE49-F238E27FC236}">
              <a16:creationId xmlns:a16="http://schemas.microsoft.com/office/drawing/2014/main" xmlns="" id="{B1B1105A-43EE-4B60-8F3F-062785004C8F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302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328035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2949" name="Picture 2948">
          <a:extLst>
            <a:ext uri="{FF2B5EF4-FFF2-40B4-BE49-F238E27FC236}">
              <a16:creationId xmlns:a16="http://schemas.microsoft.com/office/drawing/2014/main" xmlns="" id="{9ADDF380-2C21-4D97-82CD-B5F494335C48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303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2950" name="Picture 2949">
          <a:extLst>
            <a:ext uri="{FF2B5EF4-FFF2-40B4-BE49-F238E27FC236}">
              <a16:creationId xmlns:a16="http://schemas.microsoft.com/office/drawing/2014/main" xmlns="" id="{EEDE6874-3BA9-4789-B070-18D9205C8D92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302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2951" name="Picture 2950">
          <a:extLst>
            <a:ext uri="{FF2B5EF4-FFF2-40B4-BE49-F238E27FC236}">
              <a16:creationId xmlns:a16="http://schemas.microsoft.com/office/drawing/2014/main" xmlns="" id="{116B7FE8-95E6-45BC-A0A2-B1F0D33964AB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303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2952" name="Picture 2951">
          <a:extLst>
            <a:ext uri="{FF2B5EF4-FFF2-40B4-BE49-F238E27FC236}">
              <a16:creationId xmlns:a16="http://schemas.microsoft.com/office/drawing/2014/main" xmlns="" id="{D68149D1-80EC-413B-B020-CAEF851D0ECB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302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2953" name="Picture 2952">
          <a:extLst>
            <a:ext uri="{FF2B5EF4-FFF2-40B4-BE49-F238E27FC236}">
              <a16:creationId xmlns:a16="http://schemas.microsoft.com/office/drawing/2014/main" xmlns="" id="{4016073E-9C99-42E3-B417-3B9341858B36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303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2954" name="Picture 2953">
          <a:extLst>
            <a:ext uri="{FF2B5EF4-FFF2-40B4-BE49-F238E27FC236}">
              <a16:creationId xmlns:a16="http://schemas.microsoft.com/office/drawing/2014/main" xmlns="" id="{91A60AA2-6C97-47F1-BC2D-C6570286C3E3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304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2955" name="Picture 2954">
          <a:extLst>
            <a:ext uri="{FF2B5EF4-FFF2-40B4-BE49-F238E27FC236}">
              <a16:creationId xmlns:a16="http://schemas.microsoft.com/office/drawing/2014/main" xmlns="" id="{EF396E90-8D75-412E-8895-9BF02EF68145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30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2956" name="Picture 2955">
          <a:extLst>
            <a:ext uri="{FF2B5EF4-FFF2-40B4-BE49-F238E27FC236}">
              <a16:creationId xmlns:a16="http://schemas.microsoft.com/office/drawing/2014/main" xmlns="" id="{FD257D84-B20A-4FC5-BEBB-0E0FC73FC218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306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2957" name="Picture 2956">
          <a:extLst>
            <a:ext uri="{FF2B5EF4-FFF2-40B4-BE49-F238E27FC236}">
              <a16:creationId xmlns:a16="http://schemas.microsoft.com/office/drawing/2014/main" xmlns="" id="{920B6265-3C70-4340-8FCA-754D85A56232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307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2</xdr:col>
      <xdr:colOff>104775</xdr:colOff>
      <xdr:row>73</xdr:row>
      <xdr:rowOff>0</xdr:rowOff>
    </xdr:from>
    <xdr:ext cx="50800" cy="50800"/>
    <xdr:pic>
      <xdr:nvPicPr>
        <xdr:cNvPr id="2958" name="Picture 2957">
          <a:extLst>
            <a:ext uri="{FF2B5EF4-FFF2-40B4-BE49-F238E27FC236}">
              <a16:creationId xmlns:a16="http://schemas.microsoft.com/office/drawing/2014/main" xmlns="" id="{C3273058-D1C7-4246-922A-4F5FDA7CAF88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308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328035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2959" name="Picture 2958">
          <a:extLst>
            <a:ext uri="{FF2B5EF4-FFF2-40B4-BE49-F238E27FC236}">
              <a16:creationId xmlns:a16="http://schemas.microsoft.com/office/drawing/2014/main" xmlns="" id="{5C7E2458-87BF-416E-897B-FAD3E8E69C2D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309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2960" name="Picture 2959">
          <a:extLst>
            <a:ext uri="{FF2B5EF4-FFF2-40B4-BE49-F238E27FC236}">
              <a16:creationId xmlns:a16="http://schemas.microsoft.com/office/drawing/2014/main" xmlns="" id="{39B17D4B-437C-407C-B3EC-BB4F8D0D0A02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308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2961" name="Picture 2960">
          <a:extLst>
            <a:ext uri="{FF2B5EF4-FFF2-40B4-BE49-F238E27FC236}">
              <a16:creationId xmlns:a16="http://schemas.microsoft.com/office/drawing/2014/main" xmlns="" id="{840E3F9C-91EC-435D-A59D-A96E0E550E52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309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2962" name="Picture 2961">
          <a:extLst>
            <a:ext uri="{FF2B5EF4-FFF2-40B4-BE49-F238E27FC236}">
              <a16:creationId xmlns:a16="http://schemas.microsoft.com/office/drawing/2014/main" xmlns="" id="{4C6D6D38-991D-4229-8573-F160B4916DB6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308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2963" name="Picture 2962">
          <a:extLst>
            <a:ext uri="{FF2B5EF4-FFF2-40B4-BE49-F238E27FC236}">
              <a16:creationId xmlns:a16="http://schemas.microsoft.com/office/drawing/2014/main" xmlns="" id="{71FA655E-6C7F-4469-99D4-446CB5D33853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309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2964" name="Picture 2963">
          <a:extLst>
            <a:ext uri="{FF2B5EF4-FFF2-40B4-BE49-F238E27FC236}">
              <a16:creationId xmlns:a16="http://schemas.microsoft.com/office/drawing/2014/main" xmlns="" id="{E423E84F-3C74-4167-B166-9A53A4626855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310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2965" name="Picture 2964">
          <a:extLst>
            <a:ext uri="{FF2B5EF4-FFF2-40B4-BE49-F238E27FC236}">
              <a16:creationId xmlns:a16="http://schemas.microsoft.com/office/drawing/2014/main" xmlns="" id="{C824DF2D-4C6D-490D-A161-B40D58B80EDE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308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2966" name="Picture 2965">
          <a:extLst>
            <a:ext uri="{FF2B5EF4-FFF2-40B4-BE49-F238E27FC236}">
              <a16:creationId xmlns:a16="http://schemas.microsoft.com/office/drawing/2014/main" xmlns="" id="{CD301348-3A69-4C7C-B1C2-A3C0E72B3BB1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309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2967" name="Picture 2966">
          <a:extLst>
            <a:ext uri="{FF2B5EF4-FFF2-40B4-BE49-F238E27FC236}">
              <a16:creationId xmlns:a16="http://schemas.microsoft.com/office/drawing/2014/main" xmlns="" id="{E15A89E5-517C-4E09-B1D6-8814D0C30BF3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310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76</xdr:row>
      <xdr:rowOff>0</xdr:rowOff>
    </xdr:from>
    <xdr:ext cx="50800" cy="50800"/>
    <xdr:pic>
      <xdr:nvPicPr>
        <xdr:cNvPr id="2968" name="Picture 2967">
          <a:extLst>
            <a:ext uri="{FF2B5EF4-FFF2-40B4-BE49-F238E27FC236}">
              <a16:creationId xmlns:a16="http://schemas.microsoft.com/office/drawing/2014/main" xmlns="" id="{1589D8FB-E579-4F16-82C0-F35DEC0602C4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93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404110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76</xdr:row>
      <xdr:rowOff>0</xdr:rowOff>
    </xdr:from>
    <xdr:ext cx="50800" cy="50800"/>
    <xdr:pic>
      <xdr:nvPicPr>
        <xdr:cNvPr id="2969" name="Picture 2968">
          <a:extLst>
            <a:ext uri="{FF2B5EF4-FFF2-40B4-BE49-F238E27FC236}">
              <a16:creationId xmlns:a16="http://schemas.microsoft.com/office/drawing/2014/main" xmlns="" id="{DD8D922A-371D-4E18-96F9-674185790382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94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404110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76</xdr:row>
      <xdr:rowOff>0</xdr:rowOff>
    </xdr:from>
    <xdr:ext cx="50800" cy="50800"/>
    <xdr:pic>
      <xdr:nvPicPr>
        <xdr:cNvPr id="2970" name="Picture 2969">
          <a:extLst>
            <a:ext uri="{FF2B5EF4-FFF2-40B4-BE49-F238E27FC236}">
              <a16:creationId xmlns:a16="http://schemas.microsoft.com/office/drawing/2014/main" xmlns="" id="{EBCD2FB5-7565-464A-8A6C-A0D924E45E5E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9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404110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76</xdr:row>
      <xdr:rowOff>0</xdr:rowOff>
    </xdr:from>
    <xdr:ext cx="50800" cy="50800"/>
    <xdr:pic>
      <xdr:nvPicPr>
        <xdr:cNvPr id="2971" name="Picture 2970">
          <a:extLst>
            <a:ext uri="{FF2B5EF4-FFF2-40B4-BE49-F238E27FC236}">
              <a16:creationId xmlns:a16="http://schemas.microsoft.com/office/drawing/2014/main" xmlns="" id="{793D28BB-F382-443F-98F3-BB5C053756B4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96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4041100"/>
          <a:ext cx="50800" cy="50800"/>
        </a:xfrm>
        <a:prstGeom prst="rect">
          <a:avLst/>
        </a:prstGeom>
      </xdr:spPr>
    </xdr:pic>
    <xdr:clientData/>
  </xdr:oneCellAnchor>
  <xdr:oneCellAnchor>
    <xdr:from>
      <xdr:col>2</xdr:col>
      <xdr:colOff>104775</xdr:colOff>
      <xdr:row>76</xdr:row>
      <xdr:rowOff>0</xdr:rowOff>
    </xdr:from>
    <xdr:ext cx="50800" cy="50800"/>
    <xdr:pic>
      <xdr:nvPicPr>
        <xdr:cNvPr id="2972" name="Picture 2971">
          <a:extLst>
            <a:ext uri="{FF2B5EF4-FFF2-40B4-BE49-F238E27FC236}">
              <a16:creationId xmlns:a16="http://schemas.microsoft.com/office/drawing/2014/main" xmlns="" id="{A132A8C4-FDBD-4809-821B-2E6C5CD521FA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92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328035" y="2404110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74</xdr:row>
      <xdr:rowOff>0</xdr:rowOff>
    </xdr:from>
    <xdr:ext cx="50800" cy="50800"/>
    <xdr:pic>
      <xdr:nvPicPr>
        <xdr:cNvPr id="2973" name="Picture 2972">
          <a:extLst>
            <a:ext uri="{FF2B5EF4-FFF2-40B4-BE49-F238E27FC236}">
              <a16:creationId xmlns:a16="http://schemas.microsoft.com/office/drawing/2014/main" xmlns="" id="{98940D35-3997-454D-BABE-25C020BF03D4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92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29434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74</xdr:row>
      <xdr:rowOff>0</xdr:rowOff>
    </xdr:from>
    <xdr:ext cx="50800" cy="50800"/>
    <xdr:pic>
      <xdr:nvPicPr>
        <xdr:cNvPr id="2974" name="Picture 2973">
          <a:extLst>
            <a:ext uri="{FF2B5EF4-FFF2-40B4-BE49-F238E27FC236}">
              <a16:creationId xmlns:a16="http://schemas.microsoft.com/office/drawing/2014/main" xmlns="" id="{20874D4A-D11F-4474-9BD7-0C9AED48A5E3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93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294340"/>
          <a:ext cx="50800" cy="50800"/>
        </a:xfrm>
        <a:prstGeom prst="rect">
          <a:avLst/>
        </a:prstGeom>
      </xdr:spPr>
    </xdr:pic>
    <xdr:clientData/>
  </xdr:oneCellAnchor>
  <xdr:oneCellAnchor>
    <xdr:from>
      <xdr:col>2</xdr:col>
      <xdr:colOff>104775</xdr:colOff>
      <xdr:row>74</xdr:row>
      <xdr:rowOff>0</xdr:rowOff>
    </xdr:from>
    <xdr:ext cx="50800" cy="50800"/>
    <xdr:pic>
      <xdr:nvPicPr>
        <xdr:cNvPr id="2975" name="Picture 2974">
          <a:extLst>
            <a:ext uri="{FF2B5EF4-FFF2-40B4-BE49-F238E27FC236}">
              <a16:creationId xmlns:a16="http://schemas.microsoft.com/office/drawing/2014/main" xmlns="" id="{967C3DDA-E1E8-4E0D-818A-344329AE0EC7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94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328035" y="2329434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74</xdr:row>
      <xdr:rowOff>0</xdr:rowOff>
    </xdr:from>
    <xdr:ext cx="50800" cy="50800"/>
    <xdr:pic>
      <xdr:nvPicPr>
        <xdr:cNvPr id="2976" name="Picture 2975">
          <a:extLst>
            <a:ext uri="{FF2B5EF4-FFF2-40B4-BE49-F238E27FC236}">
              <a16:creationId xmlns:a16="http://schemas.microsoft.com/office/drawing/2014/main" xmlns="" id="{87F02258-2FDD-4828-94AB-57F3E33DF5BE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9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29434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74</xdr:row>
      <xdr:rowOff>0</xdr:rowOff>
    </xdr:from>
    <xdr:ext cx="50800" cy="50800"/>
    <xdr:pic>
      <xdr:nvPicPr>
        <xdr:cNvPr id="2977" name="Picture 2976">
          <a:extLst>
            <a:ext uri="{FF2B5EF4-FFF2-40B4-BE49-F238E27FC236}">
              <a16:creationId xmlns:a16="http://schemas.microsoft.com/office/drawing/2014/main" xmlns="" id="{3560B20B-DEBA-4879-9481-A4835E439AEC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94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29434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74</xdr:row>
      <xdr:rowOff>0</xdr:rowOff>
    </xdr:from>
    <xdr:ext cx="50800" cy="50800"/>
    <xdr:pic>
      <xdr:nvPicPr>
        <xdr:cNvPr id="2978" name="Picture 2977">
          <a:extLst>
            <a:ext uri="{FF2B5EF4-FFF2-40B4-BE49-F238E27FC236}">
              <a16:creationId xmlns:a16="http://schemas.microsoft.com/office/drawing/2014/main" xmlns="" id="{9ABD9422-2EF5-458A-8676-95A3E817D544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9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29434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74</xdr:row>
      <xdr:rowOff>0</xdr:rowOff>
    </xdr:from>
    <xdr:ext cx="50800" cy="50800"/>
    <xdr:pic>
      <xdr:nvPicPr>
        <xdr:cNvPr id="2979" name="Picture 2978">
          <a:extLst>
            <a:ext uri="{FF2B5EF4-FFF2-40B4-BE49-F238E27FC236}">
              <a16:creationId xmlns:a16="http://schemas.microsoft.com/office/drawing/2014/main" xmlns="" id="{522E6D67-C0EB-421A-852A-02B56ECA86F3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94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29434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74</xdr:row>
      <xdr:rowOff>0</xdr:rowOff>
    </xdr:from>
    <xdr:ext cx="50800" cy="50800"/>
    <xdr:pic>
      <xdr:nvPicPr>
        <xdr:cNvPr id="2980" name="Picture 2979">
          <a:extLst>
            <a:ext uri="{FF2B5EF4-FFF2-40B4-BE49-F238E27FC236}">
              <a16:creationId xmlns:a16="http://schemas.microsoft.com/office/drawing/2014/main" xmlns="" id="{C7A08723-01EE-47DC-89ED-592FB25431C9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9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29434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74</xdr:row>
      <xdr:rowOff>0</xdr:rowOff>
    </xdr:from>
    <xdr:ext cx="50800" cy="50800"/>
    <xdr:pic>
      <xdr:nvPicPr>
        <xdr:cNvPr id="2981" name="Picture 2980">
          <a:extLst>
            <a:ext uri="{FF2B5EF4-FFF2-40B4-BE49-F238E27FC236}">
              <a16:creationId xmlns:a16="http://schemas.microsoft.com/office/drawing/2014/main" xmlns="" id="{25826152-7DBE-4CDA-A1CA-7051B897A8E6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96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29434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74</xdr:row>
      <xdr:rowOff>0</xdr:rowOff>
    </xdr:from>
    <xdr:ext cx="50800" cy="50800"/>
    <xdr:pic>
      <xdr:nvPicPr>
        <xdr:cNvPr id="2982" name="Picture 2981">
          <a:extLst>
            <a:ext uri="{FF2B5EF4-FFF2-40B4-BE49-F238E27FC236}">
              <a16:creationId xmlns:a16="http://schemas.microsoft.com/office/drawing/2014/main" xmlns="" id="{B749E032-DC14-419B-8F09-379D592DD871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94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29434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74</xdr:row>
      <xdr:rowOff>0</xdr:rowOff>
    </xdr:from>
    <xdr:ext cx="50800" cy="50800"/>
    <xdr:pic>
      <xdr:nvPicPr>
        <xdr:cNvPr id="2983" name="Picture 2982">
          <a:extLst>
            <a:ext uri="{FF2B5EF4-FFF2-40B4-BE49-F238E27FC236}">
              <a16:creationId xmlns:a16="http://schemas.microsoft.com/office/drawing/2014/main" xmlns="" id="{10081CF5-D423-476C-A095-04700A643909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9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29434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74</xdr:row>
      <xdr:rowOff>0</xdr:rowOff>
    </xdr:from>
    <xdr:ext cx="50800" cy="50800"/>
    <xdr:pic>
      <xdr:nvPicPr>
        <xdr:cNvPr id="2984" name="Picture 2983">
          <a:extLst>
            <a:ext uri="{FF2B5EF4-FFF2-40B4-BE49-F238E27FC236}">
              <a16:creationId xmlns:a16="http://schemas.microsoft.com/office/drawing/2014/main" xmlns="" id="{73B8F950-C89B-4CD8-86EB-5EEDC066B7D2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96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29434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74</xdr:row>
      <xdr:rowOff>0</xdr:rowOff>
    </xdr:from>
    <xdr:ext cx="50800" cy="50800"/>
    <xdr:pic>
      <xdr:nvPicPr>
        <xdr:cNvPr id="2985" name="Picture 2984">
          <a:extLst>
            <a:ext uri="{FF2B5EF4-FFF2-40B4-BE49-F238E27FC236}">
              <a16:creationId xmlns:a16="http://schemas.microsoft.com/office/drawing/2014/main" xmlns="" id="{A82367FB-BCF5-42EA-A8BB-EA0DF15769D2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97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29434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74</xdr:row>
      <xdr:rowOff>0</xdr:rowOff>
    </xdr:from>
    <xdr:ext cx="50800" cy="50800"/>
    <xdr:pic>
      <xdr:nvPicPr>
        <xdr:cNvPr id="2986" name="Picture 2985">
          <a:extLst>
            <a:ext uri="{FF2B5EF4-FFF2-40B4-BE49-F238E27FC236}">
              <a16:creationId xmlns:a16="http://schemas.microsoft.com/office/drawing/2014/main" xmlns="" id="{FB9FF28F-1394-46CC-A2D0-CF2F67907F55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98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29434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74</xdr:row>
      <xdr:rowOff>0</xdr:rowOff>
    </xdr:from>
    <xdr:ext cx="50800" cy="50800"/>
    <xdr:pic>
      <xdr:nvPicPr>
        <xdr:cNvPr id="2987" name="Picture 2986">
          <a:extLst>
            <a:ext uri="{FF2B5EF4-FFF2-40B4-BE49-F238E27FC236}">
              <a16:creationId xmlns:a16="http://schemas.microsoft.com/office/drawing/2014/main" xmlns="" id="{DDC7F009-92DD-4C57-8DFD-F8CEC7212EF1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99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29434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74</xdr:row>
      <xdr:rowOff>0</xdr:rowOff>
    </xdr:from>
    <xdr:ext cx="50800" cy="50800"/>
    <xdr:pic>
      <xdr:nvPicPr>
        <xdr:cNvPr id="2988" name="Picture 2987">
          <a:extLst>
            <a:ext uri="{FF2B5EF4-FFF2-40B4-BE49-F238E27FC236}">
              <a16:creationId xmlns:a16="http://schemas.microsoft.com/office/drawing/2014/main" xmlns="" id="{539D4672-8445-457A-8DD6-0523F008CC57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300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29434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74</xdr:row>
      <xdr:rowOff>0</xdr:rowOff>
    </xdr:from>
    <xdr:ext cx="50800" cy="50800"/>
    <xdr:pic>
      <xdr:nvPicPr>
        <xdr:cNvPr id="2989" name="Picture 2988">
          <a:extLst>
            <a:ext uri="{FF2B5EF4-FFF2-40B4-BE49-F238E27FC236}">
              <a16:creationId xmlns:a16="http://schemas.microsoft.com/office/drawing/2014/main" xmlns="" id="{E5211A36-B6B4-49A5-AE04-131E1E937166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301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29434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74</xdr:row>
      <xdr:rowOff>0</xdr:rowOff>
    </xdr:from>
    <xdr:ext cx="50800" cy="50800"/>
    <xdr:pic>
      <xdr:nvPicPr>
        <xdr:cNvPr id="2990" name="Picture 2989">
          <a:extLst>
            <a:ext uri="{FF2B5EF4-FFF2-40B4-BE49-F238E27FC236}">
              <a16:creationId xmlns:a16="http://schemas.microsoft.com/office/drawing/2014/main" xmlns="" id="{E4BD3BF4-286C-4A2A-9C1F-17DB16B3AD1F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300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29434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74</xdr:row>
      <xdr:rowOff>0</xdr:rowOff>
    </xdr:from>
    <xdr:ext cx="50800" cy="50800"/>
    <xdr:pic>
      <xdr:nvPicPr>
        <xdr:cNvPr id="2991" name="Picture 2990">
          <a:extLst>
            <a:ext uri="{FF2B5EF4-FFF2-40B4-BE49-F238E27FC236}">
              <a16:creationId xmlns:a16="http://schemas.microsoft.com/office/drawing/2014/main" xmlns="" id="{3404B8BC-2D1D-41B9-93AB-D1A4E2DED6DC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301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294340"/>
          <a:ext cx="50800" cy="50800"/>
        </a:xfrm>
        <a:prstGeom prst="rect">
          <a:avLst/>
        </a:prstGeom>
      </xdr:spPr>
    </xdr:pic>
    <xdr:clientData/>
  </xdr:oneCellAnchor>
  <xdr:oneCellAnchor>
    <xdr:from>
      <xdr:col>2</xdr:col>
      <xdr:colOff>104775</xdr:colOff>
      <xdr:row>74</xdr:row>
      <xdr:rowOff>0</xdr:rowOff>
    </xdr:from>
    <xdr:ext cx="50800" cy="50800"/>
    <xdr:pic>
      <xdr:nvPicPr>
        <xdr:cNvPr id="2992" name="Picture 2991">
          <a:extLst>
            <a:ext uri="{FF2B5EF4-FFF2-40B4-BE49-F238E27FC236}">
              <a16:creationId xmlns:a16="http://schemas.microsoft.com/office/drawing/2014/main" xmlns="" id="{9DE434BC-2223-48B9-ACA9-17234B4909F9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300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328035" y="2329434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74</xdr:row>
      <xdr:rowOff>0</xdr:rowOff>
    </xdr:from>
    <xdr:ext cx="50800" cy="50800"/>
    <xdr:pic>
      <xdr:nvPicPr>
        <xdr:cNvPr id="2993" name="Picture 2992">
          <a:extLst>
            <a:ext uri="{FF2B5EF4-FFF2-40B4-BE49-F238E27FC236}">
              <a16:creationId xmlns:a16="http://schemas.microsoft.com/office/drawing/2014/main" xmlns="" id="{2E0CB8CD-609B-4195-911D-33FE76813666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301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29434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74</xdr:row>
      <xdr:rowOff>0</xdr:rowOff>
    </xdr:from>
    <xdr:ext cx="50800" cy="50800"/>
    <xdr:pic>
      <xdr:nvPicPr>
        <xdr:cNvPr id="2994" name="Picture 2993">
          <a:extLst>
            <a:ext uri="{FF2B5EF4-FFF2-40B4-BE49-F238E27FC236}">
              <a16:creationId xmlns:a16="http://schemas.microsoft.com/office/drawing/2014/main" xmlns="" id="{FB94EEFB-5F40-4438-9BF7-D2FD4103E5F0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302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29434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74</xdr:row>
      <xdr:rowOff>0</xdr:rowOff>
    </xdr:from>
    <xdr:ext cx="50800" cy="50800"/>
    <xdr:pic>
      <xdr:nvPicPr>
        <xdr:cNvPr id="2995" name="Picture 2994">
          <a:extLst>
            <a:ext uri="{FF2B5EF4-FFF2-40B4-BE49-F238E27FC236}">
              <a16:creationId xmlns:a16="http://schemas.microsoft.com/office/drawing/2014/main" xmlns="" id="{1CB12580-C720-427E-BA2E-CDFFABD9DD25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303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29434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74</xdr:row>
      <xdr:rowOff>0</xdr:rowOff>
    </xdr:from>
    <xdr:ext cx="50800" cy="50800"/>
    <xdr:pic>
      <xdr:nvPicPr>
        <xdr:cNvPr id="2996" name="Picture 2995">
          <a:extLst>
            <a:ext uri="{FF2B5EF4-FFF2-40B4-BE49-F238E27FC236}">
              <a16:creationId xmlns:a16="http://schemas.microsoft.com/office/drawing/2014/main" xmlns="" id="{0A8618BC-1435-4E88-9B3D-DC27CCF3F34D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302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29434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74</xdr:row>
      <xdr:rowOff>0</xdr:rowOff>
    </xdr:from>
    <xdr:ext cx="50800" cy="50800"/>
    <xdr:pic>
      <xdr:nvPicPr>
        <xdr:cNvPr id="2997" name="Picture 2996">
          <a:extLst>
            <a:ext uri="{FF2B5EF4-FFF2-40B4-BE49-F238E27FC236}">
              <a16:creationId xmlns:a16="http://schemas.microsoft.com/office/drawing/2014/main" xmlns="" id="{83D8FDD9-5238-44A3-9018-4D429759AF73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303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294340"/>
          <a:ext cx="50800" cy="50800"/>
        </a:xfrm>
        <a:prstGeom prst="rect">
          <a:avLst/>
        </a:prstGeom>
      </xdr:spPr>
    </xdr:pic>
    <xdr:clientData/>
  </xdr:oneCellAnchor>
  <xdr:oneCellAnchor>
    <xdr:from>
      <xdr:col>2</xdr:col>
      <xdr:colOff>104775</xdr:colOff>
      <xdr:row>74</xdr:row>
      <xdr:rowOff>0</xdr:rowOff>
    </xdr:from>
    <xdr:ext cx="50800" cy="50800"/>
    <xdr:pic>
      <xdr:nvPicPr>
        <xdr:cNvPr id="2998" name="Picture 2997">
          <a:extLst>
            <a:ext uri="{FF2B5EF4-FFF2-40B4-BE49-F238E27FC236}">
              <a16:creationId xmlns:a16="http://schemas.microsoft.com/office/drawing/2014/main" xmlns="" id="{E4BF9D66-32B3-4338-925C-03D3E139CDCF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302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328035" y="2329434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74</xdr:row>
      <xdr:rowOff>0</xdr:rowOff>
    </xdr:from>
    <xdr:ext cx="50800" cy="50800"/>
    <xdr:pic>
      <xdr:nvPicPr>
        <xdr:cNvPr id="2999" name="Picture 2998">
          <a:extLst>
            <a:ext uri="{FF2B5EF4-FFF2-40B4-BE49-F238E27FC236}">
              <a16:creationId xmlns:a16="http://schemas.microsoft.com/office/drawing/2014/main" xmlns="" id="{74DECE62-ECDC-41FC-ADF5-EF65DB15A7C3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303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29434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74</xdr:row>
      <xdr:rowOff>0</xdr:rowOff>
    </xdr:from>
    <xdr:ext cx="50800" cy="50800"/>
    <xdr:pic>
      <xdr:nvPicPr>
        <xdr:cNvPr id="3000" name="Picture 2999">
          <a:extLst>
            <a:ext uri="{FF2B5EF4-FFF2-40B4-BE49-F238E27FC236}">
              <a16:creationId xmlns:a16="http://schemas.microsoft.com/office/drawing/2014/main" xmlns="" id="{CB309616-C2BA-4AEC-B9BD-38A4F35A871D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304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29434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74</xdr:row>
      <xdr:rowOff>0</xdr:rowOff>
    </xdr:from>
    <xdr:ext cx="50800" cy="50800"/>
    <xdr:pic>
      <xdr:nvPicPr>
        <xdr:cNvPr id="3001" name="Picture 3000">
          <a:extLst>
            <a:ext uri="{FF2B5EF4-FFF2-40B4-BE49-F238E27FC236}">
              <a16:creationId xmlns:a16="http://schemas.microsoft.com/office/drawing/2014/main" xmlns="" id="{07E705FA-21E3-4B71-A8AF-8E440B2DF3A2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302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29434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74</xdr:row>
      <xdr:rowOff>0</xdr:rowOff>
    </xdr:from>
    <xdr:ext cx="50800" cy="50800"/>
    <xdr:pic>
      <xdr:nvPicPr>
        <xdr:cNvPr id="3002" name="Picture 3001">
          <a:extLst>
            <a:ext uri="{FF2B5EF4-FFF2-40B4-BE49-F238E27FC236}">
              <a16:creationId xmlns:a16="http://schemas.microsoft.com/office/drawing/2014/main" xmlns="" id="{B0347ED9-F179-42F7-8D65-3C27701019F1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303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29434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74</xdr:row>
      <xdr:rowOff>0</xdr:rowOff>
    </xdr:from>
    <xdr:ext cx="50800" cy="50800"/>
    <xdr:pic>
      <xdr:nvPicPr>
        <xdr:cNvPr id="3003" name="Picture 3002">
          <a:extLst>
            <a:ext uri="{FF2B5EF4-FFF2-40B4-BE49-F238E27FC236}">
              <a16:creationId xmlns:a16="http://schemas.microsoft.com/office/drawing/2014/main" xmlns="" id="{021390A2-10CA-479D-BCD0-1F161A35AAC2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304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29434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74</xdr:row>
      <xdr:rowOff>0</xdr:rowOff>
    </xdr:from>
    <xdr:ext cx="50800" cy="50800"/>
    <xdr:pic>
      <xdr:nvPicPr>
        <xdr:cNvPr id="3004" name="Picture 3003">
          <a:extLst>
            <a:ext uri="{FF2B5EF4-FFF2-40B4-BE49-F238E27FC236}">
              <a16:creationId xmlns:a16="http://schemas.microsoft.com/office/drawing/2014/main" xmlns="" id="{8E0E59CC-275A-413D-A6A9-9E3001DD1112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302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29434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74</xdr:row>
      <xdr:rowOff>0</xdr:rowOff>
    </xdr:from>
    <xdr:ext cx="50800" cy="50800"/>
    <xdr:pic>
      <xdr:nvPicPr>
        <xdr:cNvPr id="3005" name="Picture 3004">
          <a:extLst>
            <a:ext uri="{FF2B5EF4-FFF2-40B4-BE49-F238E27FC236}">
              <a16:creationId xmlns:a16="http://schemas.microsoft.com/office/drawing/2014/main" xmlns="" id="{168B003D-DB7D-4556-87AE-6A9908088BB3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303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29434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74</xdr:row>
      <xdr:rowOff>0</xdr:rowOff>
    </xdr:from>
    <xdr:ext cx="50800" cy="50800"/>
    <xdr:pic>
      <xdr:nvPicPr>
        <xdr:cNvPr id="3006" name="Picture 3005">
          <a:extLst>
            <a:ext uri="{FF2B5EF4-FFF2-40B4-BE49-F238E27FC236}">
              <a16:creationId xmlns:a16="http://schemas.microsoft.com/office/drawing/2014/main" xmlns="" id="{99830B30-CB54-4275-806B-39EEC3479F39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302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29434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74</xdr:row>
      <xdr:rowOff>0</xdr:rowOff>
    </xdr:from>
    <xdr:ext cx="50800" cy="50800"/>
    <xdr:pic>
      <xdr:nvPicPr>
        <xdr:cNvPr id="3007" name="Picture 3006">
          <a:extLst>
            <a:ext uri="{FF2B5EF4-FFF2-40B4-BE49-F238E27FC236}">
              <a16:creationId xmlns:a16="http://schemas.microsoft.com/office/drawing/2014/main" xmlns="" id="{76D472C1-D1B8-45C9-88BC-1224C3868165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303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29434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74</xdr:row>
      <xdr:rowOff>0</xdr:rowOff>
    </xdr:from>
    <xdr:ext cx="50800" cy="50800"/>
    <xdr:pic>
      <xdr:nvPicPr>
        <xdr:cNvPr id="3008" name="Picture 3007">
          <a:extLst>
            <a:ext uri="{FF2B5EF4-FFF2-40B4-BE49-F238E27FC236}">
              <a16:creationId xmlns:a16="http://schemas.microsoft.com/office/drawing/2014/main" xmlns="" id="{2A29A1BD-C736-4FAF-9496-8F2FADE7BCE3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304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294340"/>
          <a:ext cx="50800" cy="50800"/>
        </a:xfrm>
        <a:prstGeom prst="rect">
          <a:avLst/>
        </a:prstGeom>
      </xdr:spPr>
    </xdr:pic>
    <xdr:clientData/>
  </xdr:oneCellAnchor>
  <xdr:oneCellAnchor>
    <xdr:from>
      <xdr:col>2</xdr:col>
      <xdr:colOff>104775</xdr:colOff>
      <xdr:row>74</xdr:row>
      <xdr:rowOff>0</xdr:rowOff>
    </xdr:from>
    <xdr:ext cx="50800" cy="50800"/>
    <xdr:pic>
      <xdr:nvPicPr>
        <xdr:cNvPr id="3009" name="Picture 3008">
          <a:extLst>
            <a:ext uri="{FF2B5EF4-FFF2-40B4-BE49-F238E27FC236}">
              <a16:creationId xmlns:a16="http://schemas.microsoft.com/office/drawing/2014/main" xmlns="" id="{36B685C7-49FA-47DD-8A28-9A03813054F8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302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328035" y="2329434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74</xdr:row>
      <xdr:rowOff>0</xdr:rowOff>
    </xdr:from>
    <xdr:ext cx="50800" cy="50800"/>
    <xdr:pic>
      <xdr:nvPicPr>
        <xdr:cNvPr id="3010" name="Picture 3009">
          <a:extLst>
            <a:ext uri="{FF2B5EF4-FFF2-40B4-BE49-F238E27FC236}">
              <a16:creationId xmlns:a16="http://schemas.microsoft.com/office/drawing/2014/main" xmlns="" id="{92DE649F-B6EA-4FAD-9F9B-19C43051F21F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303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29434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74</xdr:row>
      <xdr:rowOff>0</xdr:rowOff>
    </xdr:from>
    <xdr:ext cx="50800" cy="50800"/>
    <xdr:pic>
      <xdr:nvPicPr>
        <xdr:cNvPr id="3011" name="Picture 3010">
          <a:extLst>
            <a:ext uri="{FF2B5EF4-FFF2-40B4-BE49-F238E27FC236}">
              <a16:creationId xmlns:a16="http://schemas.microsoft.com/office/drawing/2014/main" xmlns="" id="{B7481394-8AC1-4198-840F-F31C4E2BA0A8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302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29434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74</xdr:row>
      <xdr:rowOff>0</xdr:rowOff>
    </xdr:from>
    <xdr:ext cx="50800" cy="50800"/>
    <xdr:pic>
      <xdr:nvPicPr>
        <xdr:cNvPr id="3012" name="Picture 3011">
          <a:extLst>
            <a:ext uri="{FF2B5EF4-FFF2-40B4-BE49-F238E27FC236}">
              <a16:creationId xmlns:a16="http://schemas.microsoft.com/office/drawing/2014/main" xmlns="" id="{FAE74544-971F-4323-95DD-259236BE7EBB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303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29434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74</xdr:row>
      <xdr:rowOff>0</xdr:rowOff>
    </xdr:from>
    <xdr:ext cx="50800" cy="50800"/>
    <xdr:pic>
      <xdr:nvPicPr>
        <xdr:cNvPr id="3013" name="Picture 3012">
          <a:extLst>
            <a:ext uri="{FF2B5EF4-FFF2-40B4-BE49-F238E27FC236}">
              <a16:creationId xmlns:a16="http://schemas.microsoft.com/office/drawing/2014/main" xmlns="" id="{D1322241-C911-4316-8145-3CABCC0433FA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302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29434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74</xdr:row>
      <xdr:rowOff>0</xdr:rowOff>
    </xdr:from>
    <xdr:ext cx="50800" cy="50800"/>
    <xdr:pic>
      <xdr:nvPicPr>
        <xdr:cNvPr id="3014" name="Picture 3013">
          <a:extLst>
            <a:ext uri="{FF2B5EF4-FFF2-40B4-BE49-F238E27FC236}">
              <a16:creationId xmlns:a16="http://schemas.microsoft.com/office/drawing/2014/main" xmlns="" id="{6409B778-4CE6-4E31-8D92-8752914483A5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303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29434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74</xdr:row>
      <xdr:rowOff>0</xdr:rowOff>
    </xdr:from>
    <xdr:ext cx="50800" cy="50800"/>
    <xdr:pic>
      <xdr:nvPicPr>
        <xdr:cNvPr id="3015" name="Picture 3014">
          <a:extLst>
            <a:ext uri="{FF2B5EF4-FFF2-40B4-BE49-F238E27FC236}">
              <a16:creationId xmlns:a16="http://schemas.microsoft.com/office/drawing/2014/main" xmlns="" id="{23BF9B85-EE51-4265-8EF8-38743FD15982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304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294340"/>
          <a:ext cx="50800" cy="50800"/>
        </a:xfrm>
        <a:prstGeom prst="rect">
          <a:avLst/>
        </a:prstGeom>
      </xdr:spPr>
    </xdr:pic>
    <xdr:clientData/>
  </xdr:oneCellAnchor>
  <xdr:oneCellAnchor>
    <xdr:from>
      <xdr:col>2</xdr:col>
      <xdr:colOff>104775</xdr:colOff>
      <xdr:row>74</xdr:row>
      <xdr:rowOff>0</xdr:rowOff>
    </xdr:from>
    <xdr:ext cx="50800" cy="50800"/>
    <xdr:pic>
      <xdr:nvPicPr>
        <xdr:cNvPr id="3016" name="Picture 3015">
          <a:extLst>
            <a:ext uri="{FF2B5EF4-FFF2-40B4-BE49-F238E27FC236}">
              <a16:creationId xmlns:a16="http://schemas.microsoft.com/office/drawing/2014/main" xmlns="" id="{62CCC8B9-4AD4-4375-858E-8060B7D51E4E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302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328035" y="2329434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74</xdr:row>
      <xdr:rowOff>0</xdr:rowOff>
    </xdr:from>
    <xdr:ext cx="50800" cy="50800"/>
    <xdr:pic>
      <xdr:nvPicPr>
        <xdr:cNvPr id="3017" name="Picture 3016">
          <a:extLst>
            <a:ext uri="{FF2B5EF4-FFF2-40B4-BE49-F238E27FC236}">
              <a16:creationId xmlns:a16="http://schemas.microsoft.com/office/drawing/2014/main" xmlns="" id="{CC8872D7-647C-4929-9521-2B0CCC2BCC62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303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29434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74</xdr:row>
      <xdr:rowOff>0</xdr:rowOff>
    </xdr:from>
    <xdr:ext cx="50800" cy="50800"/>
    <xdr:pic>
      <xdr:nvPicPr>
        <xdr:cNvPr id="3018" name="Picture 3017">
          <a:extLst>
            <a:ext uri="{FF2B5EF4-FFF2-40B4-BE49-F238E27FC236}">
              <a16:creationId xmlns:a16="http://schemas.microsoft.com/office/drawing/2014/main" xmlns="" id="{D98FA98A-8580-41A1-BEBE-D2955E320522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302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29434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74</xdr:row>
      <xdr:rowOff>0</xdr:rowOff>
    </xdr:from>
    <xdr:ext cx="50800" cy="50800"/>
    <xdr:pic>
      <xdr:nvPicPr>
        <xdr:cNvPr id="3019" name="Picture 3018">
          <a:extLst>
            <a:ext uri="{FF2B5EF4-FFF2-40B4-BE49-F238E27FC236}">
              <a16:creationId xmlns:a16="http://schemas.microsoft.com/office/drawing/2014/main" xmlns="" id="{7A4B1958-EEBF-45B7-9713-1462765CFC68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303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29434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74</xdr:row>
      <xdr:rowOff>0</xdr:rowOff>
    </xdr:from>
    <xdr:ext cx="50800" cy="50800"/>
    <xdr:pic>
      <xdr:nvPicPr>
        <xdr:cNvPr id="3020" name="Picture 3019">
          <a:extLst>
            <a:ext uri="{FF2B5EF4-FFF2-40B4-BE49-F238E27FC236}">
              <a16:creationId xmlns:a16="http://schemas.microsoft.com/office/drawing/2014/main" xmlns="" id="{2E271986-8674-4C8E-99F5-62DD5F02D993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302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29434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74</xdr:row>
      <xdr:rowOff>0</xdr:rowOff>
    </xdr:from>
    <xdr:ext cx="50800" cy="50800"/>
    <xdr:pic>
      <xdr:nvPicPr>
        <xdr:cNvPr id="3021" name="Picture 3020">
          <a:extLst>
            <a:ext uri="{FF2B5EF4-FFF2-40B4-BE49-F238E27FC236}">
              <a16:creationId xmlns:a16="http://schemas.microsoft.com/office/drawing/2014/main" xmlns="" id="{53A66AC2-3E53-4CCB-BC6C-0FB6EA8CDAD6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303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29434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74</xdr:row>
      <xdr:rowOff>0</xdr:rowOff>
    </xdr:from>
    <xdr:ext cx="50800" cy="50800"/>
    <xdr:pic>
      <xdr:nvPicPr>
        <xdr:cNvPr id="3022" name="Picture 3021">
          <a:extLst>
            <a:ext uri="{FF2B5EF4-FFF2-40B4-BE49-F238E27FC236}">
              <a16:creationId xmlns:a16="http://schemas.microsoft.com/office/drawing/2014/main" xmlns="" id="{141CDBB6-00B1-4707-ACD5-7F0594854208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304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29434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74</xdr:row>
      <xdr:rowOff>0</xdr:rowOff>
    </xdr:from>
    <xdr:ext cx="50800" cy="50800"/>
    <xdr:pic>
      <xdr:nvPicPr>
        <xdr:cNvPr id="3023" name="Picture 3022">
          <a:extLst>
            <a:ext uri="{FF2B5EF4-FFF2-40B4-BE49-F238E27FC236}">
              <a16:creationId xmlns:a16="http://schemas.microsoft.com/office/drawing/2014/main" xmlns="" id="{951B2DC8-5F9E-4437-9745-EC45DD525033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30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29434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74</xdr:row>
      <xdr:rowOff>0</xdr:rowOff>
    </xdr:from>
    <xdr:ext cx="50800" cy="50800"/>
    <xdr:pic>
      <xdr:nvPicPr>
        <xdr:cNvPr id="3024" name="Picture 3023">
          <a:extLst>
            <a:ext uri="{FF2B5EF4-FFF2-40B4-BE49-F238E27FC236}">
              <a16:creationId xmlns:a16="http://schemas.microsoft.com/office/drawing/2014/main" xmlns="" id="{E65B85E2-EFF7-4B5E-9649-070726AF60F2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306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29434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74</xdr:row>
      <xdr:rowOff>0</xdr:rowOff>
    </xdr:from>
    <xdr:ext cx="50800" cy="50800"/>
    <xdr:pic>
      <xdr:nvPicPr>
        <xdr:cNvPr id="3025" name="Picture 3024">
          <a:extLst>
            <a:ext uri="{FF2B5EF4-FFF2-40B4-BE49-F238E27FC236}">
              <a16:creationId xmlns:a16="http://schemas.microsoft.com/office/drawing/2014/main" xmlns="" id="{803847D6-F8D4-4155-83B9-1A959C3BDC70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307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294340"/>
          <a:ext cx="50800" cy="50800"/>
        </a:xfrm>
        <a:prstGeom prst="rect">
          <a:avLst/>
        </a:prstGeom>
      </xdr:spPr>
    </xdr:pic>
    <xdr:clientData/>
  </xdr:oneCellAnchor>
  <xdr:oneCellAnchor>
    <xdr:from>
      <xdr:col>2</xdr:col>
      <xdr:colOff>104775</xdr:colOff>
      <xdr:row>74</xdr:row>
      <xdr:rowOff>0</xdr:rowOff>
    </xdr:from>
    <xdr:ext cx="50800" cy="50800"/>
    <xdr:pic>
      <xdr:nvPicPr>
        <xdr:cNvPr id="3026" name="Picture 3025">
          <a:extLst>
            <a:ext uri="{FF2B5EF4-FFF2-40B4-BE49-F238E27FC236}">
              <a16:creationId xmlns:a16="http://schemas.microsoft.com/office/drawing/2014/main" xmlns="" id="{621A8420-9342-4AC0-9DF7-0B0D9780AD47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308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328035" y="2329434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74</xdr:row>
      <xdr:rowOff>0</xdr:rowOff>
    </xdr:from>
    <xdr:ext cx="50800" cy="50800"/>
    <xdr:pic>
      <xdr:nvPicPr>
        <xdr:cNvPr id="3027" name="Picture 3026">
          <a:extLst>
            <a:ext uri="{FF2B5EF4-FFF2-40B4-BE49-F238E27FC236}">
              <a16:creationId xmlns:a16="http://schemas.microsoft.com/office/drawing/2014/main" xmlns="" id="{D7CB0E13-53B9-4692-8C2C-CB51127EC7B9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309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29434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74</xdr:row>
      <xdr:rowOff>0</xdr:rowOff>
    </xdr:from>
    <xdr:ext cx="50800" cy="50800"/>
    <xdr:pic>
      <xdr:nvPicPr>
        <xdr:cNvPr id="3028" name="Picture 3027">
          <a:extLst>
            <a:ext uri="{FF2B5EF4-FFF2-40B4-BE49-F238E27FC236}">
              <a16:creationId xmlns:a16="http://schemas.microsoft.com/office/drawing/2014/main" xmlns="" id="{370CFB94-9EC3-4889-BBB3-A92829965F19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308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29434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74</xdr:row>
      <xdr:rowOff>0</xdr:rowOff>
    </xdr:from>
    <xdr:ext cx="50800" cy="50800"/>
    <xdr:pic>
      <xdr:nvPicPr>
        <xdr:cNvPr id="3029" name="Picture 3028">
          <a:extLst>
            <a:ext uri="{FF2B5EF4-FFF2-40B4-BE49-F238E27FC236}">
              <a16:creationId xmlns:a16="http://schemas.microsoft.com/office/drawing/2014/main" xmlns="" id="{61397AC4-B26B-4280-BE60-308378523410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309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29434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74</xdr:row>
      <xdr:rowOff>0</xdr:rowOff>
    </xdr:from>
    <xdr:ext cx="50800" cy="50800"/>
    <xdr:pic>
      <xdr:nvPicPr>
        <xdr:cNvPr id="3030" name="Picture 3029">
          <a:extLst>
            <a:ext uri="{FF2B5EF4-FFF2-40B4-BE49-F238E27FC236}">
              <a16:creationId xmlns:a16="http://schemas.microsoft.com/office/drawing/2014/main" xmlns="" id="{95EB5402-3363-4AEF-810E-B0F3503A3622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308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29434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74</xdr:row>
      <xdr:rowOff>0</xdr:rowOff>
    </xdr:from>
    <xdr:ext cx="50800" cy="50800"/>
    <xdr:pic>
      <xdr:nvPicPr>
        <xdr:cNvPr id="3031" name="Picture 3030">
          <a:extLst>
            <a:ext uri="{FF2B5EF4-FFF2-40B4-BE49-F238E27FC236}">
              <a16:creationId xmlns:a16="http://schemas.microsoft.com/office/drawing/2014/main" xmlns="" id="{4B03ACB1-9AA9-4627-8360-A7ABC5C8C8F0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309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29434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74</xdr:row>
      <xdr:rowOff>0</xdr:rowOff>
    </xdr:from>
    <xdr:ext cx="50800" cy="50800"/>
    <xdr:pic>
      <xdr:nvPicPr>
        <xdr:cNvPr id="3032" name="Picture 3031">
          <a:extLst>
            <a:ext uri="{FF2B5EF4-FFF2-40B4-BE49-F238E27FC236}">
              <a16:creationId xmlns:a16="http://schemas.microsoft.com/office/drawing/2014/main" xmlns="" id="{89021478-6F31-46EC-9002-F572D0F61D5B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310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29434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74</xdr:row>
      <xdr:rowOff>0</xdr:rowOff>
    </xdr:from>
    <xdr:ext cx="50800" cy="50800"/>
    <xdr:pic>
      <xdr:nvPicPr>
        <xdr:cNvPr id="3033" name="Picture 3032">
          <a:extLst>
            <a:ext uri="{FF2B5EF4-FFF2-40B4-BE49-F238E27FC236}">
              <a16:creationId xmlns:a16="http://schemas.microsoft.com/office/drawing/2014/main" xmlns="" id="{09AC0C30-78FC-4F5C-9BDA-638DD2EB0F13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308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29434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74</xdr:row>
      <xdr:rowOff>0</xdr:rowOff>
    </xdr:from>
    <xdr:ext cx="50800" cy="50800"/>
    <xdr:pic>
      <xdr:nvPicPr>
        <xdr:cNvPr id="3034" name="Picture 3033">
          <a:extLst>
            <a:ext uri="{FF2B5EF4-FFF2-40B4-BE49-F238E27FC236}">
              <a16:creationId xmlns:a16="http://schemas.microsoft.com/office/drawing/2014/main" xmlns="" id="{4C43B700-29EF-4639-853F-316B93FADB0C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309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29434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74</xdr:row>
      <xdr:rowOff>0</xdr:rowOff>
    </xdr:from>
    <xdr:ext cx="50800" cy="50800"/>
    <xdr:pic>
      <xdr:nvPicPr>
        <xdr:cNvPr id="3035" name="Picture 3034">
          <a:extLst>
            <a:ext uri="{FF2B5EF4-FFF2-40B4-BE49-F238E27FC236}">
              <a16:creationId xmlns:a16="http://schemas.microsoft.com/office/drawing/2014/main" xmlns="" id="{6091BBBA-8F34-4EB5-BF6F-674803A68607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310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29434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75</xdr:row>
      <xdr:rowOff>0</xdr:rowOff>
    </xdr:from>
    <xdr:ext cx="50800" cy="50800"/>
    <xdr:pic>
      <xdr:nvPicPr>
        <xdr:cNvPr id="3036" name="Picture 3035">
          <a:extLst>
            <a:ext uri="{FF2B5EF4-FFF2-40B4-BE49-F238E27FC236}">
              <a16:creationId xmlns:a16="http://schemas.microsoft.com/office/drawing/2014/main" xmlns="" id="{83E2B5A9-BF4D-426A-A4F8-E99961D07E05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92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6677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75</xdr:row>
      <xdr:rowOff>0</xdr:rowOff>
    </xdr:from>
    <xdr:ext cx="50800" cy="50800"/>
    <xdr:pic>
      <xdr:nvPicPr>
        <xdr:cNvPr id="3037" name="Picture 3036">
          <a:extLst>
            <a:ext uri="{FF2B5EF4-FFF2-40B4-BE49-F238E27FC236}">
              <a16:creationId xmlns:a16="http://schemas.microsoft.com/office/drawing/2014/main" xmlns="" id="{0B7B61B4-6CD8-4436-B8C6-DE3F8108D794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93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667720"/>
          <a:ext cx="50800" cy="50800"/>
        </a:xfrm>
        <a:prstGeom prst="rect">
          <a:avLst/>
        </a:prstGeom>
      </xdr:spPr>
    </xdr:pic>
    <xdr:clientData/>
  </xdr:oneCellAnchor>
  <xdr:oneCellAnchor>
    <xdr:from>
      <xdr:col>2</xdr:col>
      <xdr:colOff>104775</xdr:colOff>
      <xdr:row>75</xdr:row>
      <xdr:rowOff>0</xdr:rowOff>
    </xdr:from>
    <xdr:ext cx="50800" cy="50800"/>
    <xdr:pic>
      <xdr:nvPicPr>
        <xdr:cNvPr id="3038" name="Picture 3037">
          <a:extLst>
            <a:ext uri="{FF2B5EF4-FFF2-40B4-BE49-F238E27FC236}">
              <a16:creationId xmlns:a16="http://schemas.microsoft.com/office/drawing/2014/main" xmlns="" id="{1337FF8E-71FD-4FA1-B318-ED6CC2DD8750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94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328035" y="236677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75</xdr:row>
      <xdr:rowOff>0</xdr:rowOff>
    </xdr:from>
    <xdr:ext cx="50800" cy="50800"/>
    <xdr:pic>
      <xdr:nvPicPr>
        <xdr:cNvPr id="3039" name="Picture 3038">
          <a:extLst>
            <a:ext uri="{FF2B5EF4-FFF2-40B4-BE49-F238E27FC236}">
              <a16:creationId xmlns:a16="http://schemas.microsoft.com/office/drawing/2014/main" xmlns="" id="{746F62FE-4E4B-41F7-8D5F-6D504FD89FA6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9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6677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75</xdr:row>
      <xdr:rowOff>0</xdr:rowOff>
    </xdr:from>
    <xdr:ext cx="50800" cy="50800"/>
    <xdr:pic>
      <xdr:nvPicPr>
        <xdr:cNvPr id="3040" name="Picture 3039">
          <a:extLst>
            <a:ext uri="{FF2B5EF4-FFF2-40B4-BE49-F238E27FC236}">
              <a16:creationId xmlns:a16="http://schemas.microsoft.com/office/drawing/2014/main" xmlns="" id="{150B2D2F-FC9A-49C7-B0F0-B00C4C4F2735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94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6677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75</xdr:row>
      <xdr:rowOff>0</xdr:rowOff>
    </xdr:from>
    <xdr:ext cx="50800" cy="50800"/>
    <xdr:pic>
      <xdr:nvPicPr>
        <xdr:cNvPr id="3041" name="Picture 3040">
          <a:extLst>
            <a:ext uri="{FF2B5EF4-FFF2-40B4-BE49-F238E27FC236}">
              <a16:creationId xmlns:a16="http://schemas.microsoft.com/office/drawing/2014/main" xmlns="" id="{029CB7E6-4D4D-4723-B679-0C2E0D969E29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9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6677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75</xdr:row>
      <xdr:rowOff>0</xdr:rowOff>
    </xdr:from>
    <xdr:ext cx="50800" cy="50800"/>
    <xdr:pic>
      <xdr:nvPicPr>
        <xdr:cNvPr id="3042" name="Picture 3041">
          <a:extLst>
            <a:ext uri="{FF2B5EF4-FFF2-40B4-BE49-F238E27FC236}">
              <a16:creationId xmlns:a16="http://schemas.microsoft.com/office/drawing/2014/main" xmlns="" id="{F73DDE71-5111-44B7-B74D-BEE2D87EC27B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94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6677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75</xdr:row>
      <xdr:rowOff>0</xdr:rowOff>
    </xdr:from>
    <xdr:ext cx="50800" cy="50800"/>
    <xdr:pic>
      <xdr:nvPicPr>
        <xdr:cNvPr id="3043" name="Picture 3042">
          <a:extLst>
            <a:ext uri="{FF2B5EF4-FFF2-40B4-BE49-F238E27FC236}">
              <a16:creationId xmlns:a16="http://schemas.microsoft.com/office/drawing/2014/main" xmlns="" id="{4C284B7B-7050-4962-9244-452F53F7111B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9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6677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75</xdr:row>
      <xdr:rowOff>0</xdr:rowOff>
    </xdr:from>
    <xdr:ext cx="50800" cy="50800"/>
    <xdr:pic>
      <xdr:nvPicPr>
        <xdr:cNvPr id="3044" name="Picture 3043">
          <a:extLst>
            <a:ext uri="{FF2B5EF4-FFF2-40B4-BE49-F238E27FC236}">
              <a16:creationId xmlns:a16="http://schemas.microsoft.com/office/drawing/2014/main" xmlns="" id="{1DF8D939-BAD3-44C4-AC95-942B2CB4415A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96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6677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75</xdr:row>
      <xdr:rowOff>0</xdr:rowOff>
    </xdr:from>
    <xdr:ext cx="50800" cy="50800"/>
    <xdr:pic>
      <xdr:nvPicPr>
        <xdr:cNvPr id="3045" name="Picture 3044">
          <a:extLst>
            <a:ext uri="{FF2B5EF4-FFF2-40B4-BE49-F238E27FC236}">
              <a16:creationId xmlns:a16="http://schemas.microsoft.com/office/drawing/2014/main" xmlns="" id="{4360863F-BCCF-458B-B38E-4C167FC411BF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94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6677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75</xdr:row>
      <xdr:rowOff>0</xdr:rowOff>
    </xdr:from>
    <xdr:ext cx="50800" cy="50800"/>
    <xdr:pic>
      <xdr:nvPicPr>
        <xdr:cNvPr id="3046" name="Picture 3045">
          <a:extLst>
            <a:ext uri="{FF2B5EF4-FFF2-40B4-BE49-F238E27FC236}">
              <a16:creationId xmlns:a16="http://schemas.microsoft.com/office/drawing/2014/main" xmlns="" id="{7B989421-0974-4F7C-A969-EE1FA6559913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9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6677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75</xdr:row>
      <xdr:rowOff>0</xdr:rowOff>
    </xdr:from>
    <xdr:ext cx="50800" cy="50800"/>
    <xdr:pic>
      <xdr:nvPicPr>
        <xdr:cNvPr id="3047" name="Picture 3046">
          <a:extLst>
            <a:ext uri="{FF2B5EF4-FFF2-40B4-BE49-F238E27FC236}">
              <a16:creationId xmlns:a16="http://schemas.microsoft.com/office/drawing/2014/main" xmlns="" id="{8EAEA877-2032-485F-8950-D69301764CE4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96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6677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75</xdr:row>
      <xdr:rowOff>0</xdr:rowOff>
    </xdr:from>
    <xdr:ext cx="50800" cy="50800"/>
    <xdr:pic>
      <xdr:nvPicPr>
        <xdr:cNvPr id="3048" name="Picture 3047">
          <a:extLst>
            <a:ext uri="{FF2B5EF4-FFF2-40B4-BE49-F238E27FC236}">
              <a16:creationId xmlns:a16="http://schemas.microsoft.com/office/drawing/2014/main" xmlns="" id="{3C536C1D-EC18-400C-808B-B09359F36C89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97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6677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75</xdr:row>
      <xdr:rowOff>0</xdr:rowOff>
    </xdr:from>
    <xdr:ext cx="50800" cy="50800"/>
    <xdr:pic>
      <xdr:nvPicPr>
        <xdr:cNvPr id="3049" name="Picture 3048">
          <a:extLst>
            <a:ext uri="{FF2B5EF4-FFF2-40B4-BE49-F238E27FC236}">
              <a16:creationId xmlns:a16="http://schemas.microsoft.com/office/drawing/2014/main" xmlns="" id="{605865AD-1746-49FC-9174-88AFD48FC0A5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98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6677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75</xdr:row>
      <xdr:rowOff>0</xdr:rowOff>
    </xdr:from>
    <xdr:ext cx="50800" cy="50800"/>
    <xdr:pic>
      <xdr:nvPicPr>
        <xdr:cNvPr id="3050" name="Picture 3049">
          <a:extLst>
            <a:ext uri="{FF2B5EF4-FFF2-40B4-BE49-F238E27FC236}">
              <a16:creationId xmlns:a16="http://schemas.microsoft.com/office/drawing/2014/main" xmlns="" id="{C5C167AB-F9F0-4C57-A0E3-6C6357C719E0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99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6677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75</xdr:row>
      <xdr:rowOff>0</xdr:rowOff>
    </xdr:from>
    <xdr:ext cx="50800" cy="50800"/>
    <xdr:pic>
      <xdr:nvPicPr>
        <xdr:cNvPr id="3051" name="Picture 3050">
          <a:extLst>
            <a:ext uri="{FF2B5EF4-FFF2-40B4-BE49-F238E27FC236}">
              <a16:creationId xmlns:a16="http://schemas.microsoft.com/office/drawing/2014/main" xmlns="" id="{CB77447D-5E11-49B6-B78A-60BD2F1368DC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300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6677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75</xdr:row>
      <xdr:rowOff>0</xdr:rowOff>
    </xdr:from>
    <xdr:ext cx="50800" cy="50800"/>
    <xdr:pic>
      <xdr:nvPicPr>
        <xdr:cNvPr id="3052" name="Picture 3051">
          <a:extLst>
            <a:ext uri="{FF2B5EF4-FFF2-40B4-BE49-F238E27FC236}">
              <a16:creationId xmlns:a16="http://schemas.microsoft.com/office/drawing/2014/main" xmlns="" id="{66E99307-CAED-4727-AA0A-4DDAE3CEA800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301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6677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75</xdr:row>
      <xdr:rowOff>0</xdr:rowOff>
    </xdr:from>
    <xdr:ext cx="50800" cy="50800"/>
    <xdr:pic>
      <xdr:nvPicPr>
        <xdr:cNvPr id="3053" name="Picture 3052">
          <a:extLst>
            <a:ext uri="{FF2B5EF4-FFF2-40B4-BE49-F238E27FC236}">
              <a16:creationId xmlns:a16="http://schemas.microsoft.com/office/drawing/2014/main" xmlns="" id="{A34F4298-18E1-4A86-898B-2CA689ECD7BE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300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6677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75</xdr:row>
      <xdr:rowOff>0</xdr:rowOff>
    </xdr:from>
    <xdr:ext cx="50800" cy="50800"/>
    <xdr:pic>
      <xdr:nvPicPr>
        <xdr:cNvPr id="3054" name="Picture 3053">
          <a:extLst>
            <a:ext uri="{FF2B5EF4-FFF2-40B4-BE49-F238E27FC236}">
              <a16:creationId xmlns:a16="http://schemas.microsoft.com/office/drawing/2014/main" xmlns="" id="{E5C34B02-7C47-4CBF-9332-B73A4740CC9D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301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667720"/>
          <a:ext cx="50800" cy="50800"/>
        </a:xfrm>
        <a:prstGeom prst="rect">
          <a:avLst/>
        </a:prstGeom>
      </xdr:spPr>
    </xdr:pic>
    <xdr:clientData/>
  </xdr:oneCellAnchor>
  <xdr:oneCellAnchor>
    <xdr:from>
      <xdr:col>2</xdr:col>
      <xdr:colOff>104775</xdr:colOff>
      <xdr:row>75</xdr:row>
      <xdr:rowOff>0</xdr:rowOff>
    </xdr:from>
    <xdr:ext cx="50800" cy="50800"/>
    <xdr:pic>
      <xdr:nvPicPr>
        <xdr:cNvPr id="3055" name="Picture 3054">
          <a:extLst>
            <a:ext uri="{FF2B5EF4-FFF2-40B4-BE49-F238E27FC236}">
              <a16:creationId xmlns:a16="http://schemas.microsoft.com/office/drawing/2014/main" xmlns="" id="{062C9B13-886E-4C23-815E-EF3EDA3C0B0C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300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328035" y="236677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75</xdr:row>
      <xdr:rowOff>0</xdr:rowOff>
    </xdr:from>
    <xdr:ext cx="50800" cy="50800"/>
    <xdr:pic>
      <xdr:nvPicPr>
        <xdr:cNvPr id="3056" name="Picture 3055">
          <a:extLst>
            <a:ext uri="{FF2B5EF4-FFF2-40B4-BE49-F238E27FC236}">
              <a16:creationId xmlns:a16="http://schemas.microsoft.com/office/drawing/2014/main" xmlns="" id="{89EE81F2-5BC5-4398-A75D-43F2A99EF088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301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6677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75</xdr:row>
      <xdr:rowOff>0</xdr:rowOff>
    </xdr:from>
    <xdr:ext cx="50800" cy="50800"/>
    <xdr:pic>
      <xdr:nvPicPr>
        <xdr:cNvPr id="3057" name="Picture 3056">
          <a:extLst>
            <a:ext uri="{FF2B5EF4-FFF2-40B4-BE49-F238E27FC236}">
              <a16:creationId xmlns:a16="http://schemas.microsoft.com/office/drawing/2014/main" xmlns="" id="{A0D4409D-667E-4F31-B395-E096DF3F4F6F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302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6677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75</xdr:row>
      <xdr:rowOff>0</xdr:rowOff>
    </xdr:from>
    <xdr:ext cx="50800" cy="50800"/>
    <xdr:pic>
      <xdr:nvPicPr>
        <xdr:cNvPr id="3058" name="Picture 3057">
          <a:extLst>
            <a:ext uri="{FF2B5EF4-FFF2-40B4-BE49-F238E27FC236}">
              <a16:creationId xmlns:a16="http://schemas.microsoft.com/office/drawing/2014/main" xmlns="" id="{D8214B38-C336-4B11-9452-DC3614966F5C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303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6677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75</xdr:row>
      <xdr:rowOff>0</xdr:rowOff>
    </xdr:from>
    <xdr:ext cx="50800" cy="50800"/>
    <xdr:pic>
      <xdr:nvPicPr>
        <xdr:cNvPr id="3059" name="Picture 3058">
          <a:extLst>
            <a:ext uri="{FF2B5EF4-FFF2-40B4-BE49-F238E27FC236}">
              <a16:creationId xmlns:a16="http://schemas.microsoft.com/office/drawing/2014/main" xmlns="" id="{D3762BE2-7614-4D5A-8DDB-780F021CC84C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302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6677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75</xdr:row>
      <xdr:rowOff>0</xdr:rowOff>
    </xdr:from>
    <xdr:ext cx="50800" cy="50800"/>
    <xdr:pic>
      <xdr:nvPicPr>
        <xdr:cNvPr id="3060" name="Picture 3059">
          <a:extLst>
            <a:ext uri="{FF2B5EF4-FFF2-40B4-BE49-F238E27FC236}">
              <a16:creationId xmlns:a16="http://schemas.microsoft.com/office/drawing/2014/main" xmlns="" id="{8103324A-5AF0-47B9-8447-A5E62A96F0F0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303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667720"/>
          <a:ext cx="50800" cy="50800"/>
        </a:xfrm>
        <a:prstGeom prst="rect">
          <a:avLst/>
        </a:prstGeom>
      </xdr:spPr>
    </xdr:pic>
    <xdr:clientData/>
  </xdr:oneCellAnchor>
  <xdr:oneCellAnchor>
    <xdr:from>
      <xdr:col>2</xdr:col>
      <xdr:colOff>104775</xdr:colOff>
      <xdr:row>75</xdr:row>
      <xdr:rowOff>0</xdr:rowOff>
    </xdr:from>
    <xdr:ext cx="50800" cy="50800"/>
    <xdr:pic>
      <xdr:nvPicPr>
        <xdr:cNvPr id="3061" name="Picture 3060">
          <a:extLst>
            <a:ext uri="{FF2B5EF4-FFF2-40B4-BE49-F238E27FC236}">
              <a16:creationId xmlns:a16="http://schemas.microsoft.com/office/drawing/2014/main" xmlns="" id="{3136DB4E-956F-48C9-9301-2D3FBA3F6325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302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328035" y="236677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75</xdr:row>
      <xdr:rowOff>0</xdr:rowOff>
    </xdr:from>
    <xdr:ext cx="50800" cy="50800"/>
    <xdr:pic>
      <xdr:nvPicPr>
        <xdr:cNvPr id="3062" name="Picture 3061">
          <a:extLst>
            <a:ext uri="{FF2B5EF4-FFF2-40B4-BE49-F238E27FC236}">
              <a16:creationId xmlns:a16="http://schemas.microsoft.com/office/drawing/2014/main" xmlns="" id="{05F4525C-1A50-4858-ACC4-E1670A3EA819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303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6677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75</xdr:row>
      <xdr:rowOff>0</xdr:rowOff>
    </xdr:from>
    <xdr:ext cx="50800" cy="50800"/>
    <xdr:pic>
      <xdr:nvPicPr>
        <xdr:cNvPr id="3063" name="Picture 3062">
          <a:extLst>
            <a:ext uri="{FF2B5EF4-FFF2-40B4-BE49-F238E27FC236}">
              <a16:creationId xmlns:a16="http://schemas.microsoft.com/office/drawing/2014/main" xmlns="" id="{A2AEF2F8-4631-481E-B205-5C07B3F610BD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304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6677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75</xdr:row>
      <xdr:rowOff>0</xdr:rowOff>
    </xdr:from>
    <xdr:ext cx="50800" cy="50800"/>
    <xdr:pic>
      <xdr:nvPicPr>
        <xdr:cNvPr id="3064" name="Picture 3063">
          <a:extLst>
            <a:ext uri="{FF2B5EF4-FFF2-40B4-BE49-F238E27FC236}">
              <a16:creationId xmlns:a16="http://schemas.microsoft.com/office/drawing/2014/main" xmlns="" id="{C5B297A0-23D5-4E8C-9209-CA3B28940649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302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6677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75</xdr:row>
      <xdr:rowOff>0</xdr:rowOff>
    </xdr:from>
    <xdr:ext cx="50800" cy="50800"/>
    <xdr:pic>
      <xdr:nvPicPr>
        <xdr:cNvPr id="3065" name="Picture 3064">
          <a:extLst>
            <a:ext uri="{FF2B5EF4-FFF2-40B4-BE49-F238E27FC236}">
              <a16:creationId xmlns:a16="http://schemas.microsoft.com/office/drawing/2014/main" xmlns="" id="{B52A6BC8-AB6B-4317-AF40-A395773A3934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303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6677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75</xdr:row>
      <xdr:rowOff>0</xdr:rowOff>
    </xdr:from>
    <xdr:ext cx="50800" cy="50800"/>
    <xdr:pic>
      <xdr:nvPicPr>
        <xdr:cNvPr id="3066" name="Picture 3065">
          <a:extLst>
            <a:ext uri="{FF2B5EF4-FFF2-40B4-BE49-F238E27FC236}">
              <a16:creationId xmlns:a16="http://schemas.microsoft.com/office/drawing/2014/main" xmlns="" id="{D87B5BE8-8D8D-4850-88AB-9BE2C0388818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304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6677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75</xdr:row>
      <xdr:rowOff>0</xdr:rowOff>
    </xdr:from>
    <xdr:ext cx="50800" cy="50800"/>
    <xdr:pic>
      <xdr:nvPicPr>
        <xdr:cNvPr id="3067" name="Picture 3066">
          <a:extLst>
            <a:ext uri="{FF2B5EF4-FFF2-40B4-BE49-F238E27FC236}">
              <a16:creationId xmlns:a16="http://schemas.microsoft.com/office/drawing/2014/main" xmlns="" id="{5749BE26-1E44-4FE8-B25B-21F4A4137C99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302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6677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75</xdr:row>
      <xdr:rowOff>0</xdr:rowOff>
    </xdr:from>
    <xdr:ext cx="50800" cy="50800"/>
    <xdr:pic>
      <xdr:nvPicPr>
        <xdr:cNvPr id="3068" name="Picture 3067">
          <a:extLst>
            <a:ext uri="{FF2B5EF4-FFF2-40B4-BE49-F238E27FC236}">
              <a16:creationId xmlns:a16="http://schemas.microsoft.com/office/drawing/2014/main" xmlns="" id="{55CB581D-651F-4E4B-842D-D50EB7809852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303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6677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75</xdr:row>
      <xdr:rowOff>0</xdr:rowOff>
    </xdr:from>
    <xdr:ext cx="50800" cy="50800"/>
    <xdr:pic>
      <xdr:nvPicPr>
        <xdr:cNvPr id="3069" name="Picture 3068">
          <a:extLst>
            <a:ext uri="{FF2B5EF4-FFF2-40B4-BE49-F238E27FC236}">
              <a16:creationId xmlns:a16="http://schemas.microsoft.com/office/drawing/2014/main" xmlns="" id="{06D4F6D5-5D2E-4CD9-A88F-166D81C35DB0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302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6677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75</xdr:row>
      <xdr:rowOff>0</xdr:rowOff>
    </xdr:from>
    <xdr:ext cx="50800" cy="50800"/>
    <xdr:pic>
      <xdr:nvPicPr>
        <xdr:cNvPr id="3070" name="Picture 3069">
          <a:extLst>
            <a:ext uri="{FF2B5EF4-FFF2-40B4-BE49-F238E27FC236}">
              <a16:creationId xmlns:a16="http://schemas.microsoft.com/office/drawing/2014/main" xmlns="" id="{1DE0C801-E5BA-46C1-B0D6-B6BAB2A398DA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303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6677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75</xdr:row>
      <xdr:rowOff>0</xdr:rowOff>
    </xdr:from>
    <xdr:ext cx="50800" cy="50800"/>
    <xdr:pic>
      <xdr:nvPicPr>
        <xdr:cNvPr id="3071" name="Picture 3070">
          <a:extLst>
            <a:ext uri="{FF2B5EF4-FFF2-40B4-BE49-F238E27FC236}">
              <a16:creationId xmlns:a16="http://schemas.microsoft.com/office/drawing/2014/main" xmlns="" id="{FCA2CFA7-EE6F-4FDC-854C-F915128C2A6D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304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667720"/>
          <a:ext cx="50800" cy="50800"/>
        </a:xfrm>
        <a:prstGeom prst="rect">
          <a:avLst/>
        </a:prstGeom>
      </xdr:spPr>
    </xdr:pic>
    <xdr:clientData/>
  </xdr:oneCellAnchor>
  <xdr:oneCellAnchor>
    <xdr:from>
      <xdr:col>2</xdr:col>
      <xdr:colOff>104775</xdr:colOff>
      <xdr:row>75</xdr:row>
      <xdr:rowOff>0</xdr:rowOff>
    </xdr:from>
    <xdr:ext cx="50800" cy="50800"/>
    <xdr:pic>
      <xdr:nvPicPr>
        <xdr:cNvPr id="3072" name="Picture 3071">
          <a:extLst>
            <a:ext uri="{FF2B5EF4-FFF2-40B4-BE49-F238E27FC236}">
              <a16:creationId xmlns:a16="http://schemas.microsoft.com/office/drawing/2014/main" xmlns="" id="{8421528B-D2AB-4523-822F-559950B4357C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302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328035" y="236677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75</xdr:row>
      <xdr:rowOff>0</xdr:rowOff>
    </xdr:from>
    <xdr:ext cx="50800" cy="50800"/>
    <xdr:pic>
      <xdr:nvPicPr>
        <xdr:cNvPr id="3073" name="Picture 3072">
          <a:extLst>
            <a:ext uri="{FF2B5EF4-FFF2-40B4-BE49-F238E27FC236}">
              <a16:creationId xmlns:a16="http://schemas.microsoft.com/office/drawing/2014/main" xmlns="" id="{2F06917D-F96F-4694-83F4-66C42644BEC8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303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6677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75</xdr:row>
      <xdr:rowOff>0</xdr:rowOff>
    </xdr:from>
    <xdr:ext cx="50800" cy="50800"/>
    <xdr:pic>
      <xdr:nvPicPr>
        <xdr:cNvPr id="3074" name="Picture 3073">
          <a:extLst>
            <a:ext uri="{FF2B5EF4-FFF2-40B4-BE49-F238E27FC236}">
              <a16:creationId xmlns:a16="http://schemas.microsoft.com/office/drawing/2014/main" xmlns="" id="{3F1F9BA0-11F6-40D1-BE22-ADAEB87C1E82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302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6677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75</xdr:row>
      <xdr:rowOff>0</xdr:rowOff>
    </xdr:from>
    <xdr:ext cx="50800" cy="50800"/>
    <xdr:pic>
      <xdr:nvPicPr>
        <xdr:cNvPr id="3075" name="Picture 3074">
          <a:extLst>
            <a:ext uri="{FF2B5EF4-FFF2-40B4-BE49-F238E27FC236}">
              <a16:creationId xmlns:a16="http://schemas.microsoft.com/office/drawing/2014/main" xmlns="" id="{CF3FFAF8-843D-4265-BCD3-1AA3ECA9E0A4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303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6677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75</xdr:row>
      <xdr:rowOff>0</xdr:rowOff>
    </xdr:from>
    <xdr:ext cx="50800" cy="50800"/>
    <xdr:pic>
      <xdr:nvPicPr>
        <xdr:cNvPr id="3076" name="Picture 3075">
          <a:extLst>
            <a:ext uri="{FF2B5EF4-FFF2-40B4-BE49-F238E27FC236}">
              <a16:creationId xmlns:a16="http://schemas.microsoft.com/office/drawing/2014/main" xmlns="" id="{8CB197CE-AF7C-40FC-B4E6-BBB721A85272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302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6677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75</xdr:row>
      <xdr:rowOff>0</xdr:rowOff>
    </xdr:from>
    <xdr:ext cx="50800" cy="50800"/>
    <xdr:pic>
      <xdr:nvPicPr>
        <xdr:cNvPr id="3077" name="Picture 3076">
          <a:extLst>
            <a:ext uri="{FF2B5EF4-FFF2-40B4-BE49-F238E27FC236}">
              <a16:creationId xmlns:a16="http://schemas.microsoft.com/office/drawing/2014/main" xmlns="" id="{1A199EE8-BD9C-4FF7-878D-6429D43B7DE3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303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6677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75</xdr:row>
      <xdr:rowOff>0</xdr:rowOff>
    </xdr:from>
    <xdr:ext cx="50800" cy="50800"/>
    <xdr:pic>
      <xdr:nvPicPr>
        <xdr:cNvPr id="3078" name="Picture 3077">
          <a:extLst>
            <a:ext uri="{FF2B5EF4-FFF2-40B4-BE49-F238E27FC236}">
              <a16:creationId xmlns:a16="http://schemas.microsoft.com/office/drawing/2014/main" xmlns="" id="{E4789E3E-15FD-4D21-8D03-ABF28ABDD544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304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667720"/>
          <a:ext cx="50800" cy="50800"/>
        </a:xfrm>
        <a:prstGeom prst="rect">
          <a:avLst/>
        </a:prstGeom>
      </xdr:spPr>
    </xdr:pic>
    <xdr:clientData/>
  </xdr:oneCellAnchor>
  <xdr:oneCellAnchor>
    <xdr:from>
      <xdr:col>2</xdr:col>
      <xdr:colOff>104775</xdr:colOff>
      <xdr:row>75</xdr:row>
      <xdr:rowOff>0</xdr:rowOff>
    </xdr:from>
    <xdr:ext cx="50800" cy="50800"/>
    <xdr:pic>
      <xdr:nvPicPr>
        <xdr:cNvPr id="3079" name="Picture 3078">
          <a:extLst>
            <a:ext uri="{FF2B5EF4-FFF2-40B4-BE49-F238E27FC236}">
              <a16:creationId xmlns:a16="http://schemas.microsoft.com/office/drawing/2014/main" xmlns="" id="{253C9B4E-B3F0-4571-8E35-6B46122EA577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302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328035" y="236677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75</xdr:row>
      <xdr:rowOff>0</xdr:rowOff>
    </xdr:from>
    <xdr:ext cx="50800" cy="50800"/>
    <xdr:pic>
      <xdr:nvPicPr>
        <xdr:cNvPr id="3080" name="Picture 3079">
          <a:extLst>
            <a:ext uri="{FF2B5EF4-FFF2-40B4-BE49-F238E27FC236}">
              <a16:creationId xmlns:a16="http://schemas.microsoft.com/office/drawing/2014/main" xmlns="" id="{2D2E179F-65B2-4C76-BFD0-172F6AD1E460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303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6677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75</xdr:row>
      <xdr:rowOff>0</xdr:rowOff>
    </xdr:from>
    <xdr:ext cx="50800" cy="50800"/>
    <xdr:pic>
      <xdr:nvPicPr>
        <xdr:cNvPr id="3081" name="Picture 3080">
          <a:extLst>
            <a:ext uri="{FF2B5EF4-FFF2-40B4-BE49-F238E27FC236}">
              <a16:creationId xmlns:a16="http://schemas.microsoft.com/office/drawing/2014/main" xmlns="" id="{DA38AF5D-D329-467B-824C-74C367B193A4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302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6677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75</xdr:row>
      <xdr:rowOff>0</xdr:rowOff>
    </xdr:from>
    <xdr:ext cx="50800" cy="50800"/>
    <xdr:pic>
      <xdr:nvPicPr>
        <xdr:cNvPr id="3082" name="Picture 3081">
          <a:extLst>
            <a:ext uri="{FF2B5EF4-FFF2-40B4-BE49-F238E27FC236}">
              <a16:creationId xmlns:a16="http://schemas.microsoft.com/office/drawing/2014/main" xmlns="" id="{B8AD1F36-452F-4A13-AAF5-36DFA1483B90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303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6677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75</xdr:row>
      <xdr:rowOff>0</xdr:rowOff>
    </xdr:from>
    <xdr:ext cx="50800" cy="50800"/>
    <xdr:pic>
      <xdr:nvPicPr>
        <xdr:cNvPr id="3083" name="Picture 3082">
          <a:extLst>
            <a:ext uri="{FF2B5EF4-FFF2-40B4-BE49-F238E27FC236}">
              <a16:creationId xmlns:a16="http://schemas.microsoft.com/office/drawing/2014/main" xmlns="" id="{750815CA-2568-4B8C-97FF-743D3134F91D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302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6677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75</xdr:row>
      <xdr:rowOff>0</xdr:rowOff>
    </xdr:from>
    <xdr:ext cx="50800" cy="50800"/>
    <xdr:pic>
      <xdr:nvPicPr>
        <xdr:cNvPr id="3084" name="Picture 3083">
          <a:extLst>
            <a:ext uri="{FF2B5EF4-FFF2-40B4-BE49-F238E27FC236}">
              <a16:creationId xmlns:a16="http://schemas.microsoft.com/office/drawing/2014/main" xmlns="" id="{DCEC6487-EC35-4996-8C8E-623C5A3D9DC9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303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6677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75</xdr:row>
      <xdr:rowOff>0</xdr:rowOff>
    </xdr:from>
    <xdr:ext cx="50800" cy="50800"/>
    <xdr:pic>
      <xdr:nvPicPr>
        <xdr:cNvPr id="3085" name="Picture 3084">
          <a:extLst>
            <a:ext uri="{FF2B5EF4-FFF2-40B4-BE49-F238E27FC236}">
              <a16:creationId xmlns:a16="http://schemas.microsoft.com/office/drawing/2014/main" xmlns="" id="{2C718FE9-6037-4BA8-A9BF-B8C1493AA45C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304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6677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75</xdr:row>
      <xdr:rowOff>0</xdr:rowOff>
    </xdr:from>
    <xdr:ext cx="50800" cy="50800"/>
    <xdr:pic>
      <xdr:nvPicPr>
        <xdr:cNvPr id="3086" name="Picture 3085">
          <a:extLst>
            <a:ext uri="{FF2B5EF4-FFF2-40B4-BE49-F238E27FC236}">
              <a16:creationId xmlns:a16="http://schemas.microsoft.com/office/drawing/2014/main" xmlns="" id="{EA646812-237F-46A5-8A6A-B2F6E2737E50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30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6677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75</xdr:row>
      <xdr:rowOff>0</xdr:rowOff>
    </xdr:from>
    <xdr:ext cx="50800" cy="50800"/>
    <xdr:pic>
      <xdr:nvPicPr>
        <xdr:cNvPr id="3087" name="Picture 3086">
          <a:extLst>
            <a:ext uri="{FF2B5EF4-FFF2-40B4-BE49-F238E27FC236}">
              <a16:creationId xmlns:a16="http://schemas.microsoft.com/office/drawing/2014/main" xmlns="" id="{057C183D-A54A-4D76-B261-50B497C6C9EC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306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6677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75</xdr:row>
      <xdr:rowOff>0</xdr:rowOff>
    </xdr:from>
    <xdr:ext cx="50800" cy="50800"/>
    <xdr:pic>
      <xdr:nvPicPr>
        <xdr:cNvPr id="3088" name="Picture 3087">
          <a:extLst>
            <a:ext uri="{FF2B5EF4-FFF2-40B4-BE49-F238E27FC236}">
              <a16:creationId xmlns:a16="http://schemas.microsoft.com/office/drawing/2014/main" xmlns="" id="{C35C5718-5C03-4BC9-A07A-11B2C0C67E83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307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667720"/>
          <a:ext cx="50800" cy="50800"/>
        </a:xfrm>
        <a:prstGeom prst="rect">
          <a:avLst/>
        </a:prstGeom>
      </xdr:spPr>
    </xdr:pic>
    <xdr:clientData/>
  </xdr:oneCellAnchor>
  <xdr:oneCellAnchor>
    <xdr:from>
      <xdr:col>2</xdr:col>
      <xdr:colOff>104775</xdr:colOff>
      <xdr:row>75</xdr:row>
      <xdr:rowOff>0</xdr:rowOff>
    </xdr:from>
    <xdr:ext cx="50800" cy="50800"/>
    <xdr:pic>
      <xdr:nvPicPr>
        <xdr:cNvPr id="3089" name="Picture 3088">
          <a:extLst>
            <a:ext uri="{FF2B5EF4-FFF2-40B4-BE49-F238E27FC236}">
              <a16:creationId xmlns:a16="http://schemas.microsoft.com/office/drawing/2014/main" xmlns="" id="{79382F9F-1705-4C1F-9E58-55295CE97ED7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308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328035" y="236677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75</xdr:row>
      <xdr:rowOff>0</xdr:rowOff>
    </xdr:from>
    <xdr:ext cx="50800" cy="50800"/>
    <xdr:pic>
      <xdr:nvPicPr>
        <xdr:cNvPr id="3090" name="Picture 3089">
          <a:extLst>
            <a:ext uri="{FF2B5EF4-FFF2-40B4-BE49-F238E27FC236}">
              <a16:creationId xmlns:a16="http://schemas.microsoft.com/office/drawing/2014/main" xmlns="" id="{7A3CA3B6-3E9D-44E4-892A-27705E7AE335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309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6677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75</xdr:row>
      <xdr:rowOff>0</xdr:rowOff>
    </xdr:from>
    <xdr:ext cx="50800" cy="50800"/>
    <xdr:pic>
      <xdr:nvPicPr>
        <xdr:cNvPr id="3091" name="Picture 3090">
          <a:extLst>
            <a:ext uri="{FF2B5EF4-FFF2-40B4-BE49-F238E27FC236}">
              <a16:creationId xmlns:a16="http://schemas.microsoft.com/office/drawing/2014/main" xmlns="" id="{81B4ACCD-431E-4262-8E65-93D90993A9F7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308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6677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75</xdr:row>
      <xdr:rowOff>0</xdr:rowOff>
    </xdr:from>
    <xdr:ext cx="50800" cy="50800"/>
    <xdr:pic>
      <xdr:nvPicPr>
        <xdr:cNvPr id="3092" name="Picture 3091">
          <a:extLst>
            <a:ext uri="{FF2B5EF4-FFF2-40B4-BE49-F238E27FC236}">
              <a16:creationId xmlns:a16="http://schemas.microsoft.com/office/drawing/2014/main" xmlns="" id="{570DF47A-A0E1-4BC8-B733-B54C7E3593C5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309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6677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75</xdr:row>
      <xdr:rowOff>0</xdr:rowOff>
    </xdr:from>
    <xdr:ext cx="50800" cy="50800"/>
    <xdr:pic>
      <xdr:nvPicPr>
        <xdr:cNvPr id="3093" name="Picture 3092">
          <a:extLst>
            <a:ext uri="{FF2B5EF4-FFF2-40B4-BE49-F238E27FC236}">
              <a16:creationId xmlns:a16="http://schemas.microsoft.com/office/drawing/2014/main" xmlns="" id="{7BBECFE3-843C-425D-A7CD-349F093E8469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308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6677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75</xdr:row>
      <xdr:rowOff>0</xdr:rowOff>
    </xdr:from>
    <xdr:ext cx="50800" cy="50800"/>
    <xdr:pic>
      <xdr:nvPicPr>
        <xdr:cNvPr id="3094" name="Picture 3093">
          <a:extLst>
            <a:ext uri="{FF2B5EF4-FFF2-40B4-BE49-F238E27FC236}">
              <a16:creationId xmlns:a16="http://schemas.microsoft.com/office/drawing/2014/main" xmlns="" id="{97747EA8-1E5F-4E62-A1FE-E5728A6155F5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309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6677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75</xdr:row>
      <xdr:rowOff>0</xdr:rowOff>
    </xdr:from>
    <xdr:ext cx="50800" cy="50800"/>
    <xdr:pic>
      <xdr:nvPicPr>
        <xdr:cNvPr id="3095" name="Picture 3094">
          <a:extLst>
            <a:ext uri="{FF2B5EF4-FFF2-40B4-BE49-F238E27FC236}">
              <a16:creationId xmlns:a16="http://schemas.microsoft.com/office/drawing/2014/main" xmlns="" id="{761489D2-7804-4833-BFD3-2C0D82EA269A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310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6677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75</xdr:row>
      <xdr:rowOff>0</xdr:rowOff>
    </xdr:from>
    <xdr:ext cx="50800" cy="50800"/>
    <xdr:pic>
      <xdr:nvPicPr>
        <xdr:cNvPr id="3096" name="Picture 3095">
          <a:extLst>
            <a:ext uri="{FF2B5EF4-FFF2-40B4-BE49-F238E27FC236}">
              <a16:creationId xmlns:a16="http://schemas.microsoft.com/office/drawing/2014/main" xmlns="" id="{CE10C26E-70D1-4340-A389-5F7F765105FF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308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6677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75</xdr:row>
      <xdr:rowOff>0</xdr:rowOff>
    </xdr:from>
    <xdr:ext cx="50800" cy="50800"/>
    <xdr:pic>
      <xdr:nvPicPr>
        <xdr:cNvPr id="3097" name="Picture 3096">
          <a:extLst>
            <a:ext uri="{FF2B5EF4-FFF2-40B4-BE49-F238E27FC236}">
              <a16:creationId xmlns:a16="http://schemas.microsoft.com/office/drawing/2014/main" xmlns="" id="{6DC5D36F-006A-4A12-8F4D-9C0D7C5C773B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309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6677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75</xdr:row>
      <xdr:rowOff>0</xdr:rowOff>
    </xdr:from>
    <xdr:ext cx="50800" cy="50800"/>
    <xdr:pic>
      <xdr:nvPicPr>
        <xdr:cNvPr id="3098" name="Picture 3097">
          <a:extLst>
            <a:ext uri="{FF2B5EF4-FFF2-40B4-BE49-F238E27FC236}">
              <a16:creationId xmlns:a16="http://schemas.microsoft.com/office/drawing/2014/main" xmlns="" id="{5C571576-8F8E-45F1-A85D-02FE9978259E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310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667720"/>
          <a:ext cx="50800" cy="50800"/>
        </a:xfrm>
        <a:prstGeom prst="rect">
          <a:avLst/>
        </a:prstGeom>
      </xdr:spPr>
    </xdr:pic>
    <xdr:clientData/>
  </xdr:oneCellAnchor>
  <xdr:oneCellAnchor>
    <xdr:from>
      <xdr:col>2</xdr:col>
      <xdr:colOff>104775</xdr:colOff>
      <xdr:row>78</xdr:row>
      <xdr:rowOff>0</xdr:rowOff>
    </xdr:from>
    <xdr:ext cx="50800" cy="50800"/>
    <xdr:pic>
      <xdr:nvPicPr>
        <xdr:cNvPr id="3099" name="Picture 3098">
          <a:extLst>
            <a:ext uri="{FF2B5EF4-FFF2-40B4-BE49-F238E27FC236}">
              <a16:creationId xmlns:a16="http://schemas.microsoft.com/office/drawing/2014/main" xmlns="" id="{AFA72004-7EA9-4F83-8823-82CA5BA31AE5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92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328035" y="247878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78</xdr:row>
      <xdr:rowOff>0</xdr:rowOff>
    </xdr:from>
    <xdr:ext cx="50800" cy="50800"/>
    <xdr:pic>
      <xdr:nvPicPr>
        <xdr:cNvPr id="3100" name="Picture 3099">
          <a:extLst>
            <a:ext uri="{FF2B5EF4-FFF2-40B4-BE49-F238E27FC236}">
              <a16:creationId xmlns:a16="http://schemas.microsoft.com/office/drawing/2014/main" xmlns="" id="{30B69F25-3145-49C4-B63C-C0F5FF45B289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93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47878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78</xdr:row>
      <xdr:rowOff>0</xdr:rowOff>
    </xdr:from>
    <xdr:ext cx="50800" cy="50800"/>
    <xdr:pic>
      <xdr:nvPicPr>
        <xdr:cNvPr id="3101" name="Picture 3100">
          <a:extLst>
            <a:ext uri="{FF2B5EF4-FFF2-40B4-BE49-F238E27FC236}">
              <a16:creationId xmlns:a16="http://schemas.microsoft.com/office/drawing/2014/main" xmlns="" id="{D27F618D-E398-4BE6-929D-61C8275CD445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94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47878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78</xdr:row>
      <xdr:rowOff>0</xdr:rowOff>
    </xdr:from>
    <xdr:ext cx="50800" cy="50800"/>
    <xdr:pic>
      <xdr:nvPicPr>
        <xdr:cNvPr id="3102" name="Picture 3101">
          <a:extLst>
            <a:ext uri="{FF2B5EF4-FFF2-40B4-BE49-F238E27FC236}">
              <a16:creationId xmlns:a16="http://schemas.microsoft.com/office/drawing/2014/main" xmlns="" id="{62488269-0F12-4118-844C-40AD5FCC379D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9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47878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78</xdr:row>
      <xdr:rowOff>0</xdr:rowOff>
    </xdr:from>
    <xdr:ext cx="50800" cy="50800"/>
    <xdr:pic>
      <xdr:nvPicPr>
        <xdr:cNvPr id="3103" name="Picture 3102">
          <a:extLst>
            <a:ext uri="{FF2B5EF4-FFF2-40B4-BE49-F238E27FC236}">
              <a16:creationId xmlns:a16="http://schemas.microsoft.com/office/drawing/2014/main" xmlns="" id="{6E414C17-2748-457A-9402-978FF3973CB0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96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47878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79</xdr:row>
      <xdr:rowOff>0</xdr:rowOff>
    </xdr:from>
    <xdr:ext cx="50800" cy="50800"/>
    <xdr:pic>
      <xdr:nvPicPr>
        <xdr:cNvPr id="3104" name="Picture 3103">
          <a:extLst>
            <a:ext uri="{FF2B5EF4-FFF2-40B4-BE49-F238E27FC236}">
              <a16:creationId xmlns:a16="http://schemas.microsoft.com/office/drawing/2014/main" xmlns="" id="{5CC6B0F2-C0CC-4A29-9ECE-22C0F18F009F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94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516124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79</xdr:row>
      <xdr:rowOff>0</xdr:rowOff>
    </xdr:from>
    <xdr:ext cx="50800" cy="50800"/>
    <xdr:pic>
      <xdr:nvPicPr>
        <xdr:cNvPr id="3105" name="Picture 3104">
          <a:extLst>
            <a:ext uri="{FF2B5EF4-FFF2-40B4-BE49-F238E27FC236}">
              <a16:creationId xmlns:a16="http://schemas.microsoft.com/office/drawing/2014/main" xmlns="" id="{A4EF0DDF-304F-4892-8196-BD21A250FF58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9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516124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79</xdr:row>
      <xdr:rowOff>0</xdr:rowOff>
    </xdr:from>
    <xdr:ext cx="50800" cy="50800"/>
    <xdr:pic>
      <xdr:nvPicPr>
        <xdr:cNvPr id="3106" name="Picture 3105">
          <a:extLst>
            <a:ext uri="{FF2B5EF4-FFF2-40B4-BE49-F238E27FC236}">
              <a16:creationId xmlns:a16="http://schemas.microsoft.com/office/drawing/2014/main" xmlns="" id="{803F69DC-BDE6-4212-A420-5BD4C0E1C4BA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96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5161240"/>
          <a:ext cx="50800" cy="50800"/>
        </a:xfrm>
        <a:prstGeom prst="rect">
          <a:avLst/>
        </a:prstGeom>
      </xdr:spPr>
    </xdr:pic>
    <xdr:clientData/>
  </xdr:oneCellAnchor>
  <xdr:oneCellAnchor>
    <xdr:from>
      <xdr:col>2</xdr:col>
      <xdr:colOff>104775</xdr:colOff>
      <xdr:row>79</xdr:row>
      <xdr:rowOff>0</xdr:rowOff>
    </xdr:from>
    <xdr:ext cx="50800" cy="50800"/>
    <xdr:pic>
      <xdr:nvPicPr>
        <xdr:cNvPr id="3107" name="Picture 3106">
          <a:extLst>
            <a:ext uri="{FF2B5EF4-FFF2-40B4-BE49-F238E27FC236}">
              <a16:creationId xmlns:a16="http://schemas.microsoft.com/office/drawing/2014/main" xmlns="" id="{45C9268C-9733-44AC-8C8D-4585B56E6DBA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92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328035" y="2516124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79</xdr:row>
      <xdr:rowOff>0</xdr:rowOff>
    </xdr:from>
    <xdr:ext cx="50800" cy="50800"/>
    <xdr:pic>
      <xdr:nvPicPr>
        <xdr:cNvPr id="3108" name="Picture 3107">
          <a:extLst>
            <a:ext uri="{FF2B5EF4-FFF2-40B4-BE49-F238E27FC236}">
              <a16:creationId xmlns:a16="http://schemas.microsoft.com/office/drawing/2014/main" xmlns="" id="{34786452-A9FE-4136-B927-879A378A0884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93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516124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79</xdr:row>
      <xdr:rowOff>0</xdr:rowOff>
    </xdr:from>
    <xdr:ext cx="50800" cy="50800"/>
    <xdr:pic>
      <xdr:nvPicPr>
        <xdr:cNvPr id="3109" name="Picture 3108">
          <a:extLst>
            <a:ext uri="{FF2B5EF4-FFF2-40B4-BE49-F238E27FC236}">
              <a16:creationId xmlns:a16="http://schemas.microsoft.com/office/drawing/2014/main" xmlns="" id="{8825B3F4-6ABA-4D96-BF6E-0460D068BB44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94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516124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79</xdr:row>
      <xdr:rowOff>0</xdr:rowOff>
    </xdr:from>
    <xdr:ext cx="50800" cy="50800"/>
    <xdr:pic>
      <xdr:nvPicPr>
        <xdr:cNvPr id="3110" name="Picture 3109">
          <a:extLst>
            <a:ext uri="{FF2B5EF4-FFF2-40B4-BE49-F238E27FC236}">
              <a16:creationId xmlns:a16="http://schemas.microsoft.com/office/drawing/2014/main" xmlns="" id="{E3CD8E0B-5462-40B8-9599-634EF1FC3CDE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9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516124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79</xdr:row>
      <xdr:rowOff>0</xdr:rowOff>
    </xdr:from>
    <xdr:ext cx="50800" cy="50800"/>
    <xdr:pic>
      <xdr:nvPicPr>
        <xdr:cNvPr id="3111" name="Picture 3110">
          <a:extLst>
            <a:ext uri="{FF2B5EF4-FFF2-40B4-BE49-F238E27FC236}">
              <a16:creationId xmlns:a16="http://schemas.microsoft.com/office/drawing/2014/main" xmlns="" id="{776A5EBC-D8FD-450E-8393-28C5C59DE994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96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516124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3112" name="Picture 3111">
          <a:extLst>
            <a:ext uri="{FF2B5EF4-FFF2-40B4-BE49-F238E27FC236}">
              <a16:creationId xmlns:a16="http://schemas.microsoft.com/office/drawing/2014/main" xmlns="" id="{CFBA19E3-208C-4A93-8F05-F1904D3B2DC2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3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3113" name="Picture 3112">
          <a:extLst>
            <a:ext uri="{FF2B5EF4-FFF2-40B4-BE49-F238E27FC236}">
              <a16:creationId xmlns:a16="http://schemas.microsoft.com/office/drawing/2014/main" xmlns="" id="{48535461-341B-4E61-AAAF-104BE2B9FB96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36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72</xdr:row>
      <xdr:rowOff>0</xdr:rowOff>
    </xdr:from>
    <xdr:ext cx="50800" cy="50800"/>
    <xdr:pic>
      <xdr:nvPicPr>
        <xdr:cNvPr id="3114" name="Picture 3113">
          <a:extLst>
            <a:ext uri="{FF2B5EF4-FFF2-40B4-BE49-F238E27FC236}">
              <a16:creationId xmlns:a16="http://schemas.microsoft.com/office/drawing/2014/main" xmlns="" id="{4BF65AEE-A3CE-4CF8-9F20-98D1AA46040F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3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72</xdr:row>
      <xdr:rowOff>0</xdr:rowOff>
    </xdr:from>
    <xdr:ext cx="50800" cy="50800"/>
    <xdr:pic>
      <xdr:nvPicPr>
        <xdr:cNvPr id="3115" name="Picture 3114">
          <a:extLst>
            <a:ext uri="{FF2B5EF4-FFF2-40B4-BE49-F238E27FC236}">
              <a16:creationId xmlns:a16="http://schemas.microsoft.com/office/drawing/2014/main" xmlns="" id="{FBCF39FE-451C-4EC5-AAA2-04B764BF8D87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36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3116" name="Picture 3115">
          <a:extLst>
            <a:ext uri="{FF2B5EF4-FFF2-40B4-BE49-F238E27FC236}">
              <a16:creationId xmlns:a16="http://schemas.microsoft.com/office/drawing/2014/main" xmlns="" id="{1253068F-39A8-496C-86E8-CEDD9502B3F1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38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3117" name="Picture 3116">
          <a:extLst>
            <a:ext uri="{FF2B5EF4-FFF2-40B4-BE49-F238E27FC236}">
              <a16:creationId xmlns:a16="http://schemas.microsoft.com/office/drawing/2014/main" xmlns="" id="{C8A3AA7A-7692-45DB-87CB-78E312E41BBE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37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3118" name="Picture 3117">
          <a:extLst>
            <a:ext uri="{FF2B5EF4-FFF2-40B4-BE49-F238E27FC236}">
              <a16:creationId xmlns:a16="http://schemas.microsoft.com/office/drawing/2014/main" xmlns="" id="{A7905BEB-28E1-46DA-8E14-B5D232B930AF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38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3119" name="Picture 3118">
          <a:extLst>
            <a:ext uri="{FF2B5EF4-FFF2-40B4-BE49-F238E27FC236}">
              <a16:creationId xmlns:a16="http://schemas.microsoft.com/office/drawing/2014/main" xmlns="" id="{0FA56DC0-854C-4F4A-8378-A653EA6D1D5B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37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3120" name="Picture 3119">
          <a:extLst>
            <a:ext uri="{FF2B5EF4-FFF2-40B4-BE49-F238E27FC236}">
              <a16:creationId xmlns:a16="http://schemas.microsoft.com/office/drawing/2014/main" xmlns="" id="{8748C978-FB04-4C30-A4E1-4E834430F1BC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38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3121" name="Picture 3120">
          <a:extLst>
            <a:ext uri="{FF2B5EF4-FFF2-40B4-BE49-F238E27FC236}">
              <a16:creationId xmlns:a16="http://schemas.microsoft.com/office/drawing/2014/main" xmlns="" id="{7187A961-ACC2-4786-B244-146EC10450FF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39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72</xdr:row>
      <xdr:rowOff>0</xdr:rowOff>
    </xdr:from>
    <xdr:ext cx="50800" cy="50800"/>
    <xdr:pic>
      <xdr:nvPicPr>
        <xdr:cNvPr id="3122" name="Picture 3121">
          <a:extLst>
            <a:ext uri="{FF2B5EF4-FFF2-40B4-BE49-F238E27FC236}">
              <a16:creationId xmlns:a16="http://schemas.microsoft.com/office/drawing/2014/main" xmlns="" id="{2128CD67-E642-402A-8E92-2CB2D8F795F9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38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72</xdr:row>
      <xdr:rowOff>0</xdr:rowOff>
    </xdr:from>
    <xdr:ext cx="50800" cy="50800"/>
    <xdr:pic>
      <xdr:nvPicPr>
        <xdr:cNvPr id="3123" name="Picture 3122">
          <a:extLst>
            <a:ext uri="{FF2B5EF4-FFF2-40B4-BE49-F238E27FC236}">
              <a16:creationId xmlns:a16="http://schemas.microsoft.com/office/drawing/2014/main" xmlns="" id="{4F1FAEF3-A7EF-476B-AF60-AAFEE914B3D4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37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72</xdr:row>
      <xdr:rowOff>0</xdr:rowOff>
    </xdr:from>
    <xdr:ext cx="50800" cy="50800"/>
    <xdr:pic>
      <xdr:nvPicPr>
        <xdr:cNvPr id="3124" name="Picture 3123">
          <a:extLst>
            <a:ext uri="{FF2B5EF4-FFF2-40B4-BE49-F238E27FC236}">
              <a16:creationId xmlns:a16="http://schemas.microsoft.com/office/drawing/2014/main" xmlns="" id="{2F083413-4AC6-40AD-8B2D-9826EF80E9C6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38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72</xdr:row>
      <xdr:rowOff>0</xdr:rowOff>
    </xdr:from>
    <xdr:ext cx="50800" cy="50800"/>
    <xdr:pic>
      <xdr:nvPicPr>
        <xdr:cNvPr id="3125" name="Picture 3124">
          <a:extLst>
            <a:ext uri="{FF2B5EF4-FFF2-40B4-BE49-F238E27FC236}">
              <a16:creationId xmlns:a16="http://schemas.microsoft.com/office/drawing/2014/main" xmlns="" id="{61D7B101-D724-4884-9ACC-3BB4199638EF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37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72</xdr:row>
      <xdr:rowOff>0</xdr:rowOff>
    </xdr:from>
    <xdr:ext cx="50800" cy="50800"/>
    <xdr:pic>
      <xdr:nvPicPr>
        <xdr:cNvPr id="3126" name="Picture 3125">
          <a:extLst>
            <a:ext uri="{FF2B5EF4-FFF2-40B4-BE49-F238E27FC236}">
              <a16:creationId xmlns:a16="http://schemas.microsoft.com/office/drawing/2014/main" xmlns="" id="{56EB817B-2BFD-4F9A-AC5F-71C2ACB8486F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38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72</xdr:row>
      <xdr:rowOff>0</xdr:rowOff>
    </xdr:from>
    <xdr:ext cx="50800" cy="50800"/>
    <xdr:pic>
      <xdr:nvPicPr>
        <xdr:cNvPr id="3127" name="Picture 3126">
          <a:extLst>
            <a:ext uri="{FF2B5EF4-FFF2-40B4-BE49-F238E27FC236}">
              <a16:creationId xmlns:a16="http://schemas.microsoft.com/office/drawing/2014/main" xmlns="" id="{BB6E4631-84B9-4923-8C46-3D9DE6074BF2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39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3128" name="Picture 3127">
          <a:extLst>
            <a:ext uri="{FF2B5EF4-FFF2-40B4-BE49-F238E27FC236}">
              <a16:creationId xmlns:a16="http://schemas.microsoft.com/office/drawing/2014/main" xmlns="" id="{87468D67-17C9-42A6-9690-0E35F40D3B62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37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3129" name="Picture 3128">
          <a:extLst>
            <a:ext uri="{FF2B5EF4-FFF2-40B4-BE49-F238E27FC236}">
              <a16:creationId xmlns:a16="http://schemas.microsoft.com/office/drawing/2014/main" xmlns="" id="{A57256EB-25F1-4B55-B62B-27FF1E3F46FB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38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3130" name="Picture 3129">
          <a:extLst>
            <a:ext uri="{FF2B5EF4-FFF2-40B4-BE49-F238E27FC236}">
              <a16:creationId xmlns:a16="http://schemas.microsoft.com/office/drawing/2014/main" xmlns="" id="{164CADC2-47A6-4E01-B792-A1D7F9FD93D1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39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72</xdr:row>
      <xdr:rowOff>0</xdr:rowOff>
    </xdr:from>
    <xdr:ext cx="50800" cy="50800"/>
    <xdr:pic>
      <xdr:nvPicPr>
        <xdr:cNvPr id="3131" name="Picture 3130">
          <a:extLst>
            <a:ext uri="{FF2B5EF4-FFF2-40B4-BE49-F238E27FC236}">
              <a16:creationId xmlns:a16="http://schemas.microsoft.com/office/drawing/2014/main" xmlns="" id="{0D79034D-4E82-4F7F-9E5A-C2D1B6B7FB0F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37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72</xdr:row>
      <xdr:rowOff>0</xdr:rowOff>
    </xdr:from>
    <xdr:ext cx="50800" cy="50800"/>
    <xdr:pic>
      <xdr:nvPicPr>
        <xdr:cNvPr id="3132" name="Picture 3131">
          <a:extLst>
            <a:ext uri="{FF2B5EF4-FFF2-40B4-BE49-F238E27FC236}">
              <a16:creationId xmlns:a16="http://schemas.microsoft.com/office/drawing/2014/main" xmlns="" id="{D6CC527C-0B7C-43F9-B142-870C4D59A822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38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72</xdr:row>
      <xdr:rowOff>0</xdr:rowOff>
    </xdr:from>
    <xdr:ext cx="50800" cy="50800"/>
    <xdr:pic>
      <xdr:nvPicPr>
        <xdr:cNvPr id="3133" name="Picture 3132">
          <a:extLst>
            <a:ext uri="{FF2B5EF4-FFF2-40B4-BE49-F238E27FC236}">
              <a16:creationId xmlns:a16="http://schemas.microsoft.com/office/drawing/2014/main" xmlns="" id="{ADAE0093-CD1D-463A-A6E8-0EE0831F59F1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39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3134" name="Picture 3133">
          <a:extLst>
            <a:ext uri="{FF2B5EF4-FFF2-40B4-BE49-F238E27FC236}">
              <a16:creationId xmlns:a16="http://schemas.microsoft.com/office/drawing/2014/main" xmlns="" id="{04EB56FB-D0EE-4F00-8147-EB823CFD0B9D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40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3135" name="Picture 3134">
          <a:extLst>
            <a:ext uri="{FF2B5EF4-FFF2-40B4-BE49-F238E27FC236}">
              <a16:creationId xmlns:a16="http://schemas.microsoft.com/office/drawing/2014/main" xmlns="" id="{B1ECED07-2AB1-414C-A7AE-36A13E8202B6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41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3136" name="Picture 3135">
          <a:extLst>
            <a:ext uri="{FF2B5EF4-FFF2-40B4-BE49-F238E27FC236}">
              <a16:creationId xmlns:a16="http://schemas.microsoft.com/office/drawing/2014/main" xmlns="" id="{9EBFBF03-3E45-45AF-8567-1B931F58C548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42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3137" name="Picture 3136">
          <a:extLst>
            <a:ext uri="{FF2B5EF4-FFF2-40B4-BE49-F238E27FC236}">
              <a16:creationId xmlns:a16="http://schemas.microsoft.com/office/drawing/2014/main" xmlns="" id="{619A0271-B30C-41B1-A17B-4423B97EB119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43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3138" name="Picture 3137">
          <a:extLst>
            <a:ext uri="{FF2B5EF4-FFF2-40B4-BE49-F238E27FC236}">
              <a16:creationId xmlns:a16="http://schemas.microsoft.com/office/drawing/2014/main" xmlns="" id="{69921F08-703B-4523-8EDB-51E76926E0F7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44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3139" name="Picture 3138">
          <a:extLst>
            <a:ext uri="{FF2B5EF4-FFF2-40B4-BE49-F238E27FC236}">
              <a16:creationId xmlns:a16="http://schemas.microsoft.com/office/drawing/2014/main" xmlns="" id="{527B921A-5456-48C0-868D-6B636A64DBDA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43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3140" name="Picture 3139">
          <a:extLst>
            <a:ext uri="{FF2B5EF4-FFF2-40B4-BE49-F238E27FC236}">
              <a16:creationId xmlns:a16="http://schemas.microsoft.com/office/drawing/2014/main" xmlns="" id="{E0F24B14-8683-4FD2-8B49-4DAE0941E7DB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44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3141" name="Picture 3140">
          <a:extLst>
            <a:ext uri="{FF2B5EF4-FFF2-40B4-BE49-F238E27FC236}">
              <a16:creationId xmlns:a16="http://schemas.microsoft.com/office/drawing/2014/main" xmlns="" id="{3E448B96-E762-451C-A0D4-B51F4A2B258F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44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3142" name="Picture 3141">
          <a:extLst>
            <a:ext uri="{FF2B5EF4-FFF2-40B4-BE49-F238E27FC236}">
              <a16:creationId xmlns:a16="http://schemas.microsoft.com/office/drawing/2014/main" xmlns="" id="{A9A3658A-5E11-4A8C-ABE5-DA5CBE8D7B54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4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3143" name="Picture 3142">
          <a:extLst>
            <a:ext uri="{FF2B5EF4-FFF2-40B4-BE49-F238E27FC236}">
              <a16:creationId xmlns:a16="http://schemas.microsoft.com/office/drawing/2014/main" xmlns="" id="{F05B13BD-B915-490F-A9EA-1CDC7D8A4B51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46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3144" name="Picture 3143">
          <a:extLst>
            <a:ext uri="{FF2B5EF4-FFF2-40B4-BE49-F238E27FC236}">
              <a16:creationId xmlns:a16="http://schemas.microsoft.com/office/drawing/2014/main" xmlns="" id="{E35C52C9-B248-40ED-AE94-BBDD3CB5A20D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4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3145" name="Picture 3144">
          <a:extLst>
            <a:ext uri="{FF2B5EF4-FFF2-40B4-BE49-F238E27FC236}">
              <a16:creationId xmlns:a16="http://schemas.microsoft.com/office/drawing/2014/main" xmlns="" id="{3856A722-FC32-4CC4-B24E-C9991566C2D6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46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3146" name="Picture 3145">
          <a:extLst>
            <a:ext uri="{FF2B5EF4-FFF2-40B4-BE49-F238E27FC236}">
              <a16:creationId xmlns:a16="http://schemas.microsoft.com/office/drawing/2014/main" xmlns="" id="{A74251D5-DE50-4570-AB48-5F0B6CD4248B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46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3147" name="Picture 3146">
          <a:extLst>
            <a:ext uri="{FF2B5EF4-FFF2-40B4-BE49-F238E27FC236}">
              <a16:creationId xmlns:a16="http://schemas.microsoft.com/office/drawing/2014/main" xmlns="" id="{F83F6FC6-C4AE-4798-8A36-7504ED70D1DA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47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3148" name="Picture 3147">
          <a:extLst>
            <a:ext uri="{FF2B5EF4-FFF2-40B4-BE49-F238E27FC236}">
              <a16:creationId xmlns:a16="http://schemas.microsoft.com/office/drawing/2014/main" xmlns="" id="{DE7A601D-0BB2-441B-9D5F-62A6F7B105A0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4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3149" name="Picture 3148">
          <a:extLst>
            <a:ext uri="{FF2B5EF4-FFF2-40B4-BE49-F238E27FC236}">
              <a16:creationId xmlns:a16="http://schemas.microsoft.com/office/drawing/2014/main" xmlns="" id="{64A3906D-5C25-48EF-B301-3260C7D7EC0E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46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3150" name="Picture 3149">
          <a:extLst>
            <a:ext uri="{FF2B5EF4-FFF2-40B4-BE49-F238E27FC236}">
              <a16:creationId xmlns:a16="http://schemas.microsoft.com/office/drawing/2014/main" xmlns="" id="{0196305E-5619-4BA1-A8C6-F876923486C6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47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3151" name="Picture 3150">
          <a:extLst>
            <a:ext uri="{FF2B5EF4-FFF2-40B4-BE49-F238E27FC236}">
              <a16:creationId xmlns:a16="http://schemas.microsoft.com/office/drawing/2014/main" xmlns="" id="{3E818167-3457-4868-988A-F68483669354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4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3152" name="Picture 3151">
          <a:extLst>
            <a:ext uri="{FF2B5EF4-FFF2-40B4-BE49-F238E27FC236}">
              <a16:creationId xmlns:a16="http://schemas.microsoft.com/office/drawing/2014/main" xmlns="" id="{2F25585C-5EB5-429E-A167-88BBBD54B43A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46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3153" name="Picture 3152">
          <a:extLst>
            <a:ext uri="{FF2B5EF4-FFF2-40B4-BE49-F238E27FC236}">
              <a16:creationId xmlns:a16="http://schemas.microsoft.com/office/drawing/2014/main" xmlns="" id="{3C7B0C6E-73C3-48A3-8F20-1FBB871D774D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4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3154" name="Picture 3153">
          <a:extLst>
            <a:ext uri="{FF2B5EF4-FFF2-40B4-BE49-F238E27FC236}">
              <a16:creationId xmlns:a16="http://schemas.microsoft.com/office/drawing/2014/main" xmlns="" id="{37E52CDF-3EF4-4B44-84BC-1E09E6B26CD9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46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3155" name="Picture 3154">
          <a:extLst>
            <a:ext uri="{FF2B5EF4-FFF2-40B4-BE49-F238E27FC236}">
              <a16:creationId xmlns:a16="http://schemas.microsoft.com/office/drawing/2014/main" xmlns="" id="{4E03897D-CA88-4037-80E9-F4FAB20C69DA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47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3156" name="Picture 3155">
          <a:extLst>
            <a:ext uri="{FF2B5EF4-FFF2-40B4-BE49-F238E27FC236}">
              <a16:creationId xmlns:a16="http://schemas.microsoft.com/office/drawing/2014/main" xmlns="" id="{F236DB8C-BA27-4716-BEE0-997D8D9C0C5C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46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3157" name="Picture 3156">
          <a:extLst>
            <a:ext uri="{FF2B5EF4-FFF2-40B4-BE49-F238E27FC236}">
              <a16:creationId xmlns:a16="http://schemas.microsoft.com/office/drawing/2014/main" xmlns="" id="{13B91C19-09CB-42AD-BB91-6EB62FD6CC02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4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3158" name="Picture 3157">
          <a:extLst>
            <a:ext uri="{FF2B5EF4-FFF2-40B4-BE49-F238E27FC236}">
              <a16:creationId xmlns:a16="http://schemas.microsoft.com/office/drawing/2014/main" xmlns="" id="{29E8CC23-AFB4-45A3-B7F2-32B88CC490D4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46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3159" name="Picture 3158">
          <a:extLst>
            <a:ext uri="{FF2B5EF4-FFF2-40B4-BE49-F238E27FC236}">
              <a16:creationId xmlns:a16="http://schemas.microsoft.com/office/drawing/2014/main" xmlns="" id="{50111784-8999-49AF-A933-70F6A7273053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4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3160" name="Picture 3159">
          <a:extLst>
            <a:ext uri="{FF2B5EF4-FFF2-40B4-BE49-F238E27FC236}">
              <a16:creationId xmlns:a16="http://schemas.microsoft.com/office/drawing/2014/main" xmlns="" id="{0AC79CFB-8799-4249-BD99-B24A7872061E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46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3161" name="Picture 3160">
          <a:extLst>
            <a:ext uri="{FF2B5EF4-FFF2-40B4-BE49-F238E27FC236}">
              <a16:creationId xmlns:a16="http://schemas.microsoft.com/office/drawing/2014/main" xmlns="" id="{52C77758-50D9-4C8E-A4A3-390BE973F339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47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3162" name="Picture 3161">
          <a:extLst>
            <a:ext uri="{FF2B5EF4-FFF2-40B4-BE49-F238E27FC236}">
              <a16:creationId xmlns:a16="http://schemas.microsoft.com/office/drawing/2014/main" xmlns="" id="{A662F030-C708-47B1-ABAF-72644ED2E768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46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3163" name="Picture 3162">
          <a:extLst>
            <a:ext uri="{FF2B5EF4-FFF2-40B4-BE49-F238E27FC236}">
              <a16:creationId xmlns:a16="http://schemas.microsoft.com/office/drawing/2014/main" xmlns="" id="{42D7EC8E-15F1-4AFC-8D0A-D30FB590D72A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4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3164" name="Picture 3163">
          <a:extLst>
            <a:ext uri="{FF2B5EF4-FFF2-40B4-BE49-F238E27FC236}">
              <a16:creationId xmlns:a16="http://schemas.microsoft.com/office/drawing/2014/main" xmlns="" id="{66E240E0-7F7A-4EC6-92C8-AB5984AAC9A1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46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3165" name="Picture 3164">
          <a:extLst>
            <a:ext uri="{FF2B5EF4-FFF2-40B4-BE49-F238E27FC236}">
              <a16:creationId xmlns:a16="http://schemas.microsoft.com/office/drawing/2014/main" xmlns="" id="{00648EB9-DB32-450F-B663-834880E602E0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4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3166" name="Picture 3165">
          <a:extLst>
            <a:ext uri="{FF2B5EF4-FFF2-40B4-BE49-F238E27FC236}">
              <a16:creationId xmlns:a16="http://schemas.microsoft.com/office/drawing/2014/main" xmlns="" id="{672E983E-5A75-49DF-8970-21AEB45FCAAA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46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3167" name="Picture 3166">
          <a:extLst>
            <a:ext uri="{FF2B5EF4-FFF2-40B4-BE49-F238E27FC236}">
              <a16:creationId xmlns:a16="http://schemas.microsoft.com/office/drawing/2014/main" xmlns="" id="{4A1AF782-F376-44F4-A2E4-A3AFD8005E9F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47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3168" name="Picture 3167">
          <a:extLst>
            <a:ext uri="{FF2B5EF4-FFF2-40B4-BE49-F238E27FC236}">
              <a16:creationId xmlns:a16="http://schemas.microsoft.com/office/drawing/2014/main" xmlns="" id="{A32D71D5-B769-4387-91DB-E178510200FD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48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3169" name="Picture 3168">
          <a:extLst>
            <a:ext uri="{FF2B5EF4-FFF2-40B4-BE49-F238E27FC236}">
              <a16:creationId xmlns:a16="http://schemas.microsoft.com/office/drawing/2014/main" xmlns="" id="{C289BD2E-9B17-4A40-A19A-8C614C6EB42D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49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3170" name="Picture 3169">
          <a:extLst>
            <a:ext uri="{FF2B5EF4-FFF2-40B4-BE49-F238E27FC236}">
              <a16:creationId xmlns:a16="http://schemas.microsoft.com/office/drawing/2014/main" xmlns="" id="{AF42845B-6F68-46B9-92FF-DECAE87D308A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50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3171" name="Picture 3170">
          <a:extLst>
            <a:ext uri="{FF2B5EF4-FFF2-40B4-BE49-F238E27FC236}">
              <a16:creationId xmlns:a16="http://schemas.microsoft.com/office/drawing/2014/main" xmlns="" id="{06664915-53C1-4643-9B81-14A41702E60C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52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3172" name="Picture 3171">
          <a:extLst>
            <a:ext uri="{FF2B5EF4-FFF2-40B4-BE49-F238E27FC236}">
              <a16:creationId xmlns:a16="http://schemas.microsoft.com/office/drawing/2014/main" xmlns="" id="{5CB1BCF4-1B0F-497D-9E1A-36E9CDC4A193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51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3173" name="Picture 3172">
          <a:extLst>
            <a:ext uri="{FF2B5EF4-FFF2-40B4-BE49-F238E27FC236}">
              <a16:creationId xmlns:a16="http://schemas.microsoft.com/office/drawing/2014/main" xmlns="" id="{05371F08-076B-41FE-ABBF-269103F36C7B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52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3174" name="Picture 3173">
          <a:extLst>
            <a:ext uri="{FF2B5EF4-FFF2-40B4-BE49-F238E27FC236}">
              <a16:creationId xmlns:a16="http://schemas.microsoft.com/office/drawing/2014/main" xmlns="" id="{A20CDF47-CABC-4AC6-9DD7-2CFA135CFA26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51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3175" name="Picture 3174">
          <a:extLst>
            <a:ext uri="{FF2B5EF4-FFF2-40B4-BE49-F238E27FC236}">
              <a16:creationId xmlns:a16="http://schemas.microsoft.com/office/drawing/2014/main" xmlns="" id="{86D8D3FB-1EE9-4D71-A19F-44498CC16CCD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52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3176" name="Picture 3175">
          <a:extLst>
            <a:ext uri="{FF2B5EF4-FFF2-40B4-BE49-F238E27FC236}">
              <a16:creationId xmlns:a16="http://schemas.microsoft.com/office/drawing/2014/main" xmlns="" id="{5436D1A8-B006-4962-A2AA-F478FFCDF7D8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53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3177" name="Picture 3176">
          <a:extLst>
            <a:ext uri="{FF2B5EF4-FFF2-40B4-BE49-F238E27FC236}">
              <a16:creationId xmlns:a16="http://schemas.microsoft.com/office/drawing/2014/main" xmlns="" id="{ED5ED9E5-7CDF-4091-9CF2-72423D48BED7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51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3178" name="Picture 3177">
          <a:extLst>
            <a:ext uri="{FF2B5EF4-FFF2-40B4-BE49-F238E27FC236}">
              <a16:creationId xmlns:a16="http://schemas.microsoft.com/office/drawing/2014/main" xmlns="" id="{72FF704F-3E97-4143-98E1-461886B6007C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52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3179" name="Picture 3178">
          <a:extLst>
            <a:ext uri="{FF2B5EF4-FFF2-40B4-BE49-F238E27FC236}">
              <a16:creationId xmlns:a16="http://schemas.microsoft.com/office/drawing/2014/main" xmlns="" id="{D3AF3695-C4B2-4180-842B-ECDE90E2369A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53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3180" name="Picture 3179">
          <a:extLst>
            <a:ext uri="{FF2B5EF4-FFF2-40B4-BE49-F238E27FC236}">
              <a16:creationId xmlns:a16="http://schemas.microsoft.com/office/drawing/2014/main" xmlns="" id="{737903F3-19E0-4DDD-8CB1-9013CDEA2ABB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54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3181" name="Picture 3180">
          <a:extLst>
            <a:ext uri="{FF2B5EF4-FFF2-40B4-BE49-F238E27FC236}">
              <a16:creationId xmlns:a16="http://schemas.microsoft.com/office/drawing/2014/main" xmlns="" id="{C4356C27-6873-47CF-97CC-58A352F8F5D8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5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3182" name="Picture 3181">
          <a:extLst>
            <a:ext uri="{FF2B5EF4-FFF2-40B4-BE49-F238E27FC236}">
              <a16:creationId xmlns:a16="http://schemas.microsoft.com/office/drawing/2014/main" xmlns="" id="{1D3BE101-9B08-4900-AA34-658D5C601421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57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3183" name="Picture 3182">
          <a:extLst>
            <a:ext uri="{FF2B5EF4-FFF2-40B4-BE49-F238E27FC236}">
              <a16:creationId xmlns:a16="http://schemas.microsoft.com/office/drawing/2014/main" xmlns="" id="{26B0272F-EC9D-4A1E-B162-43222E6BDCDA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56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3184" name="Picture 3183">
          <a:extLst>
            <a:ext uri="{FF2B5EF4-FFF2-40B4-BE49-F238E27FC236}">
              <a16:creationId xmlns:a16="http://schemas.microsoft.com/office/drawing/2014/main" xmlns="" id="{9E13267D-140D-42E5-95C2-08790DDD6163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57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3185" name="Picture 3184">
          <a:extLst>
            <a:ext uri="{FF2B5EF4-FFF2-40B4-BE49-F238E27FC236}">
              <a16:creationId xmlns:a16="http://schemas.microsoft.com/office/drawing/2014/main" xmlns="" id="{68C01F39-DB48-4838-9BD7-8DB152BDEDBC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56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3186" name="Picture 3185">
          <a:extLst>
            <a:ext uri="{FF2B5EF4-FFF2-40B4-BE49-F238E27FC236}">
              <a16:creationId xmlns:a16="http://schemas.microsoft.com/office/drawing/2014/main" xmlns="" id="{6895CBB6-A518-4134-A092-7639BFD56623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57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3187" name="Picture 3186">
          <a:extLst>
            <a:ext uri="{FF2B5EF4-FFF2-40B4-BE49-F238E27FC236}">
              <a16:creationId xmlns:a16="http://schemas.microsoft.com/office/drawing/2014/main" xmlns="" id="{2C3ADF86-FEEE-48C9-91D4-743391EDCDF5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58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3188" name="Picture 3187">
          <a:extLst>
            <a:ext uri="{FF2B5EF4-FFF2-40B4-BE49-F238E27FC236}">
              <a16:creationId xmlns:a16="http://schemas.microsoft.com/office/drawing/2014/main" xmlns="" id="{88F11266-408C-4A7C-88B8-E2E9BFC62CF8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56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3189" name="Picture 3188">
          <a:extLst>
            <a:ext uri="{FF2B5EF4-FFF2-40B4-BE49-F238E27FC236}">
              <a16:creationId xmlns:a16="http://schemas.microsoft.com/office/drawing/2014/main" xmlns="" id="{768A4DE1-FF51-477B-93A4-4309FC74EF12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57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3190" name="Picture 3189">
          <a:extLst>
            <a:ext uri="{FF2B5EF4-FFF2-40B4-BE49-F238E27FC236}">
              <a16:creationId xmlns:a16="http://schemas.microsoft.com/office/drawing/2014/main" xmlns="" id="{147BEEA1-E1A7-48E9-B2DE-BDBFEA02AE54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58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3191" name="Picture 3190">
          <a:extLst>
            <a:ext uri="{FF2B5EF4-FFF2-40B4-BE49-F238E27FC236}">
              <a16:creationId xmlns:a16="http://schemas.microsoft.com/office/drawing/2014/main" xmlns="" id="{16544FBF-A22F-47FE-8CCD-B78182BDEF65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59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3192" name="Picture 3191">
          <a:extLst>
            <a:ext uri="{FF2B5EF4-FFF2-40B4-BE49-F238E27FC236}">
              <a16:creationId xmlns:a16="http://schemas.microsoft.com/office/drawing/2014/main" xmlns="" id="{1F87D6FE-F876-4B53-B757-3CC9573D595A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60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3193" name="Picture 3192">
          <a:extLst>
            <a:ext uri="{FF2B5EF4-FFF2-40B4-BE49-F238E27FC236}">
              <a16:creationId xmlns:a16="http://schemas.microsoft.com/office/drawing/2014/main" xmlns="" id="{8599B099-6C66-44C4-AE9A-79A39AD48B84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61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3194" name="Picture 3193">
          <a:extLst>
            <a:ext uri="{FF2B5EF4-FFF2-40B4-BE49-F238E27FC236}">
              <a16:creationId xmlns:a16="http://schemas.microsoft.com/office/drawing/2014/main" xmlns="" id="{B5502DD8-3584-4C23-9144-39400D8FD976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62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3195" name="Picture 3194">
          <a:extLst>
            <a:ext uri="{FF2B5EF4-FFF2-40B4-BE49-F238E27FC236}">
              <a16:creationId xmlns:a16="http://schemas.microsoft.com/office/drawing/2014/main" xmlns="" id="{15FCD44F-38B0-44C8-9D25-0BF96EBCA28F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63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3196" name="Picture 3195">
          <a:extLst>
            <a:ext uri="{FF2B5EF4-FFF2-40B4-BE49-F238E27FC236}">
              <a16:creationId xmlns:a16="http://schemas.microsoft.com/office/drawing/2014/main" xmlns="" id="{697D1F19-825E-40D6-8D7D-C53F2099F147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62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3197" name="Picture 3196">
          <a:extLst>
            <a:ext uri="{FF2B5EF4-FFF2-40B4-BE49-F238E27FC236}">
              <a16:creationId xmlns:a16="http://schemas.microsoft.com/office/drawing/2014/main" xmlns="" id="{5D58416B-92BB-4DEE-A4AA-0EC3B6B01E7F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63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3198" name="Picture 3197">
          <a:extLst>
            <a:ext uri="{FF2B5EF4-FFF2-40B4-BE49-F238E27FC236}">
              <a16:creationId xmlns:a16="http://schemas.microsoft.com/office/drawing/2014/main" xmlns="" id="{B2150D33-7668-43DB-BA06-D883C6098A50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63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3199" name="Picture 3198">
          <a:extLst>
            <a:ext uri="{FF2B5EF4-FFF2-40B4-BE49-F238E27FC236}">
              <a16:creationId xmlns:a16="http://schemas.microsoft.com/office/drawing/2014/main" xmlns="" id="{A5D0A84A-C408-4639-8D92-F2135D10C543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64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3200" name="Picture 3199">
          <a:extLst>
            <a:ext uri="{FF2B5EF4-FFF2-40B4-BE49-F238E27FC236}">
              <a16:creationId xmlns:a16="http://schemas.microsoft.com/office/drawing/2014/main" xmlns="" id="{B2A45005-784A-4F5D-8E96-3F6B98CE398A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6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3201" name="Picture 3200">
          <a:extLst>
            <a:ext uri="{FF2B5EF4-FFF2-40B4-BE49-F238E27FC236}">
              <a16:creationId xmlns:a16="http://schemas.microsoft.com/office/drawing/2014/main" xmlns="" id="{98799FF8-4E46-42F9-A386-035D2714E71F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64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3202" name="Picture 3201">
          <a:extLst>
            <a:ext uri="{FF2B5EF4-FFF2-40B4-BE49-F238E27FC236}">
              <a16:creationId xmlns:a16="http://schemas.microsoft.com/office/drawing/2014/main" xmlns="" id="{00C3960D-A9DA-4CE7-A151-8B2315D66227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6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3203" name="Picture 3202">
          <a:extLst>
            <a:ext uri="{FF2B5EF4-FFF2-40B4-BE49-F238E27FC236}">
              <a16:creationId xmlns:a16="http://schemas.microsoft.com/office/drawing/2014/main" xmlns="" id="{D8BFF141-FFE1-476D-947B-B88B328227F5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6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3204" name="Picture 3203">
          <a:extLst>
            <a:ext uri="{FF2B5EF4-FFF2-40B4-BE49-F238E27FC236}">
              <a16:creationId xmlns:a16="http://schemas.microsoft.com/office/drawing/2014/main" xmlns="" id="{3FEFE162-63B8-4C67-AB48-FC0DC527B1D4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66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3205" name="Picture 3204">
          <a:extLst>
            <a:ext uri="{FF2B5EF4-FFF2-40B4-BE49-F238E27FC236}">
              <a16:creationId xmlns:a16="http://schemas.microsoft.com/office/drawing/2014/main" xmlns="" id="{1B0DFB59-DC8A-4FDE-900F-1A4289A6AC5A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64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3206" name="Picture 3205">
          <a:extLst>
            <a:ext uri="{FF2B5EF4-FFF2-40B4-BE49-F238E27FC236}">
              <a16:creationId xmlns:a16="http://schemas.microsoft.com/office/drawing/2014/main" xmlns="" id="{25178F5A-B4E4-4833-A012-49EEB169430F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6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3207" name="Picture 3206">
          <a:extLst>
            <a:ext uri="{FF2B5EF4-FFF2-40B4-BE49-F238E27FC236}">
              <a16:creationId xmlns:a16="http://schemas.microsoft.com/office/drawing/2014/main" xmlns="" id="{646DD25F-164C-4BA0-9615-5BFE7D30CD10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66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3208" name="Picture 3207">
          <a:extLst>
            <a:ext uri="{FF2B5EF4-FFF2-40B4-BE49-F238E27FC236}">
              <a16:creationId xmlns:a16="http://schemas.microsoft.com/office/drawing/2014/main" xmlns="" id="{601BFA97-3448-4CFC-9719-68DB3DB771B9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64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3209" name="Picture 3208">
          <a:extLst>
            <a:ext uri="{FF2B5EF4-FFF2-40B4-BE49-F238E27FC236}">
              <a16:creationId xmlns:a16="http://schemas.microsoft.com/office/drawing/2014/main" xmlns="" id="{7A9C668D-40A8-48A1-A3E0-E2C7E0DB723F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6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3210" name="Picture 3209">
          <a:extLst>
            <a:ext uri="{FF2B5EF4-FFF2-40B4-BE49-F238E27FC236}">
              <a16:creationId xmlns:a16="http://schemas.microsoft.com/office/drawing/2014/main" xmlns="" id="{67229908-F719-4374-BE1C-F90D8FFA2C06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64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3211" name="Picture 3210">
          <a:extLst>
            <a:ext uri="{FF2B5EF4-FFF2-40B4-BE49-F238E27FC236}">
              <a16:creationId xmlns:a16="http://schemas.microsoft.com/office/drawing/2014/main" xmlns="" id="{923EA05D-81CA-429B-B635-97FD15AAB32E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6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3212" name="Picture 3211">
          <a:extLst>
            <a:ext uri="{FF2B5EF4-FFF2-40B4-BE49-F238E27FC236}">
              <a16:creationId xmlns:a16="http://schemas.microsoft.com/office/drawing/2014/main" xmlns="" id="{D21B14B6-25DA-48D5-B853-4BC582F9E619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66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3213" name="Picture 3212">
          <a:extLst>
            <a:ext uri="{FF2B5EF4-FFF2-40B4-BE49-F238E27FC236}">
              <a16:creationId xmlns:a16="http://schemas.microsoft.com/office/drawing/2014/main" xmlns="" id="{423218B8-CD39-4D0A-B46B-0415A08B513C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6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3214" name="Picture 3213">
          <a:extLst>
            <a:ext uri="{FF2B5EF4-FFF2-40B4-BE49-F238E27FC236}">
              <a16:creationId xmlns:a16="http://schemas.microsoft.com/office/drawing/2014/main" xmlns="" id="{C9DEB02A-6FDD-4900-B8A7-DBB0A84EAE1D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64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3215" name="Picture 3214">
          <a:extLst>
            <a:ext uri="{FF2B5EF4-FFF2-40B4-BE49-F238E27FC236}">
              <a16:creationId xmlns:a16="http://schemas.microsoft.com/office/drawing/2014/main" xmlns="" id="{A814C40E-59C0-47FA-82C2-6433B9A6D5F1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6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3216" name="Picture 3215">
          <a:extLst>
            <a:ext uri="{FF2B5EF4-FFF2-40B4-BE49-F238E27FC236}">
              <a16:creationId xmlns:a16="http://schemas.microsoft.com/office/drawing/2014/main" xmlns="" id="{DE501DF9-2A93-4B6D-B6F6-55E3A155425E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64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3217" name="Picture 3216">
          <a:extLst>
            <a:ext uri="{FF2B5EF4-FFF2-40B4-BE49-F238E27FC236}">
              <a16:creationId xmlns:a16="http://schemas.microsoft.com/office/drawing/2014/main" xmlns="" id="{446E8D28-18D4-42BC-B67D-3C9FC22ABBAC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6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3218" name="Picture 3217">
          <a:extLst>
            <a:ext uri="{FF2B5EF4-FFF2-40B4-BE49-F238E27FC236}">
              <a16:creationId xmlns:a16="http://schemas.microsoft.com/office/drawing/2014/main" xmlns="" id="{28634119-CC70-4BAE-B894-6E74791E2ABC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66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3219" name="Picture 3218">
          <a:extLst>
            <a:ext uri="{FF2B5EF4-FFF2-40B4-BE49-F238E27FC236}">
              <a16:creationId xmlns:a16="http://schemas.microsoft.com/office/drawing/2014/main" xmlns="" id="{26C96202-404C-4EB9-85CF-50FD1D564B77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6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3220" name="Picture 3219">
          <a:extLst>
            <a:ext uri="{FF2B5EF4-FFF2-40B4-BE49-F238E27FC236}">
              <a16:creationId xmlns:a16="http://schemas.microsoft.com/office/drawing/2014/main" xmlns="" id="{A5B48A00-7F41-432A-AAF0-E43E248E5DA2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64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3221" name="Picture 3220">
          <a:extLst>
            <a:ext uri="{FF2B5EF4-FFF2-40B4-BE49-F238E27FC236}">
              <a16:creationId xmlns:a16="http://schemas.microsoft.com/office/drawing/2014/main" xmlns="" id="{E8DCD285-1335-481F-A3CB-B0CC79BDAD80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6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3222" name="Picture 3221">
          <a:extLst>
            <a:ext uri="{FF2B5EF4-FFF2-40B4-BE49-F238E27FC236}">
              <a16:creationId xmlns:a16="http://schemas.microsoft.com/office/drawing/2014/main" xmlns="" id="{3942BE34-674A-4FB6-ADE2-EEB50B7EB4C1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64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3223" name="Picture 3222">
          <a:extLst>
            <a:ext uri="{FF2B5EF4-FFF2-40B4-BE49-F238E27FC236}">
              <a16:creationId xmlns:a16="http://schemas.microsoft.com/office/drawing/2014/main" xmlns="" id="{4CBD0161-2DF8-481C-860C-1FA12E874D72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6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3224" name="Picture 3223">
          <a:extLst>
            <a:ext uri="{FF2B5EF4-FFF2-40B4-BE49-F238E27FC236}">
              <a16:creationId xmlns:a16="http://schemas.microsoft.com/office/drawing/2014/main" xmlns="" id="{1501EDEB-95F2-4AAE-B4AD-D83B98341781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66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3225" name="Picture 3224">
          <a:extLst>
            <a:ext uri="{FF2B5EF4-FFF2-40B4-BE49-F238E27FC236}">
              <a16:creationId xmlns:a16="http://schemas.microsoft.com/office/drawing/2014/main" xmlns="" id="{E2698418-D7FE-493F-A167-0237099F5A2D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67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3226" name="Picture 3225">
          <a:extLst>
            <a:ext uri="{FF2B5EF4-FFF2-40B4-BE49-F238E27FC236}">
              <a16:creationId xmlns:a16="http://schemas.microsoft.com/office/drawing/2014/main" xmlns="" id="{72ADDF2D-64D9-482B-B913-15C4AD501361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68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3227" name="Picture 3226">
          <a:extLst>
            <a:ext uri="{FF2B5EF4-FFF2-40B4-BE49-F238E27FC236}">
              <a16:creationId xmlns:a16="http://schemas.microsoft.com/office/drawing/2014/main" xmlns="" id="{F603E936-8CB2-4DB8-BE79-1477F65EF1CA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69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3228" name="Picture 3227">
          <a:extLst>
            <a:ext uri="{FF2B5EF4-FFF2-40B4-BE49-F238E27FC236}">
              <a16:creationId xmlns:a16="http://schemas.microsoft.com/office/drawing/2014/main" xmlns="" id="{5E7B2FB3-8CE4-46BB-BA69-B1CD15278E6D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71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3229" name="Picture 3228">
          <a:extLst>
            <a:ext uri="{FF2B5EF4-FFF2-40B4-BE49-F238E27FC236}">
              <a16:creationId xmlns:a16="http://schemas.microsoft.com/office/drawing/2014/main" xmlns="" id="{8AE7F6FB-7921-4838-A8F7-F91664CCC1F7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70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3230" name="Picture 3229">
          <a:extLst>
            <a:ext uri="{FF2B5EF4-FFF2-40B4-BE49-F238E27FC236}">
              <a16:creationId xmlns:a16="http://schemas.microsoft.com/office/drawing/2014/main" xmlns="" id="{A51ED9EC-EA35-4239-ABCD-A3BB6D82AA0D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71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3231" name="Picture 3230">
          <a:extLst>
            <a:ext uri="{FF2B5EF4-FFF2-40B4-BE49-F238E27FC236}">
              <a16:creationId xmlns:a16="http://schemas.microsoft.com/office/drawing/2014/main" xmlns="" id="{222AAB19-AED6-49E7-B5AF-0C8C01812771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70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3232" name="Picture 3231">
          <a:extLst>
            <a:ext uri="{FF2B5EF4-FFF2-40B4-BE49-F238E27FC236}">
              <a16:creationId xmlns:a16="http://schemas.microsoft.com/office/drawing/2014/main" xmlns="" id="{D92B4D80-E5ED-46CC-ACE7-11F89EBE47FA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71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3233" name="Picture 3232">
          <a:extLst>
            <a:ext uri="{FF2B5EF4-FFF2-40B4-BE49-F238E27FC236}">
              <a16:creationId xmlns:a16="http://schemas.microsoft.com/office/drawing/2014/main" xmlns="" id="{5733B4BC-05EE-4456-AE55-6119347288F6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72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3234" name="Picture 3233">
          <a:extLst>
            <a:ext uri="{FF2B5EF4-FFF2-40B4-BE49-F238E27FC236}">
              <a16:creationId xmlns:a16="http://schemas.microsoft.com/office/drawing/2014/main" xmlns="" id="{45533D0E-A0DC-4DC3-9C35-B965E9956DEE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70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3235" name="Picture 3234">
          <a:extLst>
            <a:ext uri="{FF2B5EF4-FFF2-40B4-BE49-F238E27FC236}">
              <a16:creationId xmlns:a16="http://schemas.microsoft.com/office/drawing/2014/main" xmlns="" id="{A5568B70-08F5-4C87-BA09-C31017C0188D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71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3236" name="Picture 3235">
          <a:extLst>
            <a:ext uri="{FF2B5EF4-FFF2-40B4-BE49-F238E27FC236}">
              <a16:creationId xmlns:a16="http://schemas.microsoft.com/office/drawing/2014/main" xmlns="" id="{4632F033-9344-4392-96FF-C490BC2CF854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72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72</xdr:row>
      <xdr:rowOff>0</xdr:rowOff>
    </xdr:from>
    <xdr:ext cx="50800" cy="50800"/>
    <xdr:pic>
      <xdr:nvPicPr>
        <xdr:cNvPr id="3237" name="Picture 3236">
          <a:extLst>
            <a:ext uri="{FF2B5EF4-FFF2-40B4-BE49-F238E27FC236}">
              <a16:creationId xmlns:a16="http://schemas.microsoft.com/office/drawing/2014/main" xmlns="" id="{3E3DB14E-3943-4E83-A5DF-778BB0D4E9B5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54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72</xdr:row>
      <xdr:rowOff>0</xdr:rowOff>
    </xdr:from>
    <xdr:ext cx="50800" cy="50800"/>
    <xdr:pic>
      <xdr:nvPicPr>
        <xdr:cNvPr id="3238" name="Picture 3237">
          <a:extLst>
            <a:ext uri="{FF2B5EF4-FFF2-40B4-BE49-F238E27FC236}">
              <a16:creationId xmlns:a16="http://schemas.microsoft.com/office/drawing/2014/main" xmlns="" id="{5D5F3229-71B7-49DC-824F-BCFB9B40A44F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5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72</xdr:row>
      <xdr:rowOff>0</xdr:rowOff>
    </xdr:from>
    <xdr:ext cx="50800" cy="50800"/>
    <xdr:pic>
      <xdr:nvPicPr>
        <xdr:cNvPr id="3239" name="Picture 3238">
          <a:extLst>
            <a:ext uri="{FF2B5EF4-FFF2-40B4-BE49-F238E27FC236}">
              <a16:creationId xmlns:a16="http://schemas.microsoft.com/office/drawing/2014/main" xmlns="" id="{6C0D2180-3F91-4607-A197-2BFAB7A8D511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57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72</xdr:row>
      <xdr:rowOff>0</xdr:rowOff>
    </xdr:from>
    <xdr:ext cx="50800" cy="50800"/>
    <xdr:pic>
      <xdr:nvPicPr>
        <xdr:cNvPr id="3240" name="Picture 3239">
          <a:extLst>
            <a:ext uri="{FF2B5EF4-FFF2-40B4-BE49-F238E27FC236}">
              <a16:creationId xmlns:a16="http://schemas.microsoft.com/office/drawing/2014/main" xmlns="" id="{27BD65F3-5963-4F25-AEC5-AD56F95675C2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56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72</xdr:row>
      <xdr:rowOff>0</xdr:rowOff>
    </xdr:from>
    <xdr:ext cx="50800" cy="50800"/>
    <xdr:pic>
      <xdr:nvPicPr>
        <xdr:cNvPr id="3241" name="Picture 3240">
          <a:extLst>
            <a:ext uri="{FF2B5EF4-FFF2-40B4-BE49-F238E27FC236}">
              <a16:creationId xmlns:a16="http://schemas.microsoft.com/office/drawing/2014/main" xmlns="" id="{A8C93901-A051-430E-8203-14608855B1AD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57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72</xdr:row>
      <xdr:rowOff>0</xdr:rowOff>
    </xdr:from>
    <xdr:ext cx="50800" cy="50800"/>
    <xdr:pic>
      <xdr:nvPicPr>
        <xdr:cNvPr id="3242" name="Picture 3241">
          <a:extLst>
            <a:ext uri="{FF2B5EF4-FFF2-40B4-BE49-F238E27FC236}">
              <a16:creationId xmlns:a16="http://schemas.microsoft.com/office/drawing/2014/main" xmlns="" id="{550ADA89-23E8-4F00-936F-1100321AF77C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56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72</xdr:row>
      <xdr:rowOff>0</xdr:rowOff>
    </xdr:from>
    <xdr:ext cx="50800" cy="50800"/>
    <xdr:pic>
      <xdr:nvPicPr>
        <xdr:cNvPr id="3243" name="Picture 3242">
          <a:extLst>
            <a:ext uri="{FF2B5EF4-FFF2-40B4-BE49-F238E27FC236}">
              <a16:creationId xmlns:a16="http://schemas.microsoft.com/office/drawing/2014/main" xmlns="" id="{75491678-150A-4733-A97D-2CAD0D1CA991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57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72</xdr:row>
      <xdr:rowOff>0</xdr:rowOff>
    </xdr:from>
    <xdr:ext cx="50800" cy="50800"/>
    <xdr:pic>
      <xdr:nvPicPr>
        <xdr:cNvPr id="3244" name="Picture 3243">
          <a:extLst>
            <a:ext uri="{FF2B5EF4-FFF2-40B4-BE49-F238E27FC236}">
              <a16:creationId xmlns:a16="http://schemas.microsoft.com/office/drawing/2014/main" xmlns="" id="{D3B6886A-B3D5-457D-BB9F-571D7168A056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58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72</xdr:row>
      <xdr:rowOff>0</xdr:rowOff>
    </xdr:from>
    <xdr:ext cx="50800" cy="50800"/>
    <xdr:pic>
      <xdr:nvPicPr>
        <xdr:cNvPr id="3245" name="Picture 3244">
          <a:extLst>
            <a:ext uri="{FF2B5EF4-FFF2-40B4-BE49-F238E27FC236}">
              <a16:creationId xmlns:a16="http://schemas.microsoft.com/office/drawing/2014/main" xmlns="" id="{3D62D301-C940-4E69-B4DF-3452C05486D2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56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72</xdr:row>
      <xdr:rowOff>0</xdr:rowOff>
    </xdr:from>
    <xdr:ext cx="50800" cy="50800"/>
    <xdr:pic>
      <xdr:nvPicPr>
        <xdr:cNvPr id="3246" name="Picture 3245">
          <a:extLst>
            <a:ext uri="{FF2B5EF4-FFF2-40B4-BE49-F238E27FC236}">
              <a16:creationId xmlns:a16="http://schemas.microsoft.com/office/drawing/2014/main" xmlns="" id="{FF939400-8428-4164-BA26-7CB4E9CEDACA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57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72</xdr:row>
      <xdr:rowOff>0</xdr:rowOff>
    </xdr:from>
    <xdr:ext cx="50800" cy="50800"/>
    <xdr:pic>
      <xdr:nvPicPr>
        <xdr:cNvPr id="3247" name="Picture 3246">
          <a:extLst>
            <a:ext uri="{FF2B5EF4-FFF2-40B4-BE49-F238E27FC236}">
              <a16:creationId xmlns:a16="http://schemas.microsoft.com/office/drawing/2014/main" xmlns="" id="{7E535FF5-518A-4D07-B968-7741FE5303E7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58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72</xdr:row>
      <xdr:rowOff>0</xdr:rowOff>
    </xdr:from>
    <xdr:ext cx="50800" cy="50800"/>
    <xdr:pic>
      <xdr:nvPicPr>
        <xdr:cNvPr id="3248" name="Picture 3247">
          <a:extLst>
            <a:ext uri="{FF2B5EF4-FFF2-40B4-BE49-F238E27FC236}">
              <a16:creationId xmlns:a16="http://schemas.microsoft.com/office/drawing/2014/main" xmlns="" id="{1AA7834C-8D6A-4499-B047-5D5F341021A8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59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72</xdr:row>
      <xdr:rowOff>0</xdr:rowOff>
    </xdr:from>
    <xdr:ext cx="50800" cy="50800"/>
    <xdr:pic>
      <xdr:nvPicPr>
        <xdr:cNvPr id="3249" name="Picture 3248">
          <a:extLst>
            <a:ext uri="{FF2B5EF4-FFF2-40B4-BE49-F238E27FC236}">
              <a16:creationId xmlns:a16="http://schemas.microsoft.com/office/drawing/2014/main" xmlns="" id="{5D2F0273-409F-478A-97B3-BED79CD4229F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60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72</xdr:row>
      <xdr:rowOff>0</xdr:rowOff>
    </xdr:from>
    <xdr:ext cx="50800" cy="50800"/>
    <xdr:pic>
      <xdr:nvPicPr>
        <xdr:cNvPr id="3250" name="Picture 3249">
          <a:extLst>
            <a:ext uri="{FF2B5EF4-FFF2-40B4-BE49-F238E27FC236}">
              <a16:creationId xmlns:a16="http://schemas.microsoft.com/office/drawing/2014/main" xmlns="" id="{1B8A6543-BF25-4080-94C6-46342EF64139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61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72</xdr:row>
      <xdr:rowOff>0</xdr:rowOff>
    </xdr:from>
    <xdr:ext cx="50800" cy="50800"/>
    <xdr:pic>
      <xdr:nvPicPr>
        <xdr:cNvPr id="3251" name="Picture 3250">
          <a:extLst>
            <a:ext uri="{FF2B5EF4-FFF2-40B4-BE49-F238E27FC236}">
              <a16:creationId xmlns:a16="http://schemas.microsoft.com/office/drawing/2014/main" xmlns="" id="{E5D97AD2-4878-4C17-A682-16042377F620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62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72</xdr:row>
      <xdr:rowOff>0</xdr:rowOff>
    </xdr:from>
    <xdr:ext cx="50800" cy="50800"/>
    <xdr:pic>
      <xdr:nvPicPr>
        <xdr:cNvPr id="3252" name="Picture 3251">
          <a:extLst>
            <a:ext uri="{FF2B5EF4-FFF2-40B4-BE49-F238E27FC236}">
              <a16:creationId xmlns:a16="http://schemas.microsoft.com/office/drawing/2014/main" xmlns="" id="{5883E21E-6D24-4456-BF22-7D4FDBE1C810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63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72</xdr:row>
      <xdr:rowOff>0</xdr:rowOff>
    </xdr:from>
    <xdr:ext cx="50800" cy="50800"/>
    <xdr:pic>
      <xdr:nvPicPr>
        <xdr:cNvPr id="3253" name="Picture 3252">
          <a:extLst>
            <a:ext uri="{FF2B5EF4-FFF2-40B4-BE49-F238E27FC236}">
              <a16:creationId xmlns:a16="http://schemas.microsoft.com/office/drawing/2014/main" xmlns="" id="{BC82D630-0DD4-441E-A7F9-133D8CF0D6E3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62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72</xdr:row>
      <xdr:rowOff>0</xdr:rowOff>
    </xdr:from>
    <xdr:ext cx="50800" cy="50800"/>
    <xdr:pic>
      <xdr:nvPicPr>
        <xdr:cNvPr id="3254" name="Picture 3253">
          <a:extLst>
            <a:ext uri="{FF2B5EF4-FFF2-40B4-BE49-F238E27FC236}">
              <a16:creationId xmlns:a16="http://schemas.microsoft.com/office/drawing/2014/main" xmlns="" id="{35731B38-FED1-4BB8-9B7B-5A88A9F4A050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63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72</xdr:row>
      <xdr:rowOff>0</xdr:rowOff>
    </xdr:from>
    <xdr:ext cx="50800" cy="50800"/>
    <xdr:pic>
      <xdr:nvPicPr>
        <xdr:cNvPr id="3255" name="Picture 3254">
          <a:extLst>
            <a:ext uri="{FF2B5EF4-FFF2-40B4-BE49-F238E27FC236}">
              <a16:creationId xmlns:a16="http://schemas.microsoft.com/office/drawing/2014/main" xmlns="" id="{E7A1E1D7-A037-4B5C-97EE-2E84F812DF28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63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72</xdr:row>
      <xdr:rowOff>0</xdr:rowOff>
    </xdr:from>
    <xdr:ext cx="50800" cy="50800"/>
    <xdr:pic>
      <xdr:nvPicPr>
        <xdr:cNvPr id="3256" name="Picture 3255">
          <a:extLst>
            <a:ext uri="{FF2B5EF4-FFF2-40B4-BE49-F238E27FC236}">
              <a16:creationId xmlns:a16="http://schemas.microsoft.com/office/drawing/2014/main" xmlns="" id="{F50CBEBC-A4E3-4A79-BC0A-FEC957E474B6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64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72</xdr:row>
      <xdr:rowOff>0</xdr:rowOff>
    </xdr:from>
    <xdr:ext cx="50800" cy="50800"/>
    <xdr:pic>
      <xdr:nvPicPr>
        <xdr:cNvPr id="3257" name="Picture 3256">
          <a:extLst>
            <a:ext uri="{FF2B5EF4-FFF2-40B4-BE49-F238E27FC236}">
              <a16:creationId xmlns:a16="http://schemas.microsoft.com/office/drawing/2014/main" xmlns="" id="{9A123F03-992E-4EF0-B0AA-E14AE124F319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6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72</xdr:row>
      <xdr:rowOff>0</xdr:rowOff>
    </xdr:from>
    <xdr:ext cx="50800" cy="50800"/>
    <xdr:pic>
      <xdr:nvPicPr>
        <xdr:cNvPr id="3258" name="Picture 3257">
          <a:extLst>
            <a:ext uri="{FF2B5EF4-FFF2-40B4-BE49-F238E27FC236}">
              <a16:creationId xmlns:a16="http://schemas.microsoft.com/office/drawing/2014/main" xmlns="" id="{E7E43C1E-AB28-43CA-982D-242C5B1FC70B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64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72</xdr:row>
      <xdr:rowOff>0</xdr:rowOff>
    </xdr:from>
    <xdr:ext cx="50800" cy="50800"/>
    <xdr:pic>
      <xdr:nvPicPr>
        <xdr:cNvPr id="3259" name="Picture 3258">
          <a:extLst>
            <a:ext uri="{FF2B5EF4-FFF2-40B4-BE49-F238E27FC236}">
              <a16:creationId xmlns:a16="http://schemas.microsoft.com/office/drawing/2014/main" xmlns="" id="{A74EB6E5-6FF2-42E9-8325-E3D284E2E255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6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72</xdr:row>
      <xdr:rowOff>0</xdr:rowOff>
    </xdr:from>
    <xdr:ext cx="50800" cy="50800"/>
    <xdr:pic>
      <xdr:nvPicPr>
        <xdr:cNvPr id="3260" name="Picture 3259">
          <a:extLst>
            <a:ext uri="{FF2B5EF4-FFF2-40B4-BE49-F238E27FC236}">
              <a16:creationId xmlns:a16="http://schemas.microsoft.com/office/drawing/2014/main" xmlns="" id="{6BEDFDC4-DE0F-407A-8E5E-E4D90E2630DB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6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72</xdr:row>
      <xdr:rowOff>0</xdr:rowOff>
    </xdr:from>
    <xdr:ext cx="50800" cy="50800"/>
    <xdr:pic>
      <xdr:nvPicPr>
        <xdr:cNvPr id="3261" name="Picture 3260">
          <a:extLst>
            <a:ext uri="{FF2B5EF4-FFF2-40B4-BE49-F238E27FC236}">
              <a16:creationId xmlns:a16="http://schemas.microsoft.com/office/drawing/2014/main" xmlns="" id="{C8736B71-B489-42EB-A4BA-D375B987375A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66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72</xdr:row>
      <xdr:rowOff>0</xdr:rowOff>
    </xdr:from>
    <xdr:ext cx="50800" cy="50800"/>
    <xdr:pic>
      <xdr:nvPicPr>
        <xdr:cNvPr id="3262" name="Picture 3261">
          <a:extLst>
            <a:ext uri="{FF2B5EF4-FFF2-40B4-BE49-F238E27FC236}">
              <a16:creationId xmlns:a16="http://schemas.microsoft.com/office/drawing/2014/main" xmlns="" id="{3244C7C5-7E38-413F-AE2F-5DF177F9323A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64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72</xdr:row>
      <xdr:rowOff>0</xdr:rowOff>
    </xdr:from>
    <xdr:ext cx="50800" cy="50800"/>
    <xdr:pic>
      <xdr:nvPicPr>
        <xdr:cNvPr id="3263" name="Picture 3262">
          <a:extLst>
            <a:ext uri="{FF2B5EF4-FFF2-40B4-BE49-F238E27FC236}">
              <a16:creationId xmlns:a16="http://schemas.microsoft.com/office/drawing/2014/main" xmlns="" id="{69D8F721-701E-47D2-AFF8-636CB7F41B8E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6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72</xdr:row>
      <xdr:rowOff>0</xdr:rowOff>
    </xdr:from>
    <xdr:ext cx="50800" cy="50800"/>
    <xdr:pic>
      <xdr:nvPicPr>
        <xdr:cNvPr id="3264" name="Picture 3263">
          <a:extLst>
            <a:ext uri="{FF2B5EF4-FFF2-40B4-BE49-F238E27FC236}">
              <a16:creationId xmlns:a16="http://schemas.microsoft.com/office/drawing/2014/main" xmlns="" id="{76087069-DD00-4EE3-A8C2-564B236E4CE5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66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72</xdr:row>
      <xdr:rowOff>0</xdr:rowOff>
    </xdr:from>
    <xdr:ext cx="50800" cy="50800"/>
    <xdr:pic>
      <xdr:nvPicPr>
        <xdr:cNvPr id="3265" name="Picture 3264">
          <a:extLst>
            <a:ext uri="{FF2B5EF4-FFF2-40B4-BE49-F238E27FC236}">
              <a16:creationId xmlns:a16="http://schemas.microsoft.com/office/drawing/2014/main" xmlns="" id="{26C0A598-8851-4264-BBBE-8605B00C99AB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64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72</xdr:row>
      <xdr:rowOff>0</xdr:rowOff>
    </xdr:from>
    <xdr:ext cx="50800" cy="50800"/>
    <xdr:pic>
      <xdr:nvPicPr>
        <xdr:cNvPr id="3266" name="Picture 3265">
          <a:extLst>
            <a:ext uri="{FF2B5EF4-FFF2-40B4-BE49-F238E27FC236}">
              <a16:creationId xmlns:a16="http://schemas.microsoft.com/office/drawing/2014/main" xmlns="" id="{05F65303-58DF-4960-AD17-FC00F500B2A4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6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72</xdr:row>
      <xdr:rowOff>0</xdr:rowOff>
    </xdr:from>
    <xdr:ext cx="50800" cy="50800"/>
    <xdr:pic>
      <xdr:nvPicPr>
        <xdr:cNvPr id="3267" name="Picture 3266">
          <a:extLst>
            <a:ext uri="{FF2B5EF4-FFF2-40B4-BE49-F238E27FC236}">
              <a16:creationId xmlns:a16="http://schemas.microsoft.com/office/drawing/2014/main" xmlns="" id="{B0338A38-D297-423C-8720-7779A027CFF6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64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72</xdr:row>
      <xdr:rowOff>0</xdr:rowOff>
    </xdr:from>
    <xdr:ext cx="50800" cy="50800"/>
    <xdr:pic>
      <xdr:nvPicPr>
        <xdr:cNvPr id="3268" name="Picture 3267">
          <a:extLst>
            <a:ext uri="{FF2B5EF4-FFF2-40B4-BE49-F238E27FC236}">
              <a16:creationId xmlns:a16="http://schemas.microsoft.com/office/drawing/2014/main" xmlns="" id="{93776E2F-A858-42BB-9DA3-641995EB89A0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6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72</xdr:row>
      <xdr:rowOff>0</xdr:rowOff>
    </xdr:from>
    <xdr:ext cx="50800" cy="50800"/>
    <xdr:pic>
      <xdr:nvPicPr>
        <xdr:cNvPr id="3269" name="Picture 3268">
          <a:extLst>
            <a:ext uri="{FF2B5EF4-FFF2-40B4-BE49-F238E27FC236}">
              <a16:creationId xmlns:a16="http://schemas.microsoft.com/office/drawing/2014/main" xmlns="" id="{76045592-46C8-4C30-A25B-9B3AEDB202A3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66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72</xdr:row>
      <xdr:rowOff>0</xdr:rowOff>
    </xdr:from>
    <xdr:ext cx="50800" cy="50800"/>
    <xdr:pic>
      <xdr:nvPicPr>
        <xdr:cNvPr id="3270" name="Picture 3269">
          <a:extLst>
            <a:ext uri="{FF2B5EF4-FFF2-40B4-BE49-F238E27FC236}">
              <a16:creationId xmlns:a16="http://schemas.microsoft.com/office/drawing/2014/main" xmlns="" id="{A03072F2-31A3-4B66-B4E7-20F5D889A793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6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72</xdr:row>
      <xdr:rowOff>0</xdr:rowOff>
    </xdr:from>
    <xdr:ext cx="50800" cy="50800"/>
    <xdr:pic>
      <xdr:nvPicPr>
        <xdr:cNvPr id="3271" name="Picture 3270">
          <a:extLst>
            <a:ext uri="{FF2B5EF4-FFF2-40B4-BE49-F238E27FC236}">
              <a16:creationId xmlns:a16="http://schemas.microsoft.com/office/drawing/2014/main" xmlns="" id="{F9F21B7A-4C5C-4BD6-977C-6A4437CCA5FC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64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72</xdr:row>
      <xdr:rowOff>0</xdr:rowOff>
    </xdr:from>
    <xdr:ext cx="50800" cy="50800"/>
    <xdr:pic>
      <xdr:nvPicPr>
        <xdr:cNvPr id="3272" name="Picture 3271">
          <a:extLst>
            <a:ext uri="{FF2B5EF4-FFF2-40B4-BE49-F238E27FC236}">
              <a16:creationId xmlns:a16="http://schemas.microsoft.com/office/drawing/2014/main" xmlns="" id="{2526848E-0034-4706-A6BB-FC4C28DB40FC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6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72</xdr:row>
      <xdr:rowOff>0</xdr:rowOff>
    </xdr:from>
    <xdr:ext cx="50800" cy="50800"/>
    <xdr:pic>
      <xdr:nvPicPr>
        <xdr:cNvPr id="3273" name="Picture 3272">
          <a:extLst>
            <a:ext uri="{FF2B5EF4-FFF2-40B4-BE49-F238E27FC236}">
              <a16:creationId xmlns:a16="http://schemas.microsoft.com/office/drawing/2014/main" xmlns="" id="{1EC4EFCD-6304-402C-BB0E-05CF0FF1EAA1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64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72</xdr:row>
      <xdr:rowOff>0</xdr:rowOff>
    </xdr:from>
    <xdr:ext cx="50800" cy="50800"/>
    <xdr:pic>
      <xdr:nvPicPr>
        <xdr:cNvPr id="3274" name="Picture 3273">
          <a:extLst>
            <a:ext uri="{FF2B5EF4-FFF2-40B4-BE49-F238E27FC236}">
              <a16:creationId xmlns:a16="http://schemas.microsoft.com/office/drawing/2014/main" xmlns="" id="{09B9FD9D-6DFD-4709-8787-C13ED9A63E7E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6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72</xdr:row>
      <xdr:rowOff>0</xdr:rowOff>
    </xdr:from>
    <xdr:ext cx="50800" cy="50800"/>
    <xdr:pic>
      <xdr:nvPicPr>
        <xdr:cNvPr id="3275" name="Picture 3274">
          <a:extLst>
            <a:ext uri="{FF2B5EF4-FFF2-40B4-BE49-F238E27FC236}">
              <a16:creationId xmlns:a16="http://schemas.microsoft.com/office/drawing/2014/main" xmlns="" id="{5FAEA7D0-CEAC-416F-A487-FDF9DE0322CF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66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72</xdr:row>
      <xdr:rowOff>0</xdr:rowOff>
    </xdr:from>
    <xdr:ext cx="50800" cy="50800"/>
    <xdr:pic>
      <xdr:nvPicPr>
        <xdr:cNvPr id="3276" name="Picture 3275">
          <a:extLst>
            <a:ext uri="{FF2B5EF4-FFF2-40B4-BE49-F238E27FC236}">
              <a16:creationId xmlns:a16="http://schemas.microsoft.com/office/drawing/2014/main" xmlns="" id="{D18DEEDA-2235-499D-8E96-A2F0B7B0D79E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6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72</xdr:row>
      <xdr:rowOff>0</xdr:rowOff>
    </xdr:from>
    <xdr:ext cx="50800" cy="50800"/>
    <xdr:pic>
      <xdr:nvPicPr>
        <xdr:cNvPr id="3277" name="Picture 3276">
          <a:extLst>
            <a:ext uri="{FF2B5EF4-FFF2-40B4-BE49-F238E27FC236}">
              <a16:creationId xmlns:a16="http://schemas.microsoft.com/office/drawing/2014/main" xmlns="" id="{3E407F06-365B-44AC-81C4-ED5577828AF4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64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72</xdr:row>
      <xdr:rowOff>0</xdr:rowOff>
    </xdr:from>
    <xdr:ext cx="50800" cy="50800"/>
    <xdr:pic>
      <xdr:nvPicPr>
        <xdr:cNvPr id="3278" name="Picture 3277">
          <a:extLst>
            <a:ext uri="{FF2B5EF4-FFF2-40B4-BE49-F238E27FC236}">
              <a16:creationId xmlns:a16="http://schemas.microsoft.com/office/drawing/2014/main" xmlns="" id="{F0F6F8F1-BDA5-49C5-A13A-4995689680DF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6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72</xdr:row>
      <xdr:rowOff>0</xdr:rowOff>
    </xdr:from>
    <xdr:ext cx="50800" cy="50800"/>
    <xdr:pic>
      <xdr:nvPicPr>
        <xdr:cNvPr id="3279" name="Picture 3278">
          <a:extLst>
            <a:ext uri="{FF2B5EF4-FFF2-40B4-BE49-F238E27FC236}">
              <a16:creationId xmlns:a16="http://schemas.microsoft.com/office/drawing/2014/main" xmlns="" id="{21E4C981-2DC1-4102-B7CB-1CE7EC30CE68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64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72</xdr:row>
      <xdr:rowOff>0</xdr:rowOff>
    </xdr:from>
    <xdr:ext cx="50800" cy="50800"/>
    <xdr:pic>
      <xdr:nvPicPr>
        <xdr:cNvPr id="3280" name="Picture 3279">
          <a:extLst>
            <a:ext uri="{FF2B5EF4-FFF2-40B4-BE49-F238E27FC236}">
              <a16:creationId xmlns:a16="http://schemas.microsoft.com/office/drawing/2014/main" xmlns="" id="{364CB987-F31D-421D-8802-CF12C49C0AA9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6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72</xdr:row>
      <xdr:rowOff>0</xdr:rowOff>
    </xdr:from>
    <xdr:ext cx="50800" cy="50800"/>
    <xdr:pic>
      <xdr:nvPicPr>
        <xdr:cNvPr id="3281" name="Picture 3280">
          <a:extLst>
            <a:ext uri="{FF2B5EF4-FFF2-40B4-BE49-F238E27FC236}">
              <a16:creationId xmlns:a16="http://schemas.microsoft.com/office/drawing/2014/main" xmlns="" id="{6203C742-AD20-4FEC-AB5D-6C81D17759C7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66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72</xdr:row>
      <xdr:rowOff>0</xdr:rowOff>
    </xdr:from>
    <xdr:ext cx="50800" cy="50800"/>
    <xdr:pic>
      <xdr:nvPicPr>
        <xdr:cNvPr id="3282" name="Picture 3281">
          <a:extLst>
            <a:ext uri="{FF2B5EF4-FFF2-40B4-BE49-F238E27FC236}">
              <a16:creationId xmlns:a16="http://schemas.microsoft.com/office/drawing/2014/main" xmlns="" id="{FCD7B463-2ABF-476F-B6A6-1E37E00FA60F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67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72</xdr:row>
      <xdr:rowOff>0</xdr:rowOff>
    </xdr:from>
    <xdr:ext cx="50800" cy="50800"/>
    <xdr:pic>
      <xdr:nvPicPr>
        <xdr:cNvPr id="3283" name="Picture 3282">
          <a:extLst>
            <a:ext uri="{FF2B5EF4-FFF2-40B4-BE49-F238E27FC236}">
              <a16:creationId xmlns:a16="http://schemas.microsoft.com/office/drawing/2014/main" xmlns="" id="{90EAD7A6-F565-4ADB-A054-A91A8BE9F45C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68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72</xdr:row>
      <xdr:rowOff>0</xdr:rowOff>
    </xdr:from>
    <xdr:ext cx="50800" cy="50800"/>
    <xdr:pic>
      <xdr:nvPicPr>
        <xdr:cNvPr id="3284" name="Picture 3283">
          <a:extLst>
            <a:ext uri="{FF2B5EF4-FFF2-40B4-BE49-F238E27FC236}">
              <a16:creationId xmlns:a16="http://schemas.microsoft.com/office/drawing/2014/main" xmlns="" id="{1134AB2D-ACDB-44CE-BC01-C5106D1C46DF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69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72</xdr:row>
      <xdr:rowOff>0</xdr:rowOff>
    </xdr:from>
    <xdr:ext cx="50800" cy="50800"/>
    <xdr:pic>
      <xdr:nvPicPr>
        <xdr:cNvPr id="3285" name="Picture 3284">
          <a:extLst>
            <a:ext uri="{FF2B5EF4-FFF2-40B4-BE49-F238E27FC236}">
              <a16:creationId xmlns:a16="http://schemas.microsoft.com/office/drawing/2014/main" xmlns="" id="{32AB1D5E-2D9A-4C51-821C-A76216DA725E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71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72</xdr:row>
      <xdr:rowOff>0</xdr:rowOff>
    </xdr:from>
    <xdr:ext cx="50800" cy="50800"/>
    <xdr:pic>
      <xdr:nvPicPr>
        <xdr:cNvPr id="3286" name="Picture 3285">
          <a:extLst>
            <a:ext uri="{FF2B5EF4-FFF2-40B4-BE49-F238E27FC236}">
              <a16:creationId xmlns:a16="http://schemas.microsoft.com/office/drawing/2014/main" xmlns="" id="{CEFDD4A0-19D7-40C4-87BA-15BA82C27840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70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72</xdr:row>
      <xdr:rowOff>0</xdr:rowOff>
    </xdr:from>
    <xdr:ext cx="50800" cy="50800"/>
    <xdr:pic>
      <xdr:nvPicPr>
        <xdr:cNvPr id="3287" name="Picture 3286">
          <a:extLst>
            <a:ext uri="{FF2B5EF4-FFF2-40B4-BE49-F238E27FC236}">
              <a16:creationId xmlns:a16="http://schemas.microsoft.com/office/drawing/2014/main" xmlns="" id="{17D07866-4960-417B-ABC2-151DC9F1AC0A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71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72</xdr:row>
      <xdr:rowOff>0</xdr:rowOff>
    </xdr:from>
    <xdr:ext cx="50800" cy="50800"/>
    <xdr:pic>
      <xdr:nvPicPr>
        <xdr:cNvPr id="3288" name="Picture 3287">
          <a:extLst>
            <a:ext uri="{FF2B5EF4-FFF2-40B4-BE49-F238E27FC236}">
              <a16:creationId xmlns:a16="http://schemas.microsoft.com/office/drawing/2014/main" xmlns="" id="{8730263D-4423-4E80-B7D7-3BE6259BC2E7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70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72</xdr:row>
      <xdr:rowOff>0</xdr:rowOff>
    </xdr:from>
    <xdr:ext cx="50800" cy="50800"/>
    <xdr:pic>
      <xdr:nvPicPr>
        <xdr:cNvPr id="3289" name="Picture 3288">
          <a:extLst>
            <a:ext uri="{FF2B5EF4-FFF2-40B4-BE49-F238E27FC236}">
              <a16:creationId xmlns:a16="http://schemas.microsoft.com/office/drawing/2014/main" xmlns="" id="{24D9C998-D7E2-4A26-BB72-0A854AB50F58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71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72</xdr:row>
      <xdr:rowOff>0</xdr:rowOff>
    </xdr:from>
    <xdr:ext cx="50800" cy="50800"/>
    <xdr:pic>
      <xdr:nvPicPr>
        <xdr:cNvPr id="3290" name="Picture 3289">
          <a:extLst>
            <a:ext uri="{FF2B5EF4-FFF2-40B4-BE49-F238E27FC236}">
              <a16:creationId xmlns:a16="http://schemas.microsoft.com/office/drawing/2014/main" xmlns="" id="{23457BCB-3819-4202-84E1-8ED582527DA5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72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72</xdr:row>
      <xdr:rowOff>0</xdr:rowOff>
    </xdr:from>
    <xdr:ext cx="50800" cy="50800"/>
    <xdr:pic>
      <xdr:nvPicPr>
        <xdr:cNvPr id="3291" name="Picture 3290">
          <a:extLst>
            <a:ext uri="{FF2B5EF4-FFF2-40B4-BE49-F238E27FC236}">
              <a16:creationId xmlns:a16="http://schemas.microsoft.com/office/drawing/2014/main" xmlns="" id="{844B1CC6-A122-4274-925D-F2A50A3BE365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70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72</xdr:row>
      <xdr:rowOff>0</xdr:rowOff>
    </xdr:from>
    <xdr:ext cx="50800" cy="50800"/>
    <xdr:pic>
      <xdr:nvPicPr>
        <xdr:cNvPr id="3292" name="Picture 3291">
          <a:extLst>
            <a:ext uri="{FF2B5EF4-FFF2-40B4-BE49-F238E27FC236}">
              <a16:creationId xmlns:a16="http://schemas.microsoft.com/office/drawing/2014/main" xmlns="" id="{344F7675-8862-4C7A-AD4D-4804A5E45816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71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72</xdr:row>
      <xdr:rowOff>0</xdr:rowOff>
    </xdr:from>
    <xdr:ext cx="50800" cy="50800"/>
    <xdr:pic>
      <xdr:nvPicPr>
        <xdr:cNvPr id="3293" name="Picture 3292">
          <a:extLst>
            <a:ext uri="{FF2B5EF4-FFF2-40B4-BE49-F238E27FC236}">
              <a16:creationId xmlns:a16="http://schemas.microsoft.com/office/drawing/2014/main" xmlns="" id="{147845CD-91CE-4C74-833E-D8D5EA30349D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72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547580"/>
          <a:ext cx="50800" cy="50800"/>
        </a:xfrm>
        <a:prstGeom prst="rect">
          <a:avLst/>
        </a:prstGeom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meniw/Desktop/2018-Planning/Archivos%20para%20el%20cierre%201Q/2018-1Q-2.1.%20CB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1. Dashboard"/>
      <sheetName val="2. Work Plan"/>
      <sheetName val="EBP Checklist"/>
      <sheetName val="CPD Checklists"/>
      <sheetName val="ANEXO III Checklist"/>
      <sheetName val="ICB Checklist"/>
      <sheetName val="T&amp;L Checklis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../../../../teams/ez-COF/FMP/10%20Policies%20Procedures%20and%20Templates/Business%20Intelligence/2017-%20Manual%20Indicadores%20FMP.pdf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../../../../teams/ez-COF/FMP/10%20Policies%20Procedures%20and%20Templates/Business%20Intelligence/2017-%20Manual%20de%20Checklists.pdf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../../../../teams/ez-COF/FMP/10%20Policies%20Procedures%20and%20Templates/Business%20Intelligence/2017-%20Manual%20de%20Checklists.pdf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../../../../teams/ez-COF/FMP/10%20Policies%20Procedures%20and%20Templates/Business%20Intelligence/2017-%20Manual%20de%20Checklists.pdf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../../../../teams/ez-COF/FMP/10%20Policies%20Procedures%20and%20Templates/Business%20Intelligence/2017-%20Manual%20de%20Checklists.pdf" TargetMode="External"/><Relationship Id="rId4" Type="http://schemas.openxmlformats.org/officeDocument/2006/relationships/comments" Target="../comments2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../../../../teams/ez-COF/FMP/10%20Policies%20Procedures%20and%20Templates/Business%20Intelligence/2017-%20Manual%20de%20Checklists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100"/>
  <sheetViews>
    <sheetView zoomScale="70" zoomScaleNormal="70" workbookViewId="0"/>
  </sheetViews>
  <sheetFormatPr baseColWidth="10" defaultColWidth="8.75" defaultRowHeight="12.75"/>
  <cols>
    <col min="1" max="3" width="5.875" style="66" customWidth="1"/>
    <col min="4" max="4" width="8.75" style="60"/>
    <col min="5" max="6" width="33.25" style="60" customWidth="1"/>
    <col min="7" max="7" width="6.625" style="60" customWidth="1"/>
    <col min="8" max="9" width="80.75" style="60" customWidth="1"/>
    <col min="10" max="14" width="24.125" style="60" customWidth="1"/>
    <col min="15" max="18" width="8" style="60" customWidth="1"/>
    <col min="19" max="19" width="3.125" style="60" customWidth="1"/>
    <col min="20" max="20" width="7.75" style="60"/>
    <col min="21" max="22" width="8.75" style="60"/>
    <col min="23" max="23" width="3.25" style="60" customWidth="1"/>
    <col min="24" max="24" width="5.5" style="60" customWidth="1"/>
    <col min="25" max="25" width="43.625" style="60" customWidth="1"/>
    <col min="26" max="26" width="37.25" style="60" customWidth="1"/>
    <col min="27" max="16384" width="8.75" style="60"/>
  </cols>
  <sheetData>
    <row r="1" spans="1:26">
      <c r="A1" s="66">
        <v>1</v>
      </c>
      <c r="B1" s="66">
        <v>2</v>
      </c>
      <c r="C1" s="66">
        <v>3</v>
      </c>
      <c r="D1" s="66">
        <v>4</v>
      </c>
      <c r="E1" s="66">
        <v>5</v>
      </c>
      <c r="F1" s="66">
        <v>6</v>
      </c>
      <c r="G1" s="66">
        <v>7</v>
      </c>
      <c r="H1" s="66">
        <v>8</v>
      </c>
      <c r="I1" s="66">
        <v>9</v>
      </c>
      <c r="J1" s="66">
        <v>10</v>
      </c>
      <c r="K1" s="66">
        <v>11</v>
      </c>
      <c r="L1" s="66">
        <v>12</v>
      </c>
      <c r="M1" s="66">
        <v>13</v>
      </c>
      <c r="N1" s="66">
        <v>14</v>
      </c>
      <c r="O1" s="66">
        <v>15</v>
      </c>
      <c r="P1" s="66">
        <v>16</v>
      </c>
      <c r="Q1" s="66">
        <v>17</v>
      </c>
      <c r="R1" s="66">
        <v>18</v>
      </c>
    </row>
    <row r="2" spans="1:26" ht="12.6" customHeight="1">
      <c r="A2" s="405" t="s">
        <v>0</v>
      </c>
      <c r="B2" s="405" t="s">
        <v>1</v>
      </c>
      <c r="C2" s="405" t="s">
        <v>2</v>
      </c>
      <c r="D2" s="405" t="s">
        <v>3</v>
      </c>
      <c r="E2" s="405" t="s">
        <v>4</v>
      </c>
      <c r="F2" s="405" t="s">
        <v>5</v>
      </c>
      <c r="G2" s="409" t="s">
        <v>6</v>
      </c>
      <c r="H2" s="407" t="s">
        <v>7</v>
      </c>
      <c r="I2" s="407" t="s">
        <v>8</v>
      </c>
      <c r="J2" s="407" t="s">
        <v>9</v>
      </c>
      <c r="K2" s="407" t="s">
        <v>10</v>
      </c>
      <c r="L2" s="407" t="s">
        <v>11</v>
      </c>
      <c r="M2" s="407" t="s">
        <v>12</v>
      </c>
      <c r="N2" s="407" t="s">
        <v>13</v>
      </c>
      <c r="O2" s="407" t="s">
        <v>14</v>
      </c>
      <c r="P2" s="407" t="s">
        <v>15</v>
      </c>
      <c r="Q2" s="411" t="s">
        <v>16</v>
      </c>
      <c r="R2" s="411" t="s">
        <v>17</v>
      </c>
      <c r="S2" s="407" t="s">
        <v>18</v>
      </c>
      <c r="V2" s="411" t="s">
        <v>19</v>
      </c>
      <c r="X2" s="60">
        <v>1</v>
      </c>
      <c r="Y2" s="413" t="s">
        <v>20</v>
      </c>
      <c r="Z2" s="413" t="s">
        <v>21</v>
      </c>
    </row>
    <row r="3" spans="1:26" ht="13.35" customHeight="1" thickBot="1">
      <c r="A3" s="406"/>
      <c r="B3" s="406"/>
      <c r="C3" s="406"/>
      <c r="D3" s="406"/>
      <c r="E3" s="406"/>
      <c r="F3" s="406"/>
      <c r="G3" s="410"/>
      <c r="H3" s="408"/>
      <c r="I3" s="408"/>
      <c r="J3" s="408"/>
      <c r="K3" s="408"/>
      <c r="L3" s="408"/>
      <c r="M3" s="408"/>
      <c r="N3" s="408"/>
      <c r="O3" s="408"/>
      <c r="P3" s="408"/>
      <c r="Q3" s="416"/>
      <c r="R3" s="416"/>
      <c r="S3" s="415"/>
      <c r="V3" s="412"/>
      <c r="X3" s="60">
        <v>2</v>
      </c>
      <c r="Y3" s="414"/>
      <c r="Z3" s="414"/>
    </row>
    <row r="4" spans="1:26" ht="36" customHeight="1">
      <c r="A4" s="346">
        <v>1</v>
      </c>
      <c r="B4" s="346" t="s">
        <v>22</v>
      </c>
      <c r="C4" s="346" t="s">
        <v>23</v>
      </c>
      <c r="D4" s="347" t="s">
        <v>24</v>
      </c>
      <c r="E4" s="348" t="s">
        <v>25</v>
      </c>
      <c r="F4" s="348" t="s">
        <v>26</v>
      </c>
      <c r="G4" s="347" t="s">
        <v>27</v>
      </c>
      <c r="H4" s="349" t="s">
        <v>28</v>
      </c>
      <c r="I4" s="349" t="s">
        <v>29</v>
      </c>
      <c r="J4" s="347" t="s">
        <v>30</v>
      </c>
      <c r="K4" s="347" t="s">
        <v>31</v>
      </c>
      <c r="L4" s="347" t="s">
        <v>32</v>
      </c>
      <c r="M4" s="347" t="s">
        <v>33</v>
      </c>
      <c r="N4" s="347" t="s">
        <v>34</v>
      </c>
      <c r="O4" s="347" t="s">
        <v>35</v>
      </c>
      <c r="P4" s="347" t="s">
        <v>36</v>
      </c>
      <c r="Q4" s="347" t="s">
        <v>35</v>
      </c>
      <c r="R4" s="347" t="s">
        <v>37</v>
      </c>
      <c r="S4" s="343"/>
      <c r="T4" s="60">
        <f>+A4</f>
        <v>1</v>
      </c>
      <c r="V4" s="66" t="s">
        <v>38</v>
      </c>
      <c r="X4" s="60">
        <v>3</v>
      </c>
      <c r="Y4" s="316" t="s">
        <v>39</v>
      </c>
      <c r="Z4" s="316" t="s">
        <v>40</v>
      </c>
    </row>
    <row r="5" spans="1:26" ht="36" customHeight="1">
      <c r="A5" s="346">
        <v>2</v>
      </c>
      <c r="B5" s="346" t="s">
        <v>22</v>
      </c>
      <c r="C5" s="346" t="s">
        <v>23</v>
      </c>
      <c r="D5" s="347" t="s">
        <v>41</v>
      </c>
      <c r="E5" s="348" t="s">
        <v>25</v>
      </c>
      <c r="F5" s="348" t="s">
        <v>26</v>
      </c>
      <c r="G5" s="347" t="s">
        <v>27</v>
      </c>
      <c r="H5" s="349" t="s">
        <v>42</v>
      </c>
      <c r="I5" s="349" t="s">
        <v>43</v>
      </c>
      <c r="J5" s="347" t="s">
        <v>44</v>
      </c>
      <c r="K5" s="347" t="s">
        <v>45</v>
      </c>
      <c r="L5" s="347" t="s">
        <v>46</v>
      </c>
      <c r="M5" s="347" t="s">
        <v>33</v>
      </c>
      <c r="N5" s="347" t="s">
        <v>47</v>
      </c>
      <c r="O5" s="347" t="s">
        <v>35</v>
      </c>
      <c r="P5" s="347" t="s">
        <v>36</v>
      </c>
      <c r="Q5" s="347" t="s">
        <v>35</v>
      </c>
      <c r="R5" s="347" t="s">
        <v>48</v>
      </c>
      <c r="S5" s="344"/>
      <c r="T5" s="60">
        <f t="shared" ref="T5:T65" si="0">+A5</f>
        <v>2</v>
      </c>
      <c r="V5" s="66" t="s">
        <v>49</v>
      </c>
      <c r="X5" s="60">
        <v>4</v>
      </c>
      <c r="Y5" s="317" t="s">
        <v>50</v>
      </c>
      <c r="Z5" s="317" t="s">
        <v>51</v>
      </c>
    </row>
    <row r="6" spans="1:26" ht="36" customHeight="1">
      <c r="A6" s="346">
        <v>3</v>
      </c>
      <c r="B6" s="346" t="s">
        <v>22</v>
      </c>
      <c r="C6" s="346" t="s">
        <v>23</v>
      </c>
      <c r="D6" s="347" t="s">
        <v>52</v>
      </c>
      <c r="E6" s="348" t="s">
        <v>25</v>
      </c>
      <c r="F6" s="348" t="s">
        <v>26</v>
      </c>
      <c r="G6" s="347" t="s">
        <v>53</v>
      </c>
      <c r="H6" s="349" t="s">
        <v>54</v>
      </c>
      <c r="I6" s="349" t="s">
        <v>55</v>
      </c>
      <c r="J6" s="347" t="s">
        <v>56</v>
      </c>
      <c r="K6" s="347" t="s">
        <v>57</v>
      </c>
      <c r="L6" s="347" t="s">
        <v>46</v>
      </c>
      <c r="M6" s="347" t="s">
        <v>37</v>
      </c>
      <c r="N6" s="347" t="s">
        <v>34</v>
      </c>
      <c r="O6" s="347" t="s">
        <v>58</v>
      </c>
      <c r="P6" s="347" t="s">
        <v>3</v>
      </c>
      <c r="Q6" s="347" t="s">
        <v>59</v>
      </c>
      <c r="R6" s="347" t="s">
        <v>37</v>
      </c>
      <c r="S6" s="344"/>
      <c r="T6" s="60">
        <f t="shared" si="0"/>
        <v>3</v>
      </c>
      <c r="V6" s="66" t="s">
        <v>60</v>
      </c>
      <c r="X6" s="60">
        <v>5</v>
      </c>
      <c r="Y6" s="317" t="s">
        <v>61</v>
      </c>
      <c r="Z6" s="317" t="s">
        <v>62</v>
      </c>
    </row>
    <row r="7" spans="1:26" ht="36" customHeight="1">
      <c r="A7" s="346">
        <v>4</v>
      </c>
      <c r="B7" s="346" t="s">
        <v>22</v>
      </c>
      <c r="C7" s="346" t="s">
        <v>23</v>
      </c>
      <c r="D7" s="347" t="s">
        <v>63</v>
      </c>
      <c r="E7" s="348" t="s">
        <v>25</v>
      </c>
      <c r="F7" s="348" t="s">
        <v>26</v>
      </c>
      <c r="G7" s="347" t="s">
        <v>53</v>
      </c>
      <c r="H7" s="349" t="s">
        <v>64</v>
      </c>
      <c r="I7" s="349" t="s">
        <v>65</v>
      </c>
      <c r="J7" s="347" t="s">
        <v>64</v>
      </c>
      <c r="K7" s="347" t="s">
        <v>65</v>
      </c>
      <c r="L7" s="347" t="s">
        <v>46</v>
      </c>
      <c r="M7" s="347" t="s">
        <v>66</v>
      </c>
      <c r="N7" s="347" t="s">
        <v>67</v>
      </c>
      <c r="O7" s="347" t="s">
        <v>58</v>
      </c>
      <c r="P7" s="347" t="s">
        <v>3</v>
      </c>
      <c r="Q7" s="347" t="s">
        <v>68</v>
      </c>
      <c r="R7" s="347" t="s">
        <v>37</v>
      </c>
      <c r="S7" s="344"/>
      <c r="T7" s="60">
        <f t="shared" si="0"/>
        <v>4</v>
      </c>
      <c r="X7" s="60">
        <v>6</v>
      </c>
      <c r="Y7" s="317" t="s">
        <v>69</v>
      </c>
      <c r="Z7" s="317" t="s">
        <v>70</v>
      </c>
    </row>
    <row r="8" spans="1:26" ht="36" customHeight="1">
      <c r="A8" s="346">
        <v>5</v>
      </c>
      <c r="B8" s="346" t="s">
        <v>22</v>
      </c>
      <c r="C8" s="346" t="s">
        <v>23</v>
      </c>
      <c r="D8" s="347" t="s">
        <v>71</v>
      </c>
      <c r="E8" s="348" t="s">
        <v>25</v>
      </c>
      <c r="F8" s="348" t="s">
        <v>26</v>
      </c>
      <c r="G8" s="347" t="s">
        <v>53</v>
      </c>
      <c r="H8" s="349" t="s">
        <v>72</v>
      </c>
      <c r="I8" s="349" t="s">
        <v>73</v>
      </c>
      <c r="J8" s="347" t="s">
        <v>74</v>
      </c>
      <c r="K8" s="347" t="s">
        <v>75</v>
      </c>
      <c r="L8" s="347" t="s">
        <v>46</v>
      </c>
      <c r="M8" s="347" t="s">
        <v>76</v>
      </c>
      <c r="N8" s="347" t="s">
        <v>47</v>
      </c>
      <c r="O8" s="347" t="s">
        <v>35</v>
      </c>
      <c r="P8" s="347" t="s">
        <v>3</v>
      </c>
      <c r="Q8" s="347" t="s">
        <v>35</v>
      </c>
      <c r="R8" s="347" t="s">
        <v>48</v>
      </c>
      <c r="S8" s="344"/>
      <c r="T8" s="60">
        <f t="shared" si="0"/>
        <v>5</v>
      </c>
      <c r="V8" s="411" t="s">
        <v>77</v>
      </c>
      <c r="X8" s="60">
        <v>7</v>
      </c>
      <c r="Y8" s="317" t="s">
        <v>78</v>
      </c>
      <c r="Z8" s="317" t="s">
        <v>79</v>
      </c>
    </row>
    <row r="9" spans="1:26" ht="36" customHeight="1" thickBot="1">
      <c r="A9" s="346">
        <v>6</v>
      </c>
      <c r="B9" s="346" t="s">
        <v>22</v>
      </c>
      <c r="C9" s="346" t="s">
        <v>80</v>
      </c>
      <c r="D9" s="347" t="s">
        <v>81</v>
      </c>
      <c r="E9" s="348" t="s">
        <v>82</v>
      </c>
      <c r="F9" s="348" t="s">
        <v>83</v>
      </c>
      <c r="G9" s="347" t="s">
        <v>84</v>
      </c>
      <c r="H9" s="349" t="s">
        <v>40</v>
      </c>
      <c r="I9" s="349" t="s">
        <v>39</v>
      </c>
      <c r="J9" s="347" t="s">
        <v>40</v>
      </c>
      <c r="K9" s="347" t="s">
        <v>39</v>
      </c>
      <c r="L9" s="347" t="s">
        <v>85</v>
      </c>
      <c r="M9" s="347" t="s">
        <v>86</v>
      </c>
      <c r="N9" s="347" t="s">
        <v>34</v>
      </c>
      <c r="O9" s="347" t="s">
        <v>35</v>
      </c>
      <c r="P9" s="347" t="s">
        <v>36</v>
      </c>
      <c r="Q9" s="347" t="s">
        <v>35</v>
      </c>
      <c r="R9" s="347" t="s">
        <v>37</v>
      </c>
      <c r="S9" s="344"/>
      <c r="T9" s="60">
        <f t="shared" si="0"/>
        <v>6</v>
      </c>
      <c r="V9" s="412"/>
      <c r="X9" s="60">
        <v>8</v>
      </c>
      <c r="Y9" s="317" t="s">
        <v>87</v>
      </c>
      <c r="Z9" s="317" t="s">
        <v>88</v>
      </c>
    </row>
    <row r="10" spans="1:26" ht="36" customHeight="1">
      <c r="A10" s="346">
        <v>7</v>
      </c>
      <c r="B10" s="346" t="s">
        <v>22</v>
      </c>
      <c r="C10" s="346" t="s">
        <v>80</v>
      </c>
      <c r="D10" s="347" t="s">
        <v>89</v>
      </c>
      <c r="E10" s="348" t="s">
        <v>90</v>
      </c>
      <c r="F10" s="348" t="s">
        <v>91</v>
      </c>
      <c r="G10" s="347" t="s">
        <v>84</v>
      </c>
      <c r="H10" s="349" t="s">
        <v>92</v>
      </c>
      <c r="I10" s="349" t="s">
        <v>93</v>
      </c>
      <c r="J10" s="347" t="s">
        <v>92</v>
      </c>
      <c r="K10" s="347" t="s">
        <v>93</v>
      </c>
      <c r="L10" s="347" t="s">
        <v>85</v>
      </c>
      <c r="M10" s="347" t="s">
        <v>94</v>
      </c>
      <c r="N10" s="347" t="s">
        <v>34</v>
      </c>
      <c r="O10" s="347" t="s">
        <v>35</v>
      </c>
      <c r="P10" s="347" t="s">
        <v>36</v>
      </c>
      <c r="Q10" s="347" t="s">
        <v>35</v>
      </c>
      <c r="R10" s="347" t="s">
        <v>37</v>
      </c>
      <c r="S10" s="344"/>
      <c r="T10" s="60">
        <f t="shared" si="0"/>
        <v>7</v>
      </c>
      <c r="V10" s="335" t="s">
        <v>95</v>
      </c>
      <c r="X10" s="60">
        <v>9</v>
      </c>
      <c r="Y10" s="316" t="s">
        <v>93</v>
      </c>
      <c r="Z10" s="316" t="s">
        <v>92</v>
      </c>
    </row>
    <row r="11" spans="1:26" ht="36" customHeight="1">
      <c r="A11" s="346">
        <v>7.2</v>
      </c>
      <c r="B11" s="346" t="s">
        <v>22</v>
      </c>
      <c r="C11" s="346" t="s">
        <v>80</v>
      </c>
      <c r="D11" s="347" t="s">
        <v>96</v>
      </c>
      <c r="E11" s="348" t="s">
        <v>90</v>
      </c>
      <c r="F11" s="348" t="s">
        <v>91</v>
      </c>
      <c r="G11" s="347" t="s">
        <v>27</v>
      </c>
      <c r="H11" s="349" t="s">
        <v>97</v>
      </c>
      <c r="I11" s="349" t="s">
        <v>98</v>
      </c>
      <c r="J11" s="347" t="s">
        <v>99</v>
      </c>
      <c r="K11" s="347" t="s">
        <v>100</v>
      </c>
      <c r="L11" s="347" t="s">
        <v>46</v>
      </c>
      <c r="M11" s="347" t="s">
        <v>94</v>
      </c>
      <c r="N11" s="347" t="s">
        <v>47</v>
      </c>
      <c r="O11" s="347" t="s">
        <v>35</v>
      </c>
      <c r="P11" s="347" t="s">
        <v>36</v>
      </c>
      <c r="Q11" s="347" t="s">
        <v>35</v>
      </c>
      <c r="R11" s="347" t="s">
        <v>101</v>
      </c>
      <c r="S11" s="344"/>
      <c r="T11" s="60">
        <f t="shared" si="0"/>
        <v>7.2</v>
      </c>
      <c r="V11" s="335" t="s">
        <v>102</v>
      </c>
      <c r="X11" s="60">
        <v>10</v>
      </c>
      <c r="Y11" s="317" t="s">
        <v>103</v>
      </c>
      <c r="Z11" s="317" t="s">
        <v>104</v>
      </c>
    </row>
    <row r="12" spans="1:26" ht="36" customHeight="1">
      <c r="A12" s="346">
        <v>8</v>
      </c>
      <c r="B12" s="346" t="s">
        <v>22</v>
      </c>
      <c r="C12" s="346" t="s">
        <v>105</v>
      </c>
      <c r="D12" s="347" t="s">
        <v>106</v>
      </c>
      <c r="E12" s="348" t="s">
        <v>107</v>
      </c>
      <c r="F12" s="348" t="s">
        <v>108</v>
      </c>
      <c r="G12" s="347" t="s">
        <v>84</v>
      </c>
      <c r="H12" s="349" t="s">
        <v>109</v>
      </c>
      <c r="I12" s="349" t="s">
        <v>110</v>
      </c>
      <c r="J12" s="347" t="s">
        <v>111</v>
      </c>
      <c r="K12" s="347" t="s">
        <v>112</v>
      </c>
      <c r="L12" s="347" t="s">
        <v>85</v>
      </c>
      <c r="M12" s="347" t="s">
        <v>113</v>
      </c>
      <c r="N12" s="347" t="s">
        <v>34</v>
      </c>
      <c r="O12" s="347" t="s">
        <v>58</v>
      </c>
      <c r="P12" s="347" t="s">
        <v>36</v>
      </c>
      <c r="Q12" s="347" t="s">
        <v>114</v>
      </c>
      <c r="R12" s="347" t="s">
        <v>37</v>
      </c>
      <c r="S12" s="344"/>
      <c r="T12" s="60">
        <f t="shared" si="0"/>
        <v>8</v>
      </c>
      <c r="V12" s="335" t="s">
        <v>115</v>
      </c>
      <c r="X12" s="60">
        <v>11</v>
      </c>
      <c r="Y12" s="317" t="s">
        <v>116</v>
      </c>
      <c r="Z12" s="317" t="s">
        <v>117</v>
      </c>
    </row>
    <row r="13" spans="1:26" ht="36" customHeight="1">
      <c r="A13" s="346">
        <v>8.1999999999999993</v>
      </c>
      <c r="B13" s="346" t="s">
        <v>22</v>
      </c>
      <c r="C13" s="346" t="s">
        <v>105</v>
      </c>
      <c r="D13" s="347" t="s">
        <v>118</v>
      </c>
      <c r="E13" s="348" t="s">
        <v>107</v>
      </c>
      <c r="F13" s="348" t="s">
        <v>108</v>
      </c>
      <c r="G13" s="347" t="s">
        <v>53</v>
      </c>
      <c r="H13" s="349" t="s">
        <v>119</v>
      </c>
      <c r="I13" s="349" t="s">
        <v>120</v>
      </c>
      <c r="J13" s="347" t="s">
        <v>119</v>
      </c>
      <c r="K13" s="347" t="s">
        <v>121</v>
      </c>
      <c r="L13" s="347" t="s">
        <v>46</v>
      </c>
      <c r="M13" s="347" t="s">
        <v>113</v>
      </c>
      <c r="N13" s="347" t="s">
        <v>34</v>
      </c>
      <c r="O13" s="347" t="s">
        <v>58</v>
      </c>
      <c r="P13" s="347" t="s">
        <v>3</v>
      </c>
      <c r="Q13" s="347" t="s">
        <v>68</v>
      </c>
      <c r="R13" s="347" t="s">
        <v>37</v>
      </c>
      <c r="S13" s="344"/>
      <c r="T13" s="60">
        <f t="shared" si="0"/>
        <v>8.1999999999999993</v>
      </c>
      <c r="V13" s="335" t="s">
        <v>122</v>
      </c>
      <c r="X13" s="60">
        <v>12</v>
      </c>
      <c r="Y13" s="317" t="s">
        <v>123</v>
      </c>
      <c r="Z13" s="317" t="s">
        <v>124</v>
      </c>
    </row>
    <row r="14" spans="1:26" ht="36" customHeight="1">
      <c r="A14" s="346">
        <v>9</v>
      </c>
      <c r="B14" s="346" t="s">
        <v>22</v>
      </c>
      <c r="C14" s="346" t="s">
        <v>125</v>
      </c>
      <c r="D14" s="347" t="s">
        <v>126</v>
      </c>
      <c r="E14" s="348" t="s">
        <v>127</v>
      </c>
      <c r="F14" s="348" t="s">
        <v>128</v>
      </c>
      <c r="G14" s="347" t="s">
        <v>27</v>
      </c>
      <c r="H14" s="349" t="s">
        <v>129</v>
      </c>
      <c r="I14" s="349" t="s">
        <v>130</v>
      </c>
      <c r="J14" s="347" t="s">
        <v>131</v>
      </c>
      <c r="K14" s="347" t="s">
        <v>132</v>
      </c>
      <c r="L14" s="347" t="s">
        <v>46</v>
      </c>
      <c r="M14" s="347" t="s">
        <v>133</v>
      </c>
      <c r="N14" s="347" t="s">
        <v>34</v>
      </c>
      <c r="O14" s="347" t="s">
        <v>134</v>
      </c>
      <c r="P14" s="347" t="s">
        <v>36</v>
      </c>
      <c r="Q14" s="347" t="s">
        <v>134</v>
      </c>
      <c r="R14" s="347" t="s">
        <v>37</v>
      </c>
      <c r="S14" s="344"/>
      <c r="T14" s="60">
        <f t="shared" si="0"/>
        <v>9</v>
      </c>
      <c r="V14" s="335" t="s">
        <v>135</v>
      </c>
      <c r="X14" s="60">
        <v>13</v>
      </c>
      <c r="Y14" s="317" t="s">
        <v>136</v>
      </c>
      <c r="Z14" s="317" t="s">
        <v>137</v>
      </c>
    </row>
    <row r="15" spans="1:26" ht="36" customHeight="1">
      <c r="A15" s="346">
        <v>10</v>
      </c>
      <c r="B15" s="346" t="s">
        <v>22</v>
      </c>
      <c r="C15" s="346" t="s">
        <v>125</v>
      </c>
      <c r="D15" s="347" t="s">
        <v>138</v>
      </c>
      <c r="E15" s="348" t="s">
        <v>127</v>
      </c>
      <c r="F15" s="348" t="s">
        <v>128</v>
      </c>
      <c r="G15" s="347" t="s">
        <v>84</v>
      </c>
      <c r="H15" s="349" t="s">
        <v>139</v>
      </c>
      <c r="I15" s="349" t="s">
        <v>140</v>
      </c>
      <c r="J15" s="347" t="s">
        <v>141</v>
      </c>
      <c r="K15" s="347" t="s">
        <v>142</v>
      </c>
      <c r="L15" s="347" t="s">
        <v>85</v>
      </c>
      <c r="M15" s="347" t="s">
        <v>133</v>
      </c>
      <c r="N15" s="347" t="s">
        <v>34</v>
      </c>
      <c r="O15" s="347" t="s">
        <v>58</v>
      </c>
      <c r="P15" s="347" t="s">
        <v>36</v>
      </c>
      <c r="Q15" s="347" t="s">
        <v>114</v>
      </c>
      <c r="R15" s="347" t="s">
        <v>37</v>
      </c>
      <c r="S15" s="344"/>
      <c r="T15" s="60">
        <f t="shared" si="0"/>
        <v>10</v>
      </c>
      <c r="X15" s="60">
        <v>14</v>
      </c>
      <c r="Y15" s="317" t="s">
        <v>143</v>
      </c>
      <c r="Z15" s="317" t="s">
        <v>144</v>
      </c>
    </row>
    <row r="16" spans="1:26" ht="36" customHeight="1">
      <c r="A16" s="346">
        <v>10.199999999999999</v>
      </c>
      <c r="B16" s="346" t="s">
        <v>22</v>
      </c>
      <c r="C16" s="346" t="s">
        <v>125</v>
      </c>
      <c r="D16" s="347" t="s">
        <v>145</v>
      </c>
      <c r="E16" s="348" t="s">
        <v>127</v>
      </c>
      <c r="F16" s="348" t="s">
        <v>128</v>
      </c>
      <c r="G16" s="347" t="s">
        <v>53</v>
      </c>
      <c r="H16" s="349" t="s">
        <v>146</v>
      </c>
      <c r="I16" s="349" t="s">
        <v>147</v>
      </c>
      <c r="J16" s="347" t="s">
        <v>148</v>
      </c>
      <c r="K16" s="347" t="s">
        <v>149</v>
      </c>
      <c r="L16" s="347" t="s">
        <v>46</v>
      </c>
      <c r="M16" s="347" t="s">
        <v>133</v>
      </c>
      <c r="N16" s="347" t="s">
        <v>34</v>
      </c>
      <c r="O16" s="347" t="s">
        <v>58</v>
      </c>
      <c r="P16" s="347" t="s">
        <v>3</v>
      </c>
      <c r="Q16" s="347" t="s">
        <v>68</v>
      </c>
      <c r="R16" s="347" t="s">
        <v>37</v>
      </c>
      <c r="S16" s="344"/>
      <c r="T16" s="60">
        <f t="shared" si="0"/>
        <v>10.199999999999999</v>
      </c>
      <c r="X16" s="60">
        <v>15</v>
      </c>
      <c r="Y16" s="317" t="s">
        <v>150</v>
      </c>
      <c r="Z16" s="317" t="s">
        <v>151</v>
      </c>
    </row>
    <row r="17" spans="1:26" ht="36" customHeight="1">
      <c r="A17" s="346">
        <v>11</v>
      </c>
      <c r="B17" s="346" t="s">
        <v>22</v>
      </c>
      <c r="C17" s="346" t="s">
        <v>125</v>
      </c>
      <c r="D17" s="347" t="s">
        <v>152</v>
      </c>
      <c r="E17" s="348" t="s">
        <v>127</v>
      </c>
      <c r="F17" s="348" t="s">
        <v>128</v>
      </c>
      <c r="G17" s="347" t="s">
        <v>53</v>
      </c>
      <c r="H17" s="349" t="s">
        <v>153</v>
      </c>
      <c r="I17" s="349" t="s">
        <v>154</v>
      </c>
      <c r="J17" s="347" t="s">
        <v>155</v>
      </c>
      <c r="K17" s="347" t="s">
        <v>156</v>
      </c>
      <c r="L17" s="347" t="s">
        <v>46</v>
      </c>
      <c r="M17" s="347" t="s">
        <v>133</v>
      </c>
      <c r="N17" s="347" t="s">
        <v>34</v>
      </c>
      <c r="O17" s="347" t="s">
        <v>35</v>
      </c>
      <c r="P17" s="347" t="s">
        <v>3</v>
      </c>
      <c r="Q17" s="347" t="s">
        <v>35</v>
      </c>
      <c r="R17" s="347" t="s">
        <v>37</v>
      </c>
      <c r="S17" s="344"/>
      <c r="T17" s="60">
        <f t="shared" si="0"/>
        <v>11</v>
      </c>
      <c r="X17" s="60">
        <v>16</v>
      </c>
      <c r="Y17" s="316" t="s">
        <v>110</v>
      </c>
      <c r="Z17" s="316" t="s">
        <v>109</v>
      </c>
    </row>
    <row r="18" spans="1:26" ht="47.45" customHeight="1">
      <c r="A18" s="346">
        <v>12</v>
      </c>
      <c r="B18" s="346" t="s">
        <v>22</v>
      </c>
      <c r="C18" s="346" t="s">
        <v>125</v>
      </c>
      <c r="D18" s="347" t="s">
        <v>157</v>
      </c>
      <c r="E18" s="348" t="s">
        <v>127</v>
      </c>
      <c r="F18" s="348" t="s">
        <v>128</v>
      </c>
      <c r="G18" s="347" t="s">
        <v>53</v>
      </c>
      <c r="H18" s="349" t="s">
        <v>158</v>
      </c>
      <c r="I18" s="349" t="s">
        <v>159</v>
      </c>
      <c r="J18" s="347" t="s">
        <v>160</v>
      </c>
      <c r="K18" s="347" t="s">
        <v>161</v>
      </c>
      <c r="L18" s="347" t="s">
        <v>46</v>
      </c>
      <c r="M18" s="347" t="s">
        <v>133</v>
      </c>
      <c r="N18" s="347" t="s">
        <v>34</v>
      </c>
      <c r="O18" s="347" t="s">
        <v>58</v>
      </c>
      <c r="P18" s="347" t="s">
        <v>36</v>
      </c>
      <c r="Q18" s="347" t="s">
        <v>59</v>
      </c>
      <c r="R18" s="347" t="s">
        <v>37</v>
      </c>
      <c r="S18" s="344"/>
      <c r="T18" s="60">
        <f t="shared" si="0"/>
        <v>12</v>
      </c>
      <c r="X18" s="60">
        <v>17</v>
      </c>
      <c r="Y18" s="317" t="s">
        <v>162</v>
      </c>
      <c r="Z18" s="317" t="s">
        <v>163</v>
      </c>
    </row>
    <row r="19" spans="1:26" ht="36" customHeight="1">
      <c r="A19" s="346">
        <v>13</v>
      </c>
      <c r="B19" s="346" t="s">
        <v>22</v>
      </c>
      <c r="C19" s="346" t="s">
        <v>125</v>
      </c>
      <c r="D19" s="347" t="s">
        <v>164</v>
      </c>
      <c r="E19" s="348" t="s">
        <v>127</v>
      </c>
      <c r="F19" s="348" t="s">
        <v>128</v>
      </c>
      <c r="G19" s="347" t="s">
        <v>27</v>
      </c>
      <c r="H19" s="349" t="s">
        <v>165</v>
      </c>
      <c r="I19" s="349" t="s">
        <v>166</v>
      </c>
      <c r="J19" s="347" t="s">
        <v>167</v>
      </c>
      <c r="K19" s="347" t="s">
        <v>168</v>
      </c>
      <c r="L19" s="347" t="s">
        <v>46</v>
      </c>
      <c r="M19" s="347" t="s">
        <v>133</v>
      </c>
      <c r="N19" s="347" t="s">
        <v>34</v>
      </c>
      <c r="O19" s="347" t="s">
        <v>35</v>
      </c>
      <c r="P19" s="347" t="s">
        <v>36</v>
      </c>
      <c r="Q19" s="347" t="s">
        <v>35</v>
      </c>
      <c r="R19" s="347" t="s">
        <v>37</v>
      </c>
      <c r="S19" s="344"/>
      <c r="T19" s="60">
        <f t="shared" si="0"/>
        <v>13</v>
      </c>
      <c r="X19" s="60">
        <v>18</v>
      </c>
      <c r="Y19" s="317" t="s">
        <v>169</v>
      </c>
      <c r="Z19" s="317" t="s">
        <v>170</v>
      </c>
    </row>
    <row r="20" spans="1:26" ht="36" customHeight="1">
      <c r="A20" s="346">
        <v>14</v>
      </c>
      <c r="B20" s="346" t="s">
        <v>22</v>
      </c>
      <c r="C20" s="346" t="s">
        <v>125</v>
      </c>
      <c r="D20" s="347" t="s">
        <v>171</v>
      </c>
      <c r="E20" s="348" t="s">
        <v>127</v>
      </c>
      <c r="F20" s="348" t="s">
        <v>128</v>
      </c>
      <c r="G20" s="347" t="s">
        <v>27</v>
      </c>
      <c r="H20" s="349" t="s">
        <v>172</v>
      </c>
      <c r="I20" s="349" t="s">
        <v>173</v>
      </c>
      <c r="J20" s="347" t="s">
        <v>174</v>
      </c>
      <c r="K20" s="347" t="s">
        <v>175</v>
      </c>
      <c r="L20" s="347" t="s">
        <v>46</v>
      </c>
      <c r="M20" s="347" t="s">
        <v>133</v>
      </c>
      <c r="N20" s="347" t="s">
        <v>34</v>
      </c>
      <c r="O20" s="347" t="s">
        <v>35</v>
      </c>
      <c r="P20" s="347" t="s">
        <v>36</v>
      </c>
      <c r="Q20" s="347" t="s">
        <v>35</v>
      </c>
      <c r="R20" s="347" t="s">
        <v>37</v>
      </c>
      <c r="S20" s="344"/>
      <c r="T20" s="60">
        <f t="shared" si="0"/>
        <v>14</v>
      </c>
      <c r="X20" s="60">
        <v>19</v>
      </c>
      <c r="Y20" s="317" t="s">
        <v>176</v>
      </c>
      <c r="Z20" s="317" t="s">
        <v>177</v>
      </c>
    </row>
    <row r="21" spans="1:26" ht="31.35" customHeight="1">
      <c r="A21" s="346">
        <v>15</v>
      </c>
      <c r="B21" s="346" t="s">
        <v>22</v>
      </c>
      <c r="C21" s="346" t="s">
        <v>125</v>
      </c>
      <c r="D21" s="347" t="s">
        <v>178</v>
      </c>
      <c r="E21" s="348" t="s">
        <v>127</v>
      </c>
      <c r="F21" s="348" t="s">
        <v>128</v>
      </c>
      <c r="G21" s="347" t="s">
        <v>27</v>
      </c>
      <c r="H21" s="349" t="s">
        <v>179</v>
      </c>
      <c r="I21" s="349" t="s">
        <v>180</v>
      </c>
      <c r="J21" s="347" t="s">
        <v>179</v>
      </c>
      <c r="K21" s="347" t="s">
        <v>181</v>
      </c>
      <c r="L21" s="347" t="s">
        <v>46</v>
      </c>
      <c r="M21" s="347" t="s">
        <v>182</v>
      </c>
      <c r="N21" s="347" t="s">
        <v>34</v>
      </c>
      <c r="O21" s="347" t="s">
        <v>58</v>
      </c>
      <c r="P21" s="347" t="s">
        <v>3</v>
      </c>
      <c r="Q21" s="347" t="s">
        <v>59</v>
      </c>
      <c r="R21" s="347" t="s">
        <v>37</v>
      </c>
      <c r="S21" s="344"/>
      <c r="T21" s="60">
        <f t="shared" si="0"/>
        <v>15</v>
      </c>
      <c r="X21" s="60">
        <v>20</v>
      </c>
      <c r="Y21" s="317" t="s">
        <v>183</v>
      </c>
      <c r="Z21" s="317" t="s">
        <v>184</v>
      </c>
    </row>
    <row r="22" spans="1:26" ht="31.35" customHeight="1">
      <c r="A22" s="346">
        <v>16</v>
      </c>
      <c r="B22" s="346" t="s">
        <v>22</v>
      </c>
      <c r="C22" s="346" t="s">
        <v>125</v>
      </c>
      <c r="D22" s="347" t="s">
        <v>185</v>
      </c>
      <c r="E22" s="348" t="s">
        <v>127</v>
      </c>
      <c r="F22" s="348" t="s">
        <v>128</v>
      </c>
      <c r="G22" s="347" t="s">
        <v>27</v>
      </c>
      <c r="H22" s="349" t="s">
        <v>186</v>
      </c>
      <c r="I22" s="349" t="s">
        <v>187</v>
      </c>
      <c r="J22" s="347" t="s">
        <v>188</v>
      </c>
      <c r="K22" s="347" t="s">
        <v>189</v>
      </c>
      <c r="L22" s="347" t="s">
        <v>46</v>
      </c>
      <c r="M22" s="347" t="s">
        <v>182</v>
      </c>
      <c r="N22" s="347" t="s">
        <v>34</v>
      </c>
      <c r="O22" s="347" t="s">
        <v>58</v>
      </c>
      <c r="P22" s="347" t="s">
        <v>36</v>
      </c>
      <c r="Q22" s="347" t="s">
        <v>114</v>
      </c>
      <c r="R22" s="347" t="s">
        <v>37</v>
      </c>
      <c r="S22" s="344"/>
      <c r="T22" s="60">
        <f t="shared" si="0"/>
        <v>16</v>
      </c>
      <c r="X22" s="60">
        <v>21</v>
      </c>
      <c r="Y22" s="317" t="s">
        <v>190</v>
      </c>
      <c r="Z22" s="317" t="s">
        <v>191</v>
      </c>
    </row>
    <row r="23" spans="1:26" ht="31.35" customHeight="1">
      <c r="A23" s="346">
        <v>17</v>
      </c>
      <c r="B23" s="346" t="s">
        <v>22</v>
      </c>
      <c r="C23" s="346" t="s">
        <v>125</v>
      </c>
      <c r="D23" s="347" t="s">
        <v>192</v>
      </c>
      <c r="E23" s="348" t="s">
        <v>127</v>
      </c>
      <c r="F23" s="348" t="s">
        <v>128</v>
      </c>
      <c r="G23" s="347" t="s">
        <v>53</v>
      </c>
      <c r="H23" s="349" t="s">
        <v>193</v>
      </c>
      <c r="I23" s="349" t="s">
        <v>194</v>
      </c>
      <c r="J23" s="347" t="s">
        <v>195</v>
      </c>
      <c r="K23" s="347" t="s">
        <v>196</v>
      </c>
      <c r="L23" s="347" t="s">
        <v>46</v>
      </c>
      <c r="M23" s="347" t="s">
        <v>34</v>
      </c>
      <c r="N23" s="347" t="s">
        <v>34</v>
      </c>
      <c r="O23" s="347" t="s">
        <v>58</v>
      </c>
      <c r="P23" s="347" t="s">
        <v>3</v>
      </c>
      <c r="Q23" s="347" t="s">
        <v>59</v>
      </c>
      <c r="R23" s="347" t="s">
        <v>37</v>
      </c>
      <c r="S23" s="344"/>
      <c r="T23" s="60">
        <f t="shared" si="0"/>
        <v>17</v>
      </c>
      <c r="X23" s="60">
        <v>22</v>
      </c>
      <c r="Y23" s="316" t="s">
        <v>140</v>
      </c>
      <c r="Z23" s="316" t="s">
        <v>139</v>
      </c>
    </row>
    <row r="24" spans="1:26" ht="31.35" customHeight="1">
      <c r="A24" s="346">
        <v>18</v>
      </c>
      <c r="B24" s="346" t="s">
        <v>22</v>
      </c>
      <c r="C24" s="346" t="s">
        <v>125</v>
      </c>
      <c r="D24" s="347" t="s">
        <v>197</v>
      </c>
      <c r="E24" s="348" t="s">
        <v>127</v>
      </c>
      <c r="F24" s="348" t="s">
        <v>128</v>
      </c>
      <c r="G24" s="347" t="s">
        <v>27</v>
      </c>
      <c r="H24" s="349" t="s">
        <v>198</v>
      </c>
      <c r="I24" s="349" t="s">
        <v>199</v>
      </c>
      <c r="J24" s="347" t="s">
        <v>198</v>
      </c>
      <c r="K24" s="347" t="s">
        <v>200</v>
      </c>
      <c r="L24" s="347" t="s">
        <v>46</v>
      </c>
      <c r="M24" s="347" t="s">
        <v>133</v>
      </c>
      <c r="N24" s="347" t="s">
        <v>34</v>
      </c>
      <c r="O24" s="347" t="s">
        <v>35</v>
      </c>
      <c r="P24" s="347" t="s">
        <v>36</v>
      </c>
      <c r="Q24" s="347" t="s">
        <v>35</v>
      </c>
      <c r="R24" s="347" t="s">
        <v>37</v>
      </c>
      <c r="S24" s="344"/>
      <c r="T24" s="60">
        <f t="shared" si="0"/>
        <v>18</v>
      </c>
      <c r="X24" s="60">
        <v>23</v>
      </c>
      <c r="Y24" s="317" t="s">
        <v>201</v>
      </c>
      <c r="Z24" s="317" t="s">
        <v>202</v>
      </c>
    </row>
    <row r="25" spans="1:26" ht="31.35" customHeight="1">
      <c r="A25" s="346">
        <v>19</v>
      </c>
      <c r="B25" s="346" t="s">
        <v>22</v>
      </c>
      <c r="C25" s="346" t="s">
        <v>125</v>
      </c>
      <c r="D25" s="347" t="s">
        <v>203</v>
      </c>
      <c r="E25" s="348" t="s">
        <v>204</v>
      </c>
      <c r="F25" s="348" t="s">
        <v>205</v>
      </c>
      <c r="G25" s="347" t="s">
        <v>27</v>
      </c>
      <c r="H25" s="349" t="s">
        <v>206</v>
      </c>
      <c r="I25" s="349" t="s">
        <v>207</v>
      </c>
      <c r="J25" s="347" t="s">
        <v>206</v>
      </c>
      <c r="K25" s="347" t="s">
        <v>208</v>
      </c>
      <c r="L25" s="347" t="s">
        <v>46</v>
      </c>
      <c r="M25" s="347" t="s">
        <v>209</v>
      </c>
      <c r="N25" s="347" t="s">
        <v>34</v>
      </c>
      <c r="O25" s="347" t="s">
        <v>58</v>
      </c>
      <c r="P25" s="347" t="s">
        <v>3</v>
      </c>
      <c r="Q25" s="347" t="s">
        <v>68</v>
      </c>
      <c r="R25" s="347" t="s">
        <v>37</v>
      </c>
      <c r="S25" s="344"/>
      <c r="T25" s="60">
        <f t="shared" si="0"/>
        <v>19</v>
      </c>
      <c r="X25" s="60">
        <v>24</v>
      </c>
      <c r="Y25" s="317" t="s">
        <v>210</v>
      </c>
      <c r="Z25" s="317" t="s">
        <v>211</v>
      </c>
    </row>
    <row r="26" spans="1:26" ht="31.35" customHeight="1">
      <c r="A26" s="346">
        <v>20</v>
      </c>
      <c r="B26" s="346" t="s">
        <v>22</v>
      </c>
      <c r="C26" s="346" t="s">
        <v>125</v>
      </c>
      <c r="D26" s="347" t="s">
        <v>212</v>
      </c>
      <c r="E26" s="348" t="s">
        <v>204</v>
      </c>
      <c r="F26" s="348" t="s">
        <v>205</v>
      </c>
      <c r="G26" s="347" t="s">
        <v>27</v>
      </c>
      <c r="H26" s="349" t="s">
        <v>213</v>
      </c>
      <c r="I26" s="349" t="s">
        <v>214</v>
      </c>
      <c r="J26" s="347" t="s">
        <v>213</v>
      </c>
      <c r="K26" s="347" t="s">
        <v>215</v>
      </c>
      <c r="L26" s="347" t="s">
        <v>216</v>
      </c>
      <c r="M26" s="347" t="s">
        <v>217</v>
      </c>
      <c r="N26" s="347" t="s">
        <v>34</v>
      </c>
      <c r="O26" s="347" t="s">
        <v>58</v>
      </c>
      <c r="P26" s="347" t="s">
        <v>36</v>
      </c>
      <c r="Q26" s="347" t="s">
        <v>59</v>
      </c>
      <c r="R26" s="347" t="s">
        <v>37</v>
      </c>
      <c r="S26" s="345"/>
      <c r="T26" s="60">
        <f t="shared" si="0"/>
        <v>20</v>
      </c>
      <c r="X26" s="60">
        <v>25</v>
      </c>
      <c r="Y26" s="317" t="s">
        <v>218</v>
      </c>
      <c r="Z26" s="317" t="s">
        <v>219</v>
      </c>
    </row>
    <row r="27" spans="1:26" ht="31.35" customHeight="1">
      <c r="A27" s="346">
        <v>21</v>
      </c>
      <c r="B27" s="346" t="s">
        <v>22</v>
      </c>
      <c r="C27" s="346" t="s">
        <v>125</v>
      </c>
      <c r="D27" s="347" t="s">
        <v>220</v>
      </c>
      <c r="E27" s="348" t="s">
        <v>204</v>
      </c>
      <c r="F27" s="348" t="s">
        <v>205</v>
      </c>
      <c r="G27" s="347" t="s">
        <v>27</v>
      </c>
      <c r="H27" s="349" t="s">
        <v>221</v>
      </c>
      <c r="I27" s="349" t="s">
        <v>222</v>
      </c>
      <c r="J27" s="347" t="s">
        <v>221</v>
      </c>
      <c r="K27" s="347" t="s">
        <v>223</v>
      </c>
      <c r="L27" s="347" t="s">
        <v>46</v>
      </c>
      <c r="M27" s="347" t="s">
        <v>224</v>
      </c>
      <c r="N27" s="347" t="s">
        <v>34</v>
      </c>
      <c r="O27" s="347" t="s">
        <v>35</v>
      </c>
      <c r="P27" s="347" t="s">
        <v>36</v>
      </c>
      <c r="Q27" s="347" t="s">
        <v>35</v>
      </c>
      <c r="R27" s="347" t="s">
        <v>37</v>
      </c>
      <c r="S27" s="345"/>
      <c r="T27" s="60">
        <f t="shared" si="0"/>
        <v>21</v>
      </c>
      <c r="X27" s="60">
        <v>26</v>
      </c>
      <c r="Y27" s="317" t="s">
        <v>225</v>
      </c>
      <c r="Z27" s="317" t="s">
        <v>226</v>
      </c>
    </row>
    <row r="28" spans="1:26" ht="31.35" customHeight="1">
      <c r="A28" s="346">
        <v>22</v>
      </c>
      <c r="B28" s="346" t="s">
        <v>22</v>
      </c>
      <c r="C28" s="346" t="s">
        <v>125</v>
      </c>
      <c r="D28" s="347" t="s">
        <v>227</v>
      </c>
      <c r="E28" s="348" t="s">
        <v>204</v>
      </c>
      <c r="F28" s="348" t="s">
        <v>205</v>
      </c>
      <c r="G28" s="347" t="s">
        <v>27</v>
      </c>
      <c r="H28" s="349" t="s">
        <v>228</v>
      </c>
      <c r="I28" s="349" t="s">
        <v>229</v>
      </c>
      <c r="J28" s="347" t="s">
        <v>230</v>
      </c>
      <c r="K28" s="347" t="s">
        <v>231</v>
      </c>
      <c r="L28" s="347" t="s">
        <v>46</v>
      </c>
      <c r="M28" s="347" t="s">
        <v>232</v>
      </c>
      <c r="N28" s="347" t="s">
        <v>34</v>
      </c>
      <c r="O28" s="347" t="s">
        <v>233</v>
      </c>
      <c r="P28" s="347" t="s">
        <v>36</v>
      </c>
      <c r="Q28" s="347" t="s">
        <v>114</v>
      </c>
      <c r="R28" s="347" t="s">
        <v>37</v>
      </c>
      <c r="S28" s="344"/>
      <c r="T28" s="60">
        <f t="shared" si="0"/>
        <v>22</v>
      </c>
      <c r="X28" s="60">
        <v>27</v>
      </c>
      <c r="Y28" s="317" t="s">
        <v>234</v>
      </c>
      <c r="Z28" s="317" t="s">
        <v>235</v>
      </c>
    </row>
    <row r="29" spans="1:26" ht="50.1" customHeight="1">
      <c r="A29" s="346">
        <v>23</v>
      </c>
      <c r="B29" s="346" t="s">
        <v>22</v>
      </c>
      <c r="C29" s="346" t="s">
        <v>125</v>
      </c>
      <c r="D29" s="347" t="s">
        <v>236</v>
      </c>
      <c r="E29" s="348" t="s">
        <v>237</v>
      </c>
      <c r="F29" s="348" t="s">
        <v>238</v>
      </c>
      <c r="G29" s="347" t="s">
        <v>27</v>
      </c>
      <c r="H29" s="349" t="s">
        <v>239</v>
      </c>
      <c r="I29" s="349" t="s">
        <v>240</v>
      </c>
      <c r="J29" s="347" t="s">
        <v>241</v>
      </c>
      <c r="K29" s="347" t="s">
        <v>242</v>
      </c>
      <c r="L29" s="347" t="s">
        <v>46</v>
      </c>
      <c r="M29" s="347" t="s">
        <v>66</v>
      </c>
      <c r="N29" s="347" t="s">
        <v>34</v>
      </c>
      <c r="O29" s="347" t="s">
        <v>35</v>
      </c>
      <c r="P29" s="347" t="s">
        <v>36</v>
      </c>
      <c r="Q29" s="347" t="s">
        <v>35</v>
      </c>
      <c r="R29" s="347" t="s">
        <v>37</v>
      </c>
      <c r="S29" s="344"/>
      <c r="T29" s="60">
        <f t="shared" si="0"/>
        <v>23</v>
      </c>
      <c r="X29" s="60">
        <v>28</v>
      </c>
      <c r="Y29" s="317" t="s">
        <v>243</v>
      </c>
      <c r="Z29" s="317" t="s">
        <v>244</v>
      </c>
    </row>
    <row r="30" spans="1:26" ht="31.35" customHeight="1">
      <c r="A30" s="346">
        <v>24</v>
      </c>
      <c r="B30" s="346" t="s">
        <v>22</v>
      </c>
      <c r="C30" s="346" t="s">
        <v>125</v>
      </c>
      <c r="D30" s="347" t="s">
        <v>245</v>
      </c>
      <c r="E30" s="348" t="s">
        <v>237</v>
      </c>
      <c r="F30" s="348" t="s">
        <v>238</v>
      </c>
      <c r="G30" s="347" t="s">
        <v>53</v>
      </c>
      <c r="H30" s="349" t="s">
        <v>246</v>
      </c>
      <c r="I30" s="349" t="s">
        <v>247</v>
      </c>
      <c r="J30" s="347" t="s">
        <v>248</v>
      </c>
      <c r="K30" s="347" t="s">
        <v>249</v>
      </c>
      <c r="L30" s="347" t="s">
        <v>46</v>
      </c>
      <c r="M30" s="347" t="s">
        <v>66</v>
      </c>
      <c r="N30" s="347" t="s">
        <v>47</v>
      </c>
      <c r="O30" s="347" t="s">
        <v>35</v>
      </c>
      <c r="P30" s="347" t="s">
        <v>36</v>
      </c>
      <c r="Q30" s="347" t="s">
        <v>35</v>
      </c>
      <c r="R30" s="347" t="s">
        <v>48</v>
      </c>
      <c r="S30" s="344"/>
      <c r="T30" s="60">
        <f t="shared" si="0"/>
        <v>24</v>
      </c>
      <c r="X30" s="60">
        <v>29</v>
      </c>
      <c r="Y30" s="317" t="s">
        <v>250</v>
      </c>
      <c r="Z30" s="317" t="s">
        <v>251</v>
      </c>
    </row>
    <row r="31" spans="1:26" ht="31.35" customHeight="1">
      <c r="A31" s="346">
        <v>25</v>
      </c>
      <c r="B31" s="346" t="s">
        <v>22</v>
      </c>
      <c r="C31" s="346" t="s">
        <v>125</v>
      </c>
      <c r="D31" s="347" t="s">
        <v>252</v>
      </c>
      <c r="E31" s="348" t="s">
        <v>237</v>
      </c>
      <c r="F31" s="348" t="s">
        <v>238</v>
      </c>
      <c r="G31" s="347" t="s">
        <v>53</v>
      </c>
      <c r="H31" s="349" t="s">
        <v>253</v>
      </c>
      <c r="I31" s="349" t="s">
        <v>254</v>
      </c>
      <c r="J31" s="347" t="s">
        <v>255</v>
      </c>
      <c r="K31" s="347" t="s">
        <v>256</v>
      </c>
      <c r="L31" s="347" t="s">
        <v>46</v>
      </c>
      <c r="M31" s="347" t="s">
        <v>66</v>
      </c>
      <c r="N31" s="347" t="s">
        <v>47</v>
      </c>
      <c r="O31" s="347" t="s">
        <v>35</v>
      </c>
      <c r="P31" s="347" t="s">
        <v>3</v>
      </c>
      <c r="Q31" s="347" t="s">
        <v>35</v>
      </c>
      <c r="R31" s="347" t="s">
        <v>48</v>
      </c>
      <c r="S31" s="344"/>
      <c r="T31" s="60">
        <f t="shared" si="0"/>
        <v>25</v>
      </c>
      <c r="X31" s="60">
        <v>30</v>
      </c>
      <c r="Y31" s="317" t="s">
        <v>257</v>
      </c>
      <c r="Z31" s="317" t="s">
        <v>258</v>
      </c>
    </row>
    <row r="32" spans="1:26" ht="31.35" customHeight="1">
      <c r="A32" s="346">
        <v>26</v>
      </c>
      <c r="B32" s="346" t="s">
        <v>22</v>
      </c>
      <c r="C32" s="346" t="s">
        <v>125</v>
      </c>
      <c r="D32" s="347" t="s">
        <v>259</v>
      </c>
      <c r="E32" s="348" t="s">
        <v>237</v>
      </c>
      <c r="F32" s="348" t="s">
        <v>238</v>
      </c>
      <c r="G32" s="347" t="s">
        <v>27</v>
      </c>
      <c r="H32" s="349" t="s">
        <v>260</v>
      </c>
      <c r="I32" s="349" t="s">
        <v>261</v>
      </c>
      <c r="J32" s="347" t="s">
        <v>262</v>
      </c>
      <c r="K32" s="347" t="s">
        <v>263</v>
      </c>
      <c r="L32" s="347" t="s">
        <v>46</v>
      </c>
      <c r="M32" s="347" t="s">
        <v>66</v>
      </c>
      <c r="N32" s="347" t="s">
        <v>34</v>
      </c>
      <c r="O32" s="347" t="s">
        <v>58</v>
      </c>
      <c r="P32" s="347" t="s">
        <v>3</v>
      </c>
      <c r="Q32" s="347" t="s">
        <v>68</v>
      </c>
      <c r="R32" s="347" t="s">
        <v>37</v>
      </c>
      <c r="S32" s="344"/>
      <c r="T32" s="60">
        <f t="shared" si="0"/>
        <v>26</v>
      </c>
      <c r="X32" s="60">
        <v>31</v>
      </c>
      <c r="Y32" s="316" t="s">
        <v>264</v>
      </c>
      <c r="Z32" s="316" t="s">
        <v>265</v>
      </c>
    </row>
    <row r="33" spans="1:26" ht="31.35" customHeight="1">
      <c r="A33" s="346">
        <v>27</v>
      </c>
      <c r="B33" s="346" t="s">
        <v>22</v>
      </c>
      <c r="C33" s="346" t="s">
        <v>125</v>
      </c>
      <c r="D33" s="347" t="s">
        <v>266</v>
      </c>
      <c r="E33" s="348" t="s">
        <v>237</v>
      </c>
      <c r="F33" s="348" t="s">
        <v>238</v>
      </c>
      <c r="G33" s="347" t="s">
        <v>27</v>
      </c>
      <c r="H33" s="349" t="s">
        <v>267</v>
      </c>
      <c r="I33" s="349" t="s">
        <v>268</v>
      </c>
      <c r="J33" s="347" t="s">
        <v>269</v>
      </c>
      <c r="K33" s="347" t="s">
        <v>270</v>
      </c>
      <c r="L33" s="347" t="s">
        <v>271</v>
      </c>
      <c r="M33" s="347" t="s">
        <v>66</v>
      </c>
      <c r="N33" s="347" t="s">
        <v>34</v>
      </c>
      <c r="O33" s="347" t="s">
        <v>233</v>
      </c>
      <c r="P33" s="347" t="s">
        <v>3</v>
      </c>
      <c r="Q33" s="347" t="s">
        <v>68</v>
      </c>
      <c r="R33" s="347" t="s">
        <v>37</v>
      </c>
      <c r="S33" s="344"/>
      <c r="T33" s="60">
        <f t="shared" si="0"/>
        <v>27</v>
      </c>
      <c r="X33" s="60">
        <v>32</v>
      </c>
      <c r="Y33" s="317" t="s">
        <v>272</v>
      </c>
      <c r="Z33" s="317" t="s">
        <v>273</v>
      </c>
    </row>
    <row r="34" spans="1:26" ht="31.35" customHeight="1">
      <c r="A34" s="346">
        <v>28</v>
      </c>
      <c r="B34" s="346" t="s">
        <v>22</v>
      </c>
      <c r="C34" s="346" t="s">
        <v>125</v>
      </c>
      <c r="D34" s="347" t="s">
        <v>274</v>
      </c>
      <c r="E34" s="348" t="s">
        <v>237</v>
      </c>
      <c r="F34" s="348" t="s">
        <v>238</v>
      </c>
      <c r="G34" s="347" t="s">
        <v>27</v>
      </c>
      <c r="H34" s="349" t="s">
        <v>275</v>
      </c>
      <c r="I34" s="349" t="s">
        <v>276</v>
      </c>
      <c r="J34" s="347" t="s">
        <v>277</v>
      </c>
      <c r="K34" s="347" t="s">
        <v>278</v>
      </c>
      <c r="L34" s="347" t="s">
        <v>46</v>
      </c>
      <c r="M34" s="347" t="s">
        <v>66</v>
      </c>
      <c r="N34" s="347" t="s">
        <v>34</v>
      </c>
      <c r="O34" s="347" t="s">
        <v>58</v>
      </c>
      <c r="P34" s="347" t="s">
        <v>3</v>
      </c>
      <c r="Q34" s="347" t="s">
        <v>68</v>
      </c>
      <c r="R34" s="347" t="s">
        <v>37</v>
      </c>
      <c r="S34" s="344"/>
      <c r="T34" s="60">
        <f t="shared" si="0"/>
        <v>28</v>
      </c>
      <c r="X34" s="60">
        <v>33</v>
      </c>
      <c r="Y34" s="317" t="s">
        <v>279</v>
      </c>
      <c r="Z34" s="317" t="s">
        <v>280</v>
      </c>
    </row>
    <row r="35" spans="1:26" ht="31.35" customHeight="1">
      <c r="A35" s="346">
        <v>29</v>
      </c>
      <c r="B35" s="346" t="s">
        <v>281</v>
      </c>
      <c r="C35" s="346" t="s">
        <v>282</v>
      </c>
      <c r="D35" s="347" t="s">
        <v>283</v>
      </c>
      <c r="E35" s="348" t="s">
        <v>284</v>
      </c>
      <c r="F35" s="348" t="s">
        <v>285</v>
      </c>
      <c r="G35" s="347" t="s">
        <v>27</v>
      </c>
      <c r="H35" s="349" t="s">
        <v>286</v>
      </c>
      <c r="I35" s="349" t="s">
        <v>287</v>
      </c>
      <c r="J35" s="347" t="s">
        <v>288</v>
      </c>
      <c r="K35" s="347" t="s">
        <v>289</v>
      </c>
      <c r="L35" s="347" t="s">
        <v>46</v>
      </c>
      <c r="M35" s="347" t="s">
        <v>290</v>
      </c>
      <c r="N35" s="347" t="s">
        <v>67</v>
      </c>
      <c r="O35" s="347" t="s">
        <v>58</v>
      </c>
      <c r="P35" s="347" t="s">
        <v>3</v>
      </c>
      <c r="Q35" s="347" t="s">
        <v>68</v>
      </c>
      <c r="R35" s="347" t="s">
        <v>101</v>
      </c>
      <c r="S35" s="344"/>
      <c r="T35" s="60">
        <f t="shared" si="0"/>
        <v>29</v>
      </c>
      <c r="X35" s="60">
        <v>34</v>
      </c>
      <c r="Y35" s="317" t="s">
        <v>291</v>
      </c>
      <c r="Z35" s="317" t="s">
        <v>292</v>
      </c>
    </row>
    <row r="36" spans="1:26" ht="31.35" customHeight="1">
      <c r="A36" s="346">
        <v>30</v>
      </c>
      <c r="B36" s="346" t="s">
        <v>281</v>
      </c>
      <c r="C36" s="346" t="s">
        <v>282</v>
      </c>
      <c r="D36" s="347" t="s">
        <v>293</v>
      </c>
      <c r="E36" s="348" t="s">
        <v>294</v>
      </c>
      <c r="F36" s="348" t="s">
        <v>295</v>
      </c>
      <c r="G36" s="347" t="s">
        <v>53</v>
      </c>
      <c r="H36" s="349" t="s">
        <v>296</v>
      </c>
      <c r="I36" s="349" t="s">
        <v>297</v>
      </c>
      <c r="J36" s="347" t="s">
        <v>298</v>
      </c>
      <c r="K36" s="347" t="s">
        <v>299</v>
      </c>
      <c r="L36" s="347" t="s">
        <v>46</v>
      </c>
      <c r="M36" s="347" t="s">
        <v>34</v>
      </c>
      <c r="N36" s="347" t="s">
        <v>34</v>
      </c>
      <c r="O36" s="347" t="s">
        <v>58</v>
      </c>
      <c r="P36" s="347" t="s">
        <v>3</v>
      </c>
      <c r="Q36" s="347" t="s">
        <v>68</v>
      </c>
      <c r="R36" s="347" t="s">
        <v>37</v>
      </c>
      <c r="S36" s="344"/>
      <c r="T36" s="60">
        <f t="shared" si="0"/>
        <v>30</v>
      </c>
      <c r="X36" s="60">
        <v>35</v>
      </c>
      <c r="Y36" s="317" t="s">
        <v>300</v>
      </c>
      <c r="Z36" s="317" t="s">
        <v>301</v>
      </c>
    </row>
    <row r="37" spans="1:26" ht="31.35" customHeight="1">
      <c r="A37" s="346">
        <v>31</v>
      </c>
      <c r="B37" s="346" t="s">
        <v>281</v>
      </c>
      <c r="C37" s="346" t="s">
        <v>302</v>
      </c>
      <c r="D37" s="347" t="s">
        <v>303</v>
      </c>
      <c r="E37" s="348" t="s">
        <v>304</v>
      </c>
      <c r="F37" s="348" t="s">
        <v>305</v>
      </c>
      <c r="G37" s="347" t="s">
        <v>27</v>
      </c>
      <c r="H37" s="349" t="s">
        <v>306</v>
      </c>
      <c r="I37" s="349" t="s">
        <v>307</v>
      </c>
      <c r="J37" s="347" t="s">
        <v>308</v>
      </c>
      <c r="K37" s="347" t="s">
        <v>309</v>
      </c>
      <c r="L37" s="347" t="s">
        <v>46</v>
      </c>
      <c r="M37" s="347" t="s">
        <v>310</v>
      </c>
      <c r="N37" s="347" t="s">
        <v>33</v>
      </c>
      <c r="O37" s="347" t="s">
        <v>35</v>
      </c>
      <c r="P37" s="347" t="s">
        <v>36</v>
      </c>
      <c r="Q37" s="347" t="s">
        <v>35</v>
      </c>
      <c r="R37" s="347" t="s">
        <v>48</v>
      </c>
      <c r="S37" s="344"/>
      <c r="T37" s="60">
        <f t="shared" si="0"/>
        <v>31</v>
      </c>
      <c r="X37" s="60">
        <v>36</v>
      </c>
      <c r="Y37" s="317" t="s">
        <v>311</v>
      </c>
      <c r="Z37" s="317" t="s">
        <v>312</v>
      </c>
    </row>
    <row r="38" spans="1:26" ht="31.35" customHeight="1">
      <c r="A38" s="346">
        <v>32</v>
      </c>
      <c r="B38" s="346" t="s">
        <v>281</v>
      </c>
      <c r="C38" s="346" t="s">
        <v>302</v>
      </c>
      <c r="D38" s="347" t="s">
        <v>313</v>
      </c>
      <c r="E38" s="348" t="s">
        <v>304</v>
      </c>
      <c r="F38" s="348" t="s">
        <v>305</v>
      </c>
      <c r="G38" s="347" t="s">
        <v>27</v>
      </c>
      <c r="H38" s="349" t="s">
        <v>314</v>
      </c>
      <c r="I38" s="349" t="s">
        <v>315</v>
      </c>
      <c r="J38" s="347" t="s">
        <v>314</v>
      </c>
      <c r="K38" s="347" t="s">
        <v>315</v>
      </c>
      <c r="L38" s="347" t="s">
        <v>46</v>
      </c>
      <c r="M38" s="347" t="s">
        <v>310</v>
      </c>
      <c r="N38" s="347" t="s">
        <v>33</v>
      </c>
      <c r="O38" s="347" t="s">
        <v>58</v>
      </c>
      <c r="P38" s="347" t="s">
        <v>3</v>
      </c>
      <c r="Q38" s="347" t="s">
        <v>68</v>
      </c>
      <c r="R38" s="347" t="s">
        <v>48</v>
      </c>
      <c r="S38" s="344"/>
      <c r="T38" s="60">
        <f t="shared" si="0"/>
        <v>32</v>
      </c>
      <c r="X38" s="60">
        <v>37</v>
      </c>
      <c r="Y38" s="317"/>
      <c r="Z38" s="317"/>
    </row>
    <row r="39" spans="1:26" ht="31.35" customHeight="1">
      <c r="A39" s="346">
        <v>33</v>
      </c>
      <c r="B39" s="346" t="s">
        <v>281</v>
      </c>
      <c r="C39" s="346" t="s">
        <v>302</v>
      </c>
      <c r="D39" s="347" t="s">
        <v>316</v>
      </c>
      <c r="E39" s="348" t="s">
        <v>294</v>
      </c>
      <c r="F39" s="348" t="s">
        <v>295</v>
      </c>
      <c r="G39" s="347" t="s">
        <v>27</v>
      </c>
      <c r="H39" s="349" t="s">
        <v>317</v>
      </c>
      <c r="I39" s="349" t="s">
        <v>318</v>
      </c>
      <c r="J39" s="347" t="s">
        <v>319</v>
      </c>
      <c r="K39" s="347" t="s">
        <v>320</v>
      </c>
      <c r="L39" s="347" t="s">
        <v>46</v>
      </c>
      <c r="M39" s="347" t="s">
        <v>321</v>
      </c>
      <c r="N39" s="347" t="s">
        <v>33</v>
      </c>
      <c r="O39" s="347" t="s">
        <v>35</v>
      </c>
      <c r="P39" s="347" t="s">
        <v>36</v>
      </c>
      <c r="Q39" s="347" t="s">
        <v>35</v>
      </c>
      <c r="R39" s="347" t="s">
        <v>48</v>
      </c>
      <c r="S39" s="344"/>
      <c r="T39" s="60">
        <f t="shared" si="0"/>
        <v>33</v>
      </c>
      <c r="X39" s="60">
        <v>38</v>
      </c>
      <c r="Y39" s="317"/>
      <c r="Z39" s="317"/>
    </row>
    <row r="40" spans="1:26" ht="31.35" customHeight="1">
      <c r="A40" s="346">
        <v>34</v>
      </c>
      <c r="B40" s="346" t="s">
        <v>281</v>
      </c>
      <c r="C40" s="346" t="s">
        <v>302</v>
      </c>
      <c r="D40" s="347" t="s">
        <v>322</v>
      </c>
      <c r="E40" s="348" t="s">
        <v>323</v>
      </c>
      <c r="F40" s="348" t="s">
        <v>324</v>
      </c>
      <c r="G40" s="347" t="s">
        <v>27</v>
      </c>
      <c r="H40" s="349" t="s">
        <v>325</v>
      </c>
      <c r="I40" s="349" t="s">
        <v>326</v>
      </c>
      <c r="J40" s="347" t="s">
        <v>327</v>
      </c>
      <c r="K40" s="347" t="s">
        <v>328</v>
      </c>
      <c r="L40" s="347" t="s">
        <v>329</v>
      </c>
      <c r="M40" s="347" t="s">
        <v>33</v>
      </c>
      <c r="N40" s="347" t="s">
        <v>33</v>
      </c>
      <c r="O40" s="347" t="s">
        <v>58</v>
      </c>
      <c r="P40" s="347" t="s">
        <v>36</v>
      </c>
      <c r="Q40" s="347" t="s">
        <v>114</v>
      </c>
      <c r="R40" s="347" t="s">
        <v>101</v>
      </c>
      <c r="S40" s="344"/>
      <c r="T40" s="60">
        <f t="shared" si="0"/>
        <v>34</v>
      </c>
      <c r="X40" s="60">
        <v>39</v>
      </c>
      <c r="Y40" s="317"/>
      <c r="Z40" s="317"/>
    </row>
    <row r="41" spans="1:26" ht="31.35" customHeight="1">
      <c r="A41" s="346">
        <v>35</v>
      </c>
      <c r="B41" s="346" t="s">
        <v>330</v>
      </c>
      <c r="C41" s="346" t="s">
        <v>331</v>
      </c>
      <c r="D41" s="347" t="s">
        <v>332</v>
      </c>
      <c r="E41" s="348" t="s">
        <v>333</v>
      </c>
      <c r="F41" s="348" t="s">
        <v>334</v>
      </c>
      <c r="G41" s="347" t="s">
        <v>53</v>
      </c>
      <c r="H41" s="349" t="s">
        <v>335</v>
      </c>
      <c r="I41" s="349" t="s">
        <v>336</v>
      </c>
      <c r="J41" s="347" t="s">
        <v>337</v>
      </c>
      <c r="K41" s="347" t="s">
        <v>338</v>
      </c>
      <c r="L41" s="347" t="s">
        <v>46</v>
      </c>
      <c r="M41" s="347" t="s">
        <v>33</v>
      </c>
      <c r="N41" s="347" t="s">
        <v>33</v>
      </c>
      <c r="O41" s="347" t="s">
        <v>35</v>
      </c>
      <c r="P41" s="347" t="s">
        <v>36</v>
      </c>
      <c r="Q41" s="347" t="s">
        <v>35</v>
      </c>
      <c r="R41" s="347" t="s">
        <v>48</v>
      </c>
      <c r="S41" s="344"/>
      <c r="T41" s="60">
        <f t="shared" si="0"/>
        <v>35</v>
      </c>
      <c r="X41" s="60">
        <v>40</v>
      </c>
      <c r="Y41" s="317"/>
      <c r="Z41" s="317"/>
    </row>
    <row r="42" spans="1:26" ht="47.1" customHeight="1">
      <c r="A42" s="346">
        <v>36</v>
      </c>
      <c r="B42" s="346" t="s">
        <v>330</v>
      </c>
      <c r="C42" s="346" t="s">
        <v>331</v>
      </c>
      <c r="D42" s="347" t="s">
        <v>339</v>
      </c>
      <c r="E42" s="348" t="s">
        <v>340</v>
      </c>
      <c r="F42" s="348" t="s">
        <v>341</v>
      </c>
      <c r="G42" s="347" t="s">
        <v>27</v>
      </c>
      <c r="H42" s="349" t="s">
        <v>342</v>
      </c>
      <c r="I42" s="349" t="s">
        <v>343</v>
      </c>
      <c r="J42" s="347" t="s">
        <v>344</v>
      </c>
      <c r="K42" s="347" t="s">
        <v>345</v>
      </c>
      <c r="L42" s="347" t="s">
        <v>46</v>
      </c>
      <c r="M42" s="347" t="s">
        <v>346</v>
      </c>
      <c r="N42" s="347" t="s">
        <v>67</v>
      </c>
      <c r="O42" s="347" t="s">
        <v>35</v>
      </c>
      <c r="P42" s="347" t="s">
        <v>3</v>
      </c>
      <c r="Q42" s="347" t="s">
        <v>35</v>
      </c>
      <c r="R42" s="347" t="s">
        <v>101</v>
      </c>
      <c r="S42" s="345"/>
      <c r="T42" s="60">
        <f t="shared" si="0"/>
        <v>36</v>
      </c>
      <c r="X42" s="60">
        <v>41</v>
      </c>
      <c r="Y42" s="317" t="s">
        <v>347</v>
      </c>
      <c r="Z42" s="317" t="s">
        <v>348</v>
      </c>
    </row>
    <row r="43" spans="1:26" ht="31.35" customHeight="1">
      <c r="A43" s="346">
        <v>37</v>
      </c>
      <c r="B43" s="346" t="s">
        <v>330</v>
      </c>
      <c r="C43" s="346" t="s">
        <v>349</v>
      </c>
      <c r="D43" s="347" t="s">
        <v>350</v>
      </c>
      <c r="E43" s="348" t="s">
        <v>204</v>
      </c>
      <c r="F43" s="348" t="s">
        <v>205</v>
      </c>
      <c r="G43" s="347" t="s">
        <v>53</v>
      </c>
      <c r="H43" s="349" t="s">
        <v>351</v>
      </c>
      <c r="I43" s="349" t="s">
        <v>352</v>
      </c>
      <c r="J43" s="347" t="s">
        <v>353</v>
      </c>
      <c r="K43" s="347" t="s">
        <v>354</v>
      </c>
      <c r="L43" s="347" t="s">
        <v>46</v>
      </c>
      <c r="M43" s="347" t="s">
        <v>290</v>
      </c>
      <c r="N43" s="347" t="s">
        <v>67</v>
      </c>
      <c r="O43" s="347" t="s">
        <v>58</v>
      </c>
      <c r="P43" s="347" t="s">
        <v>3</v>
      </c>
      <c r="Q43" s="347" t="s">
        <v>68</v>
      </c>
      <c r="R43" s="347" t="s">
        <v>101</v>
      </c>
      <c r="S43" s="344"/>
      <c r="T43" s="60">
        <f t="shared" si="0"/>
        <v>37</v>
      </c>
      <c r="X43" s="60">
        <v>42</v>
      </c>
      <c r="Y43" s="317">
        <v>0</v>
      </c>
      <c r="Z43" s="317">
        <v>0</v>
      </c>
    </row>
    <row r="44" spans="1:26" ht="31.35" customHeight="1">
      <c r="A44" s="346">
        <v>38</v>
      </c>
      <c r="B44" s="346" t="s">
        <v>330</v>
      </c>
      <c r="C44" s="346" t="s">
        <v>349</v>
      </c>
      <c r="D44" s="347" t="s">
        <v>355</v>
      </c>
      <c r="E44" s="348" t="s">
        <v>204</v>
      </c>
      <c r="F44" s="348" t="s">
        <v>205</v>
      </c>
      <c r="G44" s="347" t="s">
        <v>27</v>
      </c>
      <c r="H44" s="349" t="s">
        <v>356</v>
      </c>
      <c r="I44" s="349" t="s">
        <v>357</v>
      </c>
      <c r="J44" s="347" t="s">
        <v>356</v>
      </c>
      <c r="K44" s="347" t="s">
        <v>358</v>
      </c>
      <c r="L44" s="347" t="s">
        <v>46</v>
      </c>
      <c r="M44" s="347" t="s">
        <v>359</v>
      </c>
      <c r="N44" s="347" t="s">
        <v>47</v>
      </c>
      <c r="O44" s="347" t="s">
        <v>233</v>
      </c>
      <c r="P44" s="347" t="s">
        <v>3</v>
      </c>
      <c r="Q44" s="347" t="s">
        <v>68</v>
      </c>
      <c r="R44" s="347" t="s">
        <v>48</v>
      </c>
      <c r="S44" s="344"/>
      <c r="T44" s="60">
        <f t="shared" si="0"/>
        <v>38</v>
      </c>
      <c r="X44" s="60">
        <v>43</v>
      </c>
      <c r="Y44" s="317">
        <v>0</v>
      </c>
      <c r="Z44" s="317">
        <v>0</v>
      </c>
    </row>
    <row r="45" spans="1:26" ht="31.35" customHeight="1">
      <c r="A45" s="346">
        <v>39</v>
      </c>
      <c r="B45" s="346" t="s">
        <v>330</v>
      </c>
      <c r="C45" s="346" t="s">
        <v>349</v>
      </c>
      <c r="D45" s="347" t="s">
        <v>360</v>
      </c>
      <c r="E45" s="348" t="s">
        <v>204</v>
      </c>
      <c r="F45" s="348" t="s">
        <v>205</v>
      </c>
      <c r="G45" s="347" t="s">
        <v>27</v>
      </c>
      <c r="H45" s="349" t="s">
        <v>361</v>
      </c>
      <c r="I45" s="349" t="s">
        <v>362</v>
      </c>
      <c r="J45" s="347" t="s">
        <v>363</v>
      </c>
      <c r="K45" s="347" t="s">
        <v>364</v>
      </c>
      <c r="L45" s="347" t="s">
        <v>46</v>
      </c>
      <c r="M45" s="347" t="s">
        <v>66</v>
      </c>
      <c r="N45" s="347" t="s">
        <v>47</v>
      </c>
      <c r="O45" s="347" t="s">
        <v>35</v>
      </c>
      <c r="P45" s="347" t="s">
        <v>3</v>
      </c>
      <c r="Q45" s="347" t="s">
        <v>35</v>
      </c>
      <c r="R45" s="347" t="s">
        <v>48</v>
      </c>
      <c r="S45" s="345"/>
      <c r="T45" s="60">
        <f t="shared" si="0"/>
        <v>39</v>
      </c>
      <c r="X45" s="60">
        <v>44</v>
      </c>
      <c r="Y45" s="317">
        <v>0</v>
      </c>
      <c r="Z45" s="317">
        <v>0</v>
      </c>
    </row>
    <row r="46" spans="1:26" ht="31.35" customHeight="1">
      <c r="A46" s="346">
        <v>40</v>
      </c>
      <c r="B46" s="346" t="s">
        <v>330</v>
      </c>
      <c r="C46" s="346" t="s">
        <v>349</v>
      </c>
      <c r="D46" s="347" t="s">
        <v>365</v>
      </c>
      <c r="E46" s="348" t="s">
        <v>204</v>
      </c>
      <c r="F46" s="348" t="s">
        <v>205</v>
      </c>
      <c r="G46" s="347" t="s">
        <v>27</v>
      </c>
      <c r="H46" s="349" t="s">
        <v>366</v>
      </c>
      <c r="I46" s="349" t="s">
        <v>367</v>
      </c>
      <c r="J46" s="347" t="s">
        <v>368</v>
      </c>
      <c r="K46" s="347" t="s">
        <v>369</v>
      </c>
      <c r="L46" s="347" t="s">
        <v>46</v>
      </c>
      <c r="M46" s="347" t="s">
        <v>133</v>
      </c>
      <c r="N46" s="347" t="s">
        <v>33</v>
      </c>
      <c r="O46" s="347" t="s">
        <v>35</v>
      </c>
      <c r="P46" s="347" t="s">
        <v>3</v>
      </c>
      <c r="Q46" s="347" t="s">
        <v>35</v>
      </c>
      <c r="R46" s="347" t="s">
        <v>48</v>
      </c>
      <c r="S46" s="344"/>
      <c r="T46" s="60">
        <f t="shared" si="0"/>
        <v>40</v>
      </c>
      <c r="X46" s="319" t="s">
        <v>18</v>
      </c>
      <c r="Y46" s="337" t="s">
        <v>18</v>
      </c>
      <c r="Z46" s="337" t="s">
        <v>18</v>
      </c>
    </row>
    <row r="47" spans="1:26" ht="31.35" customHeight="1">
      <c r="A47" s="346">
        <v>41</v>
      </c>
      <c r="B47" s="346" t="s">
        <v>330</v>
      </c>
      <c r="C47" s="346" t="s">
        <v>349</v>
      </c>
      <c r="D47" s="347" t="s">
        <v>370</v>
      </c>
      <c r="E47" s="348" t="s">
        <v>204</v>
      </c>
      <c r="F47" s="348" t="s">
        <v>205</v>
      </c>
      <c r="G47" s="347" t="s">
        <v>27</v>
      </c>
      <c r="H47" s="349" t="s">
        <v>371</v>
      </c>
      <c r="I47" s="349" t="s">
        <v>372</v>
      </c>
      <c r="J47" s="347" t="s">
        <v>373</v>
      </c>
      <c r="K47" s="347" t="s">
        <v>374</v>
      </c>
      <c r="L47" s="347" t="s">
        <v>46</v>
      </c>
      <c r="M47" s="347" t="s">
        <v>133</v>
      </c>
      <c r="N47" s="347" t="s">
        <v>33</v>
      </c>
      <c r="O47" s="347" t="s">
        <v>35</v>
      </c>
      <c r="P47" s="347" t="s">
        <v>3</v>
      </c>
      <c r="Q47" s="347" t="s">
        <v>35</v>
      </c>
      <c r="R47" s="347" t="s">
        <v>48</v>
      </c>
      <c r="S47" s="344"/>
      <c r="T47" s="60">
        <f t="shared" si="0"/>
        <v>41</v>
      </c>
    </row>
    <row r="48" spans="1:26" ht="31.35" customHeight="1">
      <c r="A48" s="346">
        <v>42</v>
      </c>
      <c r="B48" s="346" t="s">
        <v>330</v>
      </c>
      <c r="C48" s="346" t="s">
        <v>349</v>
      </c>
      <c r="D48" s="347" t="s">
        <v>375</v>
      </c>
      <c r="E48" s="348" t="s">
        <v>204</v>
      </c>
      <c r="F48" s="348" t="s">
        <v>205</v>
      </c>
      <c r="G48" s="347" t="s">
        <v>27</v>
      </c>
      <c r="H48" s="349" t="s">
        <v>376</v>
      </c>
      <c r="I48" s="349" t="s">
        <v>377</v>
      </c>
      <c r="J48" s="347" t="s">
        <v>376</v>
      </c>
      <c r="K48" s="347" t="s">
        <v>378</v>
      </c>
      <c r="L48" s="347" t="s">
        <v>46</v>
      </c>
      <c r="M48" s="347" t="s">
        <v>379</v>
      </c>
      <c r="N48" s="347" t="s">
        <v>47</v>
      </c>
      <c r="O48" s="347" t="s">
        <v>58</v>
      </c>
      <c r="P48" s="347" t="s">
        <v>3</v>
      </c>
      <c r="Q48" s="347" t="s">
        <v>68</v>
      </c>
      <c r="R48" s="347" t="s">
        <v>48</v>
      </c>
      <c r="S48" s="344"/>
      <c r="T48" s="60">
        <f t="shared" si="0"/>
        <v>42</v>
      </c>
    </row>
    <row r="49" spans="1:20" ht="31.35" customHeight="1">
      <c r="A49" s="346">
        <v>43</v>
      </c>
      <c r="B49" s="346" t="s">
        <v>330</v>
      </c>
      <c r="C49" s="346" t="s">
        <v>349</v>
      </c>
      <c r="D49" s="347" t="s">
        <v>380</v>
      </c>
      <c r="E49" s="348" t="s">
        <v>204</v>
      </c>
      <c r="F49" s="348" t="s">
        <v>205</v>
      </c>
      <c r="G49" s="347" t="s">
        <v>27</v>
      </c>
      <c r="H49" s="349" t="s">
        <v>381</v>
      </c>
      <c r="I49" s="349" t="s">
        <v>382</v>
      </c>
      <c r="J49" s="347" t="s">
        <v>383</v>
      </c>
      <c r="K49" s="347" t="s">
        <v>384</v>
      </c>
      <c r="L49" s="347" t="s">
        <v>46</v>
      </c>
      <c r="M49" s="347" t="s">
        <v>379</v>
      </c>
      <c r="N49" s="347" t="s">
        <v>47</v>
      </c>
      <c r="O49" s="347" t="s">
        <v>35</v>
      </c>
      <c r="P49" s="347" t="s">
        <v>3</v>
      </c>
      <c r="Q49" s="347" t="s">
        <v>35</v>
      </c>
      <c r="R49" s="347" t="s">
        <v>48</v>
      </c>
      <c r="S49" s="344"/>
      <c r="T49" s="60">
        <f t="shared" si="0"/>
        <v>43</v>
      </c>
    </row>
    <row r="50" spans="1:20" ht="31.35" customHeight="1">
      <c r="A50" s="346">
        <v>44</v>
      </c>
      <c r="B50" s="346" t="s">
        <v>330</v>
      </c>
      <c r="C50" s="346" t="s">
        <v>349</v>
      </c>
      <c r="D50" s="347" t="s">
        <v>385</v>
      </c>
      <c r="E50" s="348" t="s">
        <v>204</v>
      </c>
      <c r="F50" s="348" t="s">
        <v>205</v>
      </c>
      <c r="G50" s="347" t="s">
        <v>53</v>
      </c>
      <c r="H50" s="349" t="s">
        <v>386</v>
      </c>
      <c r="I50" s="349" t="s">
        <v>387</v>
      </c>
      <c r="J50" s="347" t="s">
        <v>388</v>
      </c>
      <c r="K50" s="347" t="s">
        <v>389</v>
      </c>
      <c r="L50" s="347" t="s">
        <v>46</v>
      </c>
      <c r="M50" s="347" t="s">
        <v>379</v>
      </c>
      <c r="N50" s="347" t="s">
        <v>34</v>
      </c>
      <c r="O50" s="347" t="s">
        <v>58</v>
      </c>
      <c r="P50" s="347" t="s">
        <v>3</v>
      </c>
      <c r="Q50" s="347" t="s">
        <v>68</v>
      </c>
      <c r="R50" s="347" t="s">
        <v>37</v>
      </c>
      <c r="S50" s="344"/>
      <c r="T50" s="60">
        <f t="shared" si="0"/>
        <v>44</v>
      </c>
    </row>
    <row r="51" spans="1:20" ht="31.35" customHeight="1">
      <c r="A51" s="346">
        <v>45</v>
      </c>
      <c r="B51" s="346" t="s">
        <v>330</v>
      </c>
      <c r="C51" s="346" t="s">
        <v>390</v>
      </c>
      <c r="D51" s="347" t="s">
        <v>391</v>
      </c>
      <c r="E51" s="348" t="s">
        <v>392</v>
      </c>
      <c r="F51" s="348" t="s">
        <v>393</v>
      </c>
      <c r="G51" s="347" t="s">
        <v>27</v>
      </c>
      <c r="H51" s="349" t="s">
        <v>394</v>
      </c>
      <c r="I51" s="349" t="s">
        <v>395</v>
      </c>
      <c r="J51" s="347" t="s">
        <v>396</v>
      </c>
      <c r="K51" s="347" t="s">
        <v>397</v>
      </c>
      <c r="L51" s="347" t="s">
        <v>46</v>
      </c>
      <c r="M51" s="347" t="s">
        <v>321</v>
      </c>
      <c r="N51" s="347" t="s">
        <v>33</v>
      </c>
      <c r="O51" s="347" t="s">
        <v>35</v>
      </c>
      <c r="P51" s="347" t="s">
        <v>36</v>
      </c>
      <c r="Q51" s="347" t="s">
        <v>35</v>
      </c>
      <c r="R51" s="347" t="s">
        <v>48</v>
      </c>
      <c r="S51" s="344"/>
      <c r="T51" s="60">
        <f t="shared" si="0"/>
        <v>45</v>
      </c>
    </row>
    <row r="52" spans="1:20" ht="31.35" customHeight="1">
      <c r="A52" s="346">
        <v>46</v>
      </c>
      <c r="B52" s="346" t="s">
        <v>330</v>
      </c>
      <c r="C52" s="346" t="s">
        <v>390</v>
      </c>
      <c r="D52" s="347" t="s">
        <v>398</v>
      </c>
      <c r="E52" s="348" t="s">
        <v>392</v>
      </c>
      <c r="F52" s="348" t="s">
        <v>393</v>
      </c>
      <c r="G52" s="347" t="s">
        <v>27</v>
      </c>
      <c r="H52" s="349" t="s">
        <v>399</v>
      </c>
      <c r="I52" s="349" t="s">
        <v>400</v>
      </c>
      <c r="J52" s="347" t="s">
        <v>401</v>
      </c>
      <c r="K52" s="347" t="s">
        <v>402</v>
      </c>
      <c r="L52" s="347" t="s">
        <v>46</v>
      </c>
      <c r="M52" s="347" t="s">
        <v>321</v>
      </c>
      <c r="N52" s="347" t="s">
        <v>33</v>
      </c>
      <c r="O52" s="347" t="s">
        <v>35</v>
      </c>
      <c r="P52" s="347" t="s">
        <v>3</v>
      </c>
      <c r="Q52" s="347" t="s">
        <v>35</v>
      </c>
      <c r="R52" s="347" t="s">
        <v>48</v>
      </c>
      <c r="S52" s="344"/>
      <c r="T52" s="60">
        <f t="shared" si="0"/>
        <v>46</v>
      </c>
    </row>
    <row r="53" spans="1:20" ht="31.35" customHeight="1">
      <c r="A53" s="346">
        <v>47</v>
      </c>
      <c r="B53" s="346" t="s">
        <v>330</v>
      </c>
      <c r="C53" s="346" t="s">
        <v>390</v>
      </c>
      <c r="D53" s="347" t="s">
        <v>403</v>
      </c>
      <c r="E53" s="348" t="s">
        <v>392</v>
      </c>
      <c r="F53" s="348" t="s">
        <v>393</v>
      </c>
      <c r="G53" s="347" t="s">
        <v>53</v>
      </c>
      <c r="H53" s="349" t="s">
        <v>404</v>
      </c>
      <c r="I53" s="349" t="s">
        <v>405</v>
      </c>
      <c r="J53" s="347" t="s">
        <v>404</v>
      </c>
      <c r="K53" s="347" t="s">
        <v>405</v>
      </c>
      <c r="L53" s="347" t="s">
        <v>46</v>
      </c>
      <c r="M53" s="347" t="s">
        <v>321</v>
      </c>
      <c r="N53" s="347" t="s">
        <v>33</v>
      </c>
      <c r="O53" s="347" t="s">
        <v>35</v>
      </c>
      <c r="P53" s="347" t="s">
        <v>3</v>
      </c>
      <c r="Q53" s="347" t="s">
        <v>35</v>
      </c>
      <c r="R53" s="347" t="s">
        <v>48</v>
      </c>
      <c r="S53" s="344"/>
      <c r="T53" s="60">
        <f t="shared" si="0"/>
        <v>47</v>
      </c>
    </row>
    <row r="54" spans="1:20" ht="31.35" customHeight="1">
      <c r="A54" s="346">
        <v>48</v>
      </c>
      <c r="B54" s="346" t="s">
        <v>330</v>
      </c>
      <c r="C54" s="346" t="s">
        <v>390</v>
      </c>
      <c r="D54" s="347" t="s">
        <v>406</v>
      </c>
      <c r="E54" s="348" t="s">
        <v>392</v>
      </c>
      <c r="F54" s="348" t="s">
        <v>393</v>
      </c>
      <c r="G54" s="347" t="s">
        <v>27</v>
      </c>
      <c r="H54" s="349" t="s">
        <v>407</v>
      </c>
      <c r="I54" s="349" t="s">
        <v>408</v>
      </c>
      <c r="J54" s="347" t="s">
        <v>409</v>
      </c>
      <c r="K54" s="347" t="s">
        <v>408</v>
      </c>
      <c r="L54" s="347" t="s">
        <v>46</v>
      </c>
      <c r="M54" s="347" t="s">
        <v>310</v>
      </c>
      <c r="N54" s="347" t="s">
        <v>33</v>
      </c>
      <c r="O54" s="347" t="s">
        <v>58</v>
      </c>
      <c r="P54" s="347" t="s">
        <v>3</v>
      </c>
      <c r="Q54" s="347" t="s">
        <v>68</v>
      </c>
      <c r="R54" s="347" t="s">
        <v>48</v>
      </c>
      <c r="S54" s="344"/>
      <c r="T54" s="60">
        <f t="shared" si="0"/>
        <v>48</v>
      </c>
    </row>
    <row r="55" spans="1:20" ht="31.35" customHeight="1">
      <c r="A55" s="346">
        <v>49</v>
      </c>
      <c r="B55" s="346" t="s">
        <v>330</v>
      </c>
      <c r="C55" s="346" t="s">
        <v>390</v>
      </c>
      <c r="D55" s="347" t="s">
        <v>410</v>
      </c>
      <c r="E55" s="348" t="s">
        <v>392</v>
      </c>
      <c r="F55" s="348" t="s">
        <v>393</v>
      </c>
      <c r="G55" s="347" t="s">
        <v>27</v>
      </c>
      <c r="H55" s="349" t="s">
        <v>411</v>
      </c>
      <c r="I55" s="349" t="s">
        <v>412</v>
      </c>
      <c r="J55" s="347" t="s">
        <v>413</v>
      </c>
      <c r="K55" s="347" t="s">
        <v>414</v>
      </c>
      <c r="L55" s="347" t="s">
        <v>46</v>
      </c>
      <c r="M55" s="347" t="s">
        <v>321</v>
      </c>
      <c r="N55" s="347" t="s">
        <v>33</v>
      </c>
      <c r="O55" s="347" t="s">
        <v>35</v>
      </c>
      <c r="P55" s="347" t="s">
        <v>36</v>
      </c>
      <c r="Q55" s="347" t="s">
        <v>35</v>
      </c>
      <c r="R55" s="347" t="s">
        <v>48</v>
      </c>
      <c r="S55" s="344"/>
      <c r="T55" s="60">
        <f t="shared" si="0"/>
        <v>49</v>
      </c>
    </row>
    <row r="56" spans="1:20" ht="31.35" customHeight="1">
      <c r="A56" s="346">
        <v>50</v>
      </c>
      <c r="B56" s="346" t="s">
        <v>330</v>
      </c>
      <c r="C56" s="346" t="s">
        <v>390</v>
      </c>
      <c r="D56" s="347" t="s">
        <v>415</v>
      </c>
      <c r="E56" s="348" t="s">
        <v>392</v>
      </c>
      <c r="F56" s="348" t="s">
        <v>393</v>
      </c>
      <c r="G56" s="347" t="s">
        <v>53</v>
      </c>
      <c r="H56" s="349" t="s">
        <v>416</v>
      </c>
      <c r="I56" s="349" t="s">
        <v>417</v>
      </c>
      <c r="J56" s="347" t="s">
        <v>418</v>
      </c>
      <c r="K56" s="347" t="s">
        <v>419</v>
      </c>
      <c r="L56" s="347" t="s">
        <v>46</v>
      </c>
      <c r="M56" s="347" t="s">
        <v>321</v>
      </c>
      <c r="N56" s="347" t="s">
        <v>33</v>
      </c>
      <c r="O56" s="347" t="s">
        <v>35</v>
      </c>
      <c r="P56" s="347" t="s">
        <v>36</v>
      </c>
      <c r="Q56" s="347" t="s">
        <v>35</v>
      </c>
      <c r="R56" s="347" t="s">
        <v>48</v>
      </c>
      <c r="S56" s="344"/>
      <c r="T56" s="60">
        <f t="shared" si="0"/>
        <v>50</v>
      </c>
    </row>
    <row r="57" spans="1:20" ht="31.35" customHeight="1">
      <c r="A57" s="346">
        <v>51</v>
      </c>
      <c r="B57" s="346" t="s">
        <v>330</v>
      </c>
      <c r="C57" s="346" t="s">
        <v>390</v>
      </c>
      <c r="D57" s="347" t="s">
        <v>420</v>
      </c>
      <c r="E57" s="348" t="s">
        <v>392</v>
      </c>
      <c r="F57" s="348" t="s">
        <v>393</v>
      </c>
      <c r="G57" s="347" t="s">
        <v>53</v>
      </c>
      <c r="H57" s="349" t="s">
        <v>421</v>
      </c>
      <c r="I57" s="349" t="s">
        <v>422</v>
      </c>
      <c r="J57" s="347" t="s">
        <v>423</v>
      </c>
      <c r="K57" s="347" t="s">
        <v>424</v>
      </c>
      <c r="L57" s="347" t="s">
        <v>46</v>
      </c>
      <c r="M57" s="347" t="s">
        <v>321</v>
      </c>
      <c r="N57" s="347" t="s">
        <v>33</v>
      </c>
      <c r="O57" s="347" t="s">
        <v>58</v>
      </c>
      <c r="P57" s="347" t="s">
        <v>36</v>
      </c>
      <c r="Q57" s="347" t="s">
        <v>59</v>
      </c>
      <c r="R57" s="347" t="s">
        <v>48</v>
      </c>
      <c r="S57" s="344"/>
      <c r="T57" s="60">
        <f t="shared" si="0"/>
        <v>51</v>
      </c>
    </row>
    <row r="58" spans="1:20" ht="31.35" customHeight="1">
      <c r="A58" s="346">
        <v>52</v>
      </c>
      <c r="B58" s="346" t="s">
        <v>330</v>
      </c>
      <c r="C58" s="346" t="s">
        <v>390</v>
      </c>
      <c r="D58" s="347" t="s">
        <v>425</v>
      </c>
      <c r="E58" s="348" t="s">
        <v>323</v>
      </c>
      <c r="F58" s="348" t="s">
        <v>324</v>
      </c>
      <c r="G58" s="347" t="s">
        <v>27</v>
      </c>
      <c r="H58" s="349" t="s">
        <v>426</v>
      </c>
      <c r="I58" s="349" t="s">
        <v>427</v>
      </c>
      <c r="J58" s="347" t="s">
        <v>428</v>
      </c>
      <c r="K58" s="347" t="s">
        <v>429</v>
      </c>
      <c r="L58" s="347" t="s">
        <v>46</v>
      </c>
      <c r="M58" s="347" t="s">
        <v>321</v>
      </c>
      <c r="N58" s="347" t="s">
        <v>67</v>
      </c>
      <c r="O58" s="347" t="s">
        <v>58</v>
      </c>
      <c r="P58" s="347" t="s">
        <v>36</v>
      </c>
      <c r="Q58" s="347" t="s">
        <v>430</v>
      </c>
      <c r="R58" s="347" t="s">
        <v>101</v>
      </c>
      <c r="S58" s="344"/>
      <c r="T58" s="60">
        <f t="shared" si="0"/>
        <v>52</v>
      </c>
    </row>
    <row r="59" spans="1:20" ht="31.35" customHeight="1">
      <c r="A59" s="346">
        <v>53</v>
      </c>
      <c r="B59" s="346" t="s">
        <v>330</v>
      </c>
      <c r="C59" s="346" t="s">
        <v>390</v>
      </c>
      <c r="D59" s="347" t="s">
        <v>431</v>
      </c>
      <c r="E59" s="348" t="s">
        <v>392</v>
      </c>
      <c r="F59" s="348" t="s">
        <v>393</v>
      </c>
      <c r="G59" s="347" t="s">
        <v>27</v>
      </c>
      <c r="H59" s="349" t="s">
        <v>432</v>
      </c>
      <c r="I59" s="349" t="s">
        <v>433</v>
      </c>
      <c r="J59" s="347" t="s">
        <v>434</v>
      </c>
      <c r="K59" s="347" t="s">
        <v>435</v>
      </c>
      <c r="L59" s="347" t="s">
        <v>46</v>
      </c>
      <c r="M59" s="347" t="s">
        <v>321</v>
      </c>
      <c r="N59" s="347" t="s">
        <v>67</v>
      </c>
      <c r="O59" s="347" t="s">
        <v>58</v>
      </c>
      <c r="P59" s="347" t="s">
        <v>36</v>
      </c>
      <c r="Q59" s="347" t="s">
        <v>114</v>
      </c>
      <c r="R59" s="347" t="s">
        <v>101</v>
      </c>
      <c r="S59" s="344"/>
      <c r="T59" s="60">
        <f t="shared" si="0"/>
        <v>53</v>
      </c>
    </row>
    <row r="60" spans="1:20" ht="31.35" customHeight="1">
      <c r="A60" s="346">
        <v>54</v>
      </c>
      <c r="B60" s="346" t="s">
        <v>330</v>
      </c>
      <c r="C60" s="346" t="s">
        <v>390</v>
      </c>
      <c r="D60" s="347" t="s">
        <v>436</v>
      </c>
      <c r="E60" s="348" t="s">
        <v>323</v>
      </c>
      <c r="F60" s="348" t="s">
        <v>324</v>
      </c>
      <c r="G60" s="347" t="s">
        <v>84</v>
      </c>
      <c r="H60" s="349" t="s">
        <v>437</v>
      </c>
      <c r="I60" s="349" t="s">
        <v>438</v>
      </c>
      <c r="J60" s="347" t="s">
        <v>439</v>
      </c>
      <c r="K60" s="347" t="s">
        <v>440</v>
      </c>
      <c r="L60" s="347" t="s">
        <v>85</v>
      </c>
      <c r="M60" s="347" t="s">
        <v>321</v>
      </c>
      <c r="N60" s="347" t="s">
        <v>67</v>
      </c>
      <c r="O60" s="347" t="s">
        <v>58</v>
      </c>
      <c r="P60" s="347" t="s">
        <v>36</v>
      </c>
      <c r="Q60" s="347" t="s">
        <v>114</v>
      </c>
      <c r="R60" s="347" t="s">
        <v>101</v>
      </c>
      <c r="S60" s="344"/>
      <c r="T60" s="60">
        <f t="shared" si="0"/>
        <v>54</v>
      </c>
    </row>
    <row r="61" spans="1:20" ht="31.35" customHeight="1">
      <c r="A61" s="346">
        <v>54.2</v>
      </c>
      <c r="B61" s="346" t="s">
        <v>330</v>
      </c>
      <c r="C61" s="346" t="s">
        <v>390</v>
      </c>
      <c r="D61" s="347" t="s">
        <v>441</v>
      </c>
      <c r="E61" s="348" t="s">
        <v>323</v>
      </c>
      <c r="F61" s="348" t="s">
        <v>324</v>
      </c>
      <c r="G61" s="347" t="s">
        <v>27</v>
      </c>
      <c r="H61" s="349" t="s">
        <v>442</v>
      </c>
      <c r="I61" s="349" t="s">
        <v>443</v>
      </c>
      <c r="J61" s="347" t="s">
        <v>444</v>
      </c>
      <c r="K61" s="347" t="s">
        <v>445</v>
      </c>
      <c r="L61" s="347" t="s">
        <v>329</v>
      </c>
      <c r="M61" s="347" t="s">
        <v>321</v>
      </c>
      <c r="N61" s="347" t="s">
        <v>33</v>
      </c>
      <c r="O61" s="347" t="s">
        <v>58</v>
      </c>
      <c r="P61" s="347" t="s">
        <v>36</v>
      </c>
      <c r="Q61" s="347" t="s">
        <v>114</v>
      </c>
      <c r="R61" s="347" t="s">
        <v>101</v>
      </c>
      <c r="S61" s="344"/>
      <c r="T61" s="60">
        <f t="shared" si="0"/>
        <v>54.2</v>
      </c>
    </row>
    <row r="62" spans="1:20" ht="31.35" customHeight="1">
      <c r="A62" s="346">
        <v>55</v>
      </c>
      <c r="B62" s="346" t="s">
        <v>330</v>
      </c>
      <c r="C62" s="346" t="s">
        <v>390</v>
      </c>
      <c r="D62" s="347" t="s">
        <v>446</v>
      </c>
      <c r="E62" s="348" t="s">
        <v>323</v>
      </c>
      <c r="F62" s="348" t="s">
        <v>324</v>
      </c>
      <c r="G62" s="347" t="s">
        <v>53</v>
      </c>
      <c r="H62" s="349" t="s">
        <v>447</v>
      </c>
      <c r="I62" s="349" t="s">
        <v>448</v>
      </c>
      <c r="J62" s="347" t="s">
        <v>449</v>
      </c>
      <c r="K62" s="347" t="s">
        <v>450</v>
      </c>
      <c r="L62" s="347" t="s">
        <v>329</v>
      </c>
      <c r="M62" s="347" t="s">
        <v>33</v>
      </c>
      <c r="N62" s="347" t="s">
        <v>33</v>
      </c>
      <c r="O62" s="347" t="s">
        <v>58</v>
      </c>
      <c r="P62" s="347" t="s">
        <v>36</v>
      </c>
      <c r="Q62" s="347" t="s">
        <v>114</v>
      </c>
      <c r="R62" s="347" t="s">
        <v>101</v>
      </c>
      <c r="S62" s="344"/>
      <c r="T62" s="60">
        <f t="shared" si="0"/>
        <v>55</v>
      </c>
    </row>
    <row r="63" spans="1:20" ht="31.35" customHeight="1">
      <c r="A63" s="346">
        <v>56</v>
      </c>
      <c r="B63" s="346" t="s">
        <v>330</v>
      </c>
      <c r="C63" s="346" t="s">
        <v>390</v>
      </c>
      <c r="D63" s="347" t="s">
        <v>451</v>
      </c>
      <c r="E63" s="348" t="s">
        <v>452</v>
      </c>
      <c r="F63" s="348" t="s">
        <v>453</v>
      </c>
      <c r="G63" s="347" t="s">
        <v>27</v>
      </c>
      <c r="H63" s="349" t="s">
        <v>454</v>
      </c>
      <c r="I63" s="349" t="s">
        <v>455</v>
      </c>
      <c r="J63" s="347" t="s">
        <v>456</v>
      </c>
      <c r="K63" s="347" t="s">
        <v>457</v>
      </c>
      <c r="L63" s="347" t="s">
        <v>46</v>
      </c>
      <c r="M63" s="347" t="s">
        <v>458</v>
      </c>
      <c r="N63" s="347" t="s">
        <v>33</v>
      </c>
      <c r="O63" s="347" t="s">
        <v>35</v>
      </c>
      <c r="P63" s="347" t="s">
        <v>3</v>
      </c>
      <c r="Q63" s="347" t="s">
        <v>35</v>
      </c>
      <c r="R63" s="347" t="s">
        <v>48</v>
      </c>
      <c r="S63" s="344"/>
      <c r="T63" s="60">
        <f t="shared" si="0"/>
        <v>56</v>
      </c>
    </row>
    <row r="64" spans="1:20" ht="31.35" customHeight="1">
      <c r="A64" s="346">
        <v>57</v>
      </c>
      <c r="B64" s="346" t="s">
        <v>330</v>
      </c>
      <c r="C64" s="346" t="s">
        <v>390</v>
      </c>
      <c r="D64" s="347" t="s">
        <v>459</v>
      </c>
      <c r="E64" s="348" t="s">
        <v>452</v>
      </c>
      <c r="F64" s="348" t="s">
        <v>453</v>
      </c>
      <c r="G64" s="347" t="s">
        <v>27</v>
      </c>
      <c r="H64" s="349" t="s">
        <v>460</v>
      </c>
      <c r="I64" s="349" t="s">
        <v>461</v>
      </c>
      <c r="J64" s="347" t="s">
        <v>462</v>
      </c>
      <c r="K64" s="347" t="s">
        <v>463</v>
      </c>
      <c r="L64" s="347" t="s">
        <v>46</v>
      </c>
      <c r="M64" s="347" t="s">
        <v>310</v>
      </c>
      <c r="N64" s="347" t="s">
        <v>33</v>
      </c>
      <c r="O64" s="347" t="s">
        <v>35</v>
      </c>
      <c r="P64" s="347" t="s">
        <v>36</v>
      </c>
      <c r="Q64" s="347" t="s">
        <v>35</v>
      </c>
      <c r="R64" s="347" t="s">
        <v>48</v>
      </c>
      <c r="S64" s="344"/>
      <c r="T64" s="60">
        <f t="shared" si="0"/>
        <v>57</v>
      </c>
    </row>
    <row r="65" spans="1:20" ht="31.35" customHeight="1">
      <c r="A65" s="346">
        <v>58</v>
      </c>
      <c r="B65" s="346" t="s">
        <v>330</v>
      </c>
      <c r="C65" s="346" t="s">
        <v>390</v>
      </c>
      <c r="D65" s="347" t="s">
        <v>464</v>
      </c>
      <c r="E65" s="348" t="s">
        <v>452</v>
      </c>
      <c r="F65" s="348" t="s">
        <v>453</v>
      </c>
      <c r="G65" s="347" t="s">
        <v>53</v>
      </c>
      <c r="H65" s="349" t="s">
        <v>465</v>
      </c>
      <c r="I65" s="349" t="s">
        <v>466</v>
      </c>
      <c r="J65" s="347" t="s">
        <v>467</v>
      </c>
      <c r="K65" s="347" t="s">
        <v>468</v>
      </c>
      <c r="L65" s="347" t="s">
        <v>46</v>
      </c>
      <c r="M65" s="347" t="s">
        <v>321</v>
      </c>
      <c r="N65" s="347" t="s">
        <v>33</v>
      </c>
      <c r="O65" s="347" t="s">
        <v>58</v>
      </c>
      <c r="P65" s="347" t="s">
        <v>3</v>
      </c>
      <c r="Q65" s="347" t="s">
        <v>59</v>
      </c>
      <c r="R65" s="347" t="s">
        <v>48</v>
      </c>
      <c r="S65" s="344"/>
      <c r="T65" s="60">
        <f t="shared" si="0"/>
        <v>58</v>
      </c>
    </row>
    <row r="66" spans="1:20" ht="31.35" customHeight="1">
      <c r="A66" s="346"/>
      <c r="B66" s="346"/>
      <c r="C66" s="346"/>
      <c r="D66" s="347"/>
      <c r="E66" s="348"/>
      <c r="F66" s="348"/>
      <c r="G66" s="347"/>
      <c r="H66" s="349"/>
      <c r="I66" s="349"/>
      <c r="J66" s="347"/>
      <c r="K66" s="347"/>
      <c r="L66" s="347"/>
      <c r="M66" s="347"/>
      <c r="N66" s="347"/>
      <c r="O66" s="347"/>
      <c r="P66" s="347"/>
      <c r="Q66" s="347"/>
      <c r="R66" s="347"/>
      <c r="S66" s="404"/>
    </row>
    <row r="67" spans="1:20" ht="31.35" customHeight="1">
      <c r="A67" s="346"/>
      <c r="B67" s="346"/>
      <c r="C67" s="346"/>
      <c r="D67" s="347"/>
      <c r="E67" s="348"/>
      <c r="F67" s="348"/>
      <c r="G67" s="347"/>
      <c r="H67" s="349"/>
      <c r="I67" s="349"/>
      <c r="J67" s="347"/>
      <c r="K67" s="347"/>
      <c r="L67" s="347"/>
      <c r="M67" s="347"/>
      <c r="N67" s="347"/>
      <c r="O67" s="347"/>
      <c r="P67" s="347"/>
      <c r="Q67" s="347"/>
      <c r="R67" s="347"/>
      <c r="S67" s="404"/>
    </row>
    <row r="68" spans="1:20" ht="31.35" customHeight="1">
      <c r="D68" s="64"/>
      <c r="E68" s="64"/>
      <c r="F68" s="64"/>
      <c r="G68" s="85"/>
      <c r="J68" s="404"/>
      <c r="K68" s="404"/>
      <c r="L68" s="404"/>
      <c r="M68" s="404"/>
      <c r="N68" s="404"/>
      <c r="O68" s="404"/>
      <c r="P68" s="404"/>
      <c r="Q68" s="404"/>
      <c r="R68" s="404"/>
      <c r="S68" s="404"/>
    </row>
    <row r="69" spans="1:20" ht="31.35" customHeight="1">
      <c r="D69" s="64"/>
      <c r="E69" s="64"/>
      <c r="F69" s="64"/>
      <c r="G69" s="85"/>
      <c r="J69" s="404"/>
      <c r="K69" s="404"/>
      <c r="L69" s="404"/>
      <c r="M69" s="404"/>
      <c r="N69" s="404"/>
      <c r="O69" s="404"/>
      <c r="P69" s="404"/>
      <c r="Q69" s="404"/>
      <c r="R69" s="404"/>
      <c r="S69" s="404"/>
    </row>
    <row r="70" spans="1:20" ht="31.35" customHeight="1">
      <c r="D70" s="64"/>
      <c r="E70" s="64"/>
      <c r="F70" s="64"/>
      <c r="G70" s="85"/>
      <c r="J70" s="404"/>
      <c r="K70" s="404"/>
      <c r="L70" s="404"/>
      <c r="M70" s="404"/>
      <c r="N70" s="404"/>
      <c r="O70" s="404"/>
      <c r="P70" s="404"/>
      <c r="Q70" s="404"/>
      <c r="R70" s="404"/>
      <c r="S70" s="404"/>
    </row>
    <row r="71" spans="1:20" ht="16.350000000000001" customHeight="1">
      <c r="D71" s="64"/>
      <c r="E71" s="64"/>
      <c r="F71" s="64"/>
      <c r="G71" s="85"/>
      <c r="J71" s="404"/>
      <c r="K71" s="404"/>
      <c r="L71" s="404"/>
      <c r="M71" s="404"/>
      <c r="N71" s="404"/>
      <c r="O71" s="404"/>
      <c r="P71" s="404"/>
      <c r="Q71" s="404"/>
      <c r="R71" s="404"/>
      <c r="S71" s="404"/>
    </row>
    <row r="72" spans="1:20">
      <c r="D72" s="64"/>
      <c r="E72" s="64"/>
      <c r="F72" s="64"/>
    </row>
    <row r="73" spans="1:20">
      <c r="A73" s="65" t="s">
        <v>18</v>
      </c>
      <c r="B73" s="65" t="s">
        <v>18</v>
      </c>
      <c r="C73" s="65" t="s">
        <v>18</v>
      </c>
      <c r="D73" s="65" t="s">
        <v>18</v>
      </c>
      <c r="E73" s="65" t="s">
        <v>18</v>
      </c>
      <c r="F73" s="65" t="s">
        <v>18</v>
      </c>
      <c r="G73" s="65" t="s">
        <v>18</v>
      </c>
      <c r="H73" s="65" t="s">
        <v>18</v>
      </c>
      <c r="I73" s="65" t="s">
        <v>18</v>
      </c>
      <c r="J73" s="65" t="s">
        <v>18</v>
      </c>
      <c r="K73" s="65" t="s">
        <v>18</v>
      </c>
      <c r="L73" s="65"/>
      <c r="M73" s="65"/>
      <c r="N73" s="65"/>
      <c r="O73" s="65"/>
      <c r="P73" s="65"/>
      <c r="Q73" s="65"/>
      <c r="R73" s="65"/>
      <c r="S73" s="65" t="s">
        <v>18</v>
      </c>
    </row>
    <row r="74" spans="1:20">
      <c r="A74" s="60"/>
      <c r="B74" s="60"/>
      <c r="C74" s="60"/>
    </row>
    <row r="80" spans="1:20">
      <c r="D80" s="401">
        <v>1</v>
      </c>
      <c r="E80" s="271" t="s">
        <v>469</v>
      </c>
      <c r="F80" s="271" t="s">
        <v>470</v>
      </c>
    </row>
    <row r="81" spans="4:6">
      <c r="D81" s="60">
        <v>2</v>
      </c>
      <c r="E81" s="60" t="s">
        <v>471</v>
      </c>
      <c r="F81" s="60" t="s">
        <v>472</v>
      </c>
    </row>
    <row r="82" spans="4:6">
      <c r="D82" s="60">
        <v>3</v>
      </c>
      <c r="E82" s="60" t="s">
        <v>473</v>
      </c>
      <c r="F82" s="60" t="s">
        <v>474</v>
      </c>
    </row>
    <row r="83" spans="4:6">
      <c r="D83" s="60">
        <v>4</v>
      </c>
      <c r="E83" s="60" t="s">
        <v>475</v>
      </c>
      <c r="F83" s="60" t="s">
        <v>476</v>
      </c>
    </row>
    <row r="84" spans="4:6">
      <c r="D84" s="60">
        <v>5</v>
      </c>
      <c r="E84" s="60" t="s">
        <v>477</v>
      </c>
      <c r="F84" s="60" t="s">
        <v>478</v>
      </c>
    </row>
    <row r="85" spans="4:6">
      <c r="D85" s="60">
        <v>6</v>
      </c>
      <c r="E85" s="60" t="s">
        <v>479</v>
      </c>
      <c r="F85" s="60" t="s">
        <v>480</v>
      </c>
    </row>
    <row r="86" spans="4:6">
      <c r="D86" s="60">
        <v>7</v>
      </c>
      <c r="E86" s="60" t="s">
        <v>481</v>
      </c>
      <c r="F86" s="60" t="s">
        <v>482</v>
      </c>
    </row>
    <row r="87" spans="4:6">
      <c r="D87" s="60">
        <v>8</v>
      </c>
      <c r="E87" s="60" t="s">
        <v>483</v>
      </c>
      <c r="F87" s="60" t="s">
        <v>484</v>
      </c>
    </row>
    <row r="88" spans="4:6">
      <c r="D88" s="60">
        <v>9</v>
      </c>
      <c r="E88" s="60" t="s">
        <v>485</v>
      </c>
      <c r="F88" s="60" t="s">
        <v>486</v>
      </c>
    </row>
    <row r="89" spans="4:6">
      <c r="D89" s="60">
        <v>10</v>
      </c>
      <c r="E89" s="60" t="s">
        <v>487</v>
      </c>
      <c r="F89" s="60" t="s">
        <v>488</v>
      </c>
    </row>
    <row r="90" spans="4:6">
      <c r="D90" s="60">
        <v>11</v>
      </c>
      <c r="E90" s="60" t="s">
        <v>489</v>
      </c>
      <c r="F90" s="60" t="s">
        <v>490</v>
      </c>
    </row>
    <row r="91" spans="4:6">
      <c r="D91" s="60">
        <v>12</v>
      </c>
      <c r="E91" s="60" t="s">
        <v>491</v>
      </c>
      <c r="F91" s="60" t="s">
        <v>492</v>
      </c>
    </row>
    <row r="92" spans="4:6">
      <c r="D92" s="60">
        <v>13</v>
      </c>
      <c r="E92" s="60" t="s">
        <v>493</v>
      </c>
      <c r="F92" s="60" t="s">
        <v>494</v>
      </c>
    </row>
    <row r="93" spans="4:6">
      <c r="D93" s="60">
        <v>14</v>
      </c>
      <c r="E93" s="60" t="s">
        <v>495</v>
      </c>
      <c r="F93" s="60" t="s">
        <v>496</v>
      </c>
    </row>
    <row r="94" spans="4:6">
      <c r="D94" s="60">
        <v>15</v>
      </c>
      <c r="E94" s="60" t="s">
        <v>497</v>
      </c>
      <c r="F94" s="60" t="s">
        <v>498</v>
      </c>
    </row>
    <row r="95" spans="4:6">
      <c r="D95" s="60">
        <v>16</v>
      </c>
      <c r="E95" s="60" t="s">
        <v>499</v>
      </c>
      <c r="F95" s="60" t="s">
        <v>500</v>
      </c>
    </row>
    <row r="96" spans="4:6">
      <c r="D96" s="60">
        <v>17</v>
      </c>
      <c r="E96" s="60" t="s">
        <v>501</v>
      </c>
      <c r="F96" s="60" t="s">
        <v>502</v>
      </c>
    </row>
    <row r="97" spans="4:6">
      <c r="D97" s="60">
        <v>18</v>
      </c>
      <c r="E97" s="60" t="s">
        <v>503</v>
      </c>
      <c r="F97" s="60" t="s">
        <v>504</v>
      </c>
    </row>
    <row r="98" spans="4:6">
      <c r="D98" s="60">
        <v>19</v>
      </c>
      <c r="E98" s="60" t="s">
        <v>505</v>
      </c>
      <c r="F98" s="60" t="s">
        <v>506</v>
      </c>
    </row>
    <row r="99" spans="4:6">
      <c r="D99" s="60">
        <v>20</v>
      </c>
      <c r="E99" s="60" t="s">
        <v>507</v>
      </c>
      <c r="F99" s="60" t="s">
        <v>508</v>
      </c>
    </row>
    <row r="100" spans="4:6">
      <c r="D100" s="65" t="s">
        <v>18</v>
      </c>
      <c r="E100" s="65" t="s">
        <v>18</v>
      </c>
      <c r="F100" s="65" t="s">
        <v>18</v>
      </c>
    </row>
  </sheetData>
  <mergeCells count="23">
    <mergeCell ref="V8:V9"/>
    <mergeCell ref="V2:V3"/>
    <mergeCell ref="Y2:Y3"/>
    <mergeCell ref="Z2:Z3"/>
    <mergeCell ref="N2:N3"/>
    <mergeCell ref="O2:O3"/>
    <mergeCell ref="P2:P3"/>
    <mergeCell ref="S2:S3"/>
    <mergeCell ref="Q2:Q3"/>
    <mergeCell ref="R2:R3"/>
    <mergeCell ref="A2:A3"/>
    <mergeCell ref="B2:B3"/>
    <mergeCell ref="C2:C3"/>
    <mergeCell ref="D2:D3"/>
    <mergeCell ref="E2:E3"/>
    <mergeCell ref="F2:F3"/>
    <mergeCell ref="H2:H3"/>
    <mergeCell ref="G2:G3"/>
    <mergeCell ref="M2:M3"/>
    <mergeCell ref="I2:I3"/>
    <mergeCell ref="J2:J3"/>
    <mergeCell ref="K2:K3"/>
    <mergeCell ref="L2:L3"/>
  </mergeCells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/>
    <pageSetUpPr fitToPage="1"/>
  </sheetPr>
  <dimension ref="A1:AX127"/>
  <sheetViews>
    <sheetView showGridLines="0" zoomScale="55" zoomScaleNormal="55" workbookViewId="0"/>
  </sheetViews>
  <sheetFormatPr baseColWidth="10" defaultColWidth="8.75" defaultRowHeight="12.75" outlineLevelRow="2" outlineLevelCol="1"/>
  <cols>
    <col min="1" max="1" width="1.75" style="220" customWidth="1"/>
    <col min="2" max="2" width="1.75" style="227" customWidth="1" outlineLevel="1"/>
    <col min="3" max="3" width="7.5" style="220" customWidth="1" outlineLevel="1"/>
    <col min="4" max="4" width="29.75" style="220" customWidth="1" outlineLevel="1"/>
    <col min="5" max="5" width="2.875" style="220" customWidth="1" outlineLevel="1"/>
    <col min="6" max="7" width="4.875" style="220" customWidth="1" outlineLevel="1"/>
    <col min="8" max="8" width="9.5" style="220" customWidth="1" outlineLevel="1"/>
    <col min="9" max="9" width="1.75" style="220" customWidth="1" outlineLevel="1"/>
    <col min="10" max="10" width="1.75" style="220" customWidth="1"/>
    <col min="11" max="11" width="1.75" style="220" customWidth="1" outlineLevel="1"/>
    <col min="12" max="12" width="7.5" style="220" customWidth="1" outlineLevel="1"/>
    <col min="13" max="13" width="29.75" style="220" customWidth="1" outlineLevel="1"/>
    <col min="14" max="14" width="2.875" style="220" customWidth="1" outlineLevel="1"/>
    <col min="15" max="16" width="4.875" style="220" customWidth="1" outlineLevel="1"/>
    <col min="17" max="17" width="9.5" style="220" customWidth="1" outlineLevel="1"/>
    <col min="18" max="18" width="1.75" style="220" customWidth="1" outlineLevel="1"/>
    <col min="19" max="19" width="1.75" style="220" customWidth="1"/>
    <col min="20" max="20" width="1.75" style="220" customWidth="1" outlineLevel="1"/>
    <col min="21" max="21" width="7.5" style="220" customWidth="1" outlineLevel="1"/>
    <col min="22" max="22" width="29.75" style="220" customWidth="1" outlineLevel="1"/>
    <col min="23" max="23" width="2.875" style="220" customWidth="1" outlineLevel="1"/>
    <col min="24" max="25" width="4.875" style="220" customWidth="1" outlineLevel="1"/>
    <col min="26" max="26" width="9.5" style="220" customWidth="1" outlineLevel="1"/>
    <col min="27" max="27" width="1.75" style="220" customWidth="1" outlineLevel="1"/>
    <col min="28" max="28" width="1.75" style="220" customWidth="1"/>
    <col min="29" max="29" width="1.75" style="220" customWidth="1" outlineLevel="1"/>
    <col min="30" max="30" width="7.5" style="220" customWidth="1" outlineLevel="1"/>
    <col min="31" max="31" width="29.75" style="220" customWidth="1" outlineLevel="1"/>
    <col min="32" max="32" width="2.875" style="220" customWidth="1" outlineLevel="1"/>
    <col min="33" max="34" width="4.875" style="220" customWidth="1" outlineLevel="1"/>
    <col min="35" max="35" width="9.5" style="220" customWidth="1" outlineLevel="1"/>
    <col min="36" max="36" width="1.75" style="220" customWidth="1" outlineLevel="1"/>
    <col min="37" max="38" width="1.75" style="220" customWidth="1"/>
    <col min="39" max="39" width="7.5" style="220" customWidth="1"/>
    <col min="40" max="40" width="29.75" style="220" customWidth="1"/>
    <col min="41" max="41" width="2.875" style="220" customWidth="1"/>
    <col min="42" max="43" width="4.875" style="220" customWidth="1"/>
    <col min="44" max="44" width="9.5" style="220" customWidth="1"/>
    <col min="45" max="46" width="1.75" style="220" customWidth="1"/>
    <col min="47" max="16384" width="8.75" style="220"/>
  </cols>
  <sheetData>
    <row r="1" spans="1:46" ht="75.599999999999994" customHeight="1">
      <c r="A1" s="231" t="s">
        <v>509</v>
      </c>
      <c r="AL1" s="261" t="str">
        <f>IF($A$3="EN",CONCATENATE("2018 ",$A$2," Dashboard"),IF($A$3="ES",CONCATENATE("Tablero ",$A$2," 2018"),"ERROR"))</f>
        <v>Tablero El Salvador 2018</v>
      </c>
    </row>
    <row r="2" spans="1:46" s="232" customFormat="1" ht="14.1" customHeight="1">
      <c r="A2" s="231" t="s">
        <v>510</v>
      </c>
      <c r="C2" s="233"/>
      <c r="D2" s="234">
        <f>IF($A$3="EN",10,IF($A$3="ES",11,"ERROR"))</f>
        <v>11</v>
      </c>
      <c r="E2" s="234">
        <v>7</v>
      </c>
      <c r="F2" s="234">
        <v>8</v>
      </c>
      <c r="G2" s="234">
        <v>9</v>
      </c>
      <c r="H2" s="233"/>
      <c r="I2" s="233"/>
      <c r="J2" s="233"/>
      <c r="K2" s="233"/>
      <c r="L2" s="233"/>
      <c r="M2" s="234">
        <f>IF($A$3="EN",10,IF($A$3="ES",11,"ERROR"))</f>
        <v>11</v>
      </c>
      <c r="N2" s="234">
        <v>7</v>
      </c>
      <c r="O2" s="234">
        <v>11</v>
      </c>
      <c r="P2" s="234">
        <v>12</v>
      </c>
      <c r="Q2" s="233"/>
      <c r="R2" s="233"/>
      <c r="S2" s="233"/>
      <c r="T2" s="233"/>
      <c r="U2" s="233"/>
      <c r="V2" s="234">
        <f>IF($A$3="EN",10,IF($A$3="ES",11,"ERROR"))</f>
        <v>11</v>
      </c>
      <c r="W2" s="234">
        <v>7</v>
      </c>
      <c r="X2" s="234">
        <v>14</v>
      </c>
      <c r="Y2" s="234">
        <v>15</v>
      </c>
      <c r="Z2" s="233"/>
      <c r="AA2" s="233"/>
      <c r="AB2" s="233"/>
      <c r="AC2" s="233"/>
      <c r="AD2" s="233"/>
      <c r="AE2" s="234">
        <f>IF($A$3="EN",10,IF($A$3="ES",11,"ERROR"))</f>
        <v>11</v>
      </c>
      <c r="AF2" s="234">
        <v>7</v>
      </c>
      <c r="AG2" s="234">
        <v>17</v>
      </c>
      <c r="AH2" s="234">
        <v>18</v>
      </c>
      <c r="AI2" s="233"/>
      <c r="AJ2" s="233"/>
      <c r="AK2" s="233"/>
      <c r="AM2" s="233"/>
      <c r="AN2" s="234">
        <f>IF($A$3="EN",10,IF($A$3="ES",11,"ERROR"))</f>
        <v>11</v>
      </c>
      <c r="AO2" s="234">
        <v>7</v>
      </c>
      <c r="AP2" s="234">
        <v>20</v>
      </c>
      <c r="AQ2" s="234">
        <v>21</v>
      </c>
      <c r="AR2" s="234"/>
      <c r="AS2" s="233"/>
      <c r="AT2" s="235"/>
    </row>
    <row r="3" spans="1:46" ht="51" customHeight="1">
      <c r="A3" s="189" t="s">
        <v>469</v>
      </c>
      <c r="B3" s="417" t="str">
        <f>CONCATENATE($A$1," 1Q18")</f>
        <v>CES 1Q18</v>
      </c>
      <c r="C3" s="418"/>
      <c r="D3" s="418"/>
      <c r="E3" s="419"/>
      <c r="F3" s="422">
        <f>+H5*G5+H59*G59+H74*G74</f>
        <v>1</v>
      </c>
      <c r="G3" s="423"/>
      <c r="H3" s="423"/>
      <c r="I3" s="424"/>
      <c r="J3" s="189"/>
      <c r="K3" s="417" t="str">
        <f>CONCATENATE($A$1," 2Q18")</f>
        <v>CES 2Q18</v>
      </c>
      <c r="L3" s="418"/>
      <c r="M3" s="418"/>
      <c r="N3" s="419"/>
      <c r="O3" s="422">
        <f>+Q5*P5+Q59*P59+Q74*P74</f>
        <v>0</v>
      </c>
      <c r="P3" s="423"/>
      <c r="Q3" s="423"/>
      <c r="R3" s="424"/>
      <c r="S3" s="189"/>
      <c r="T3" s="417" t="str">
        <f>CONCATENATE($A$1," 3Q18")</f>
        <v>CES 3Q18</v>
      </c>
      <c r="U3" s="418"/>
      <c r="V3" s="418"/>
      <c r="W3" s="419"/>
      <c r="X3" s="422">
        <f>+Z5*Y5+Z59*Y59+Z74*Y74</f>
        <v>0</v>
      </c>
      <c r="Y3" s="423"/>
      <c r="Z3" s="423"/>
      <c r="AA3" s="424"/>
      <c r="AB3" s="189"/>
      <c r="AC3" s="417" t="str">
        <f>CONCATENATE($A$1," 4Q18")</f>
        <v>CES 4Q18</v>
      </c>
      <c r="AD3" s="418"/>
      <c r="AE3" s="418"/>
      <c r="AF3" s="419"/>
      <c r="AG3" s="422">
        <f>+AI5*AH5+AI59*AH59+AI74*AH74</f>
        <v>0</v>
      </c>
      <c r="AH3" s="423"/>
      <c r="AI3" s="423"/>
      <c r="AJ3" s="424"/>
      <c r="AK3" s="236"/>
      <c r="AL3" s="429" t="str">
        <f>CONCATENATE($A$2," 2018")</f>
        <v>El Salvador 2018</v>
      </c>
      <c r="AM3" s="430"/>
      <c r="AN3" s="430"/>
      <c r="AO3" s="431"/>
      <c r="AP3" s="422">
        <f>+AR5*AQ5+AR59*AQ59+AR74*AQ74</f>
        <v>0.3574074074074074</v>
      </c>
      <c r="AQ3" s="423"/>
      <c r="AR3" s="423"/>
      <c r="AS3" s="424"/>
      <c r="AT3" s="189"/>
    </row>
    <row r="4" spans="1:46">
      <c r="A4" s="189"/>
      <c r="B4" s="188"/>
      <c r="C4" s="189"/>
      <c r="D4" s="189"/>
      <c r="E4" s="189"/>
      <c r="F4" s="190">
        <f>+F5+F59+F74+F51</f>
        <v>1</v>
      </c>
      <c r="G4" s="190">
        <v>1</v>
      </c>
      <c r="H4" s="189"/>
      <c r="I4" s="189"/>
      <c r="J4" s="189"/>
      <c r="K4" s="189"/>
      <c r="L4" s="189"/>
      <c r="M4" s="189"/>
      <c r="N4" s="189"/>
      <c r="O4" s="190">
        <f>+O5+O59+O74+O51</f>
        <v>1</v>
      </c>
      <c r="P4" s="190">
        <v>1</v>
      </c>
      <c r="Q4" s="189"/>
      <c r="R4" s="189"/>
      <c r="S4" s="189"/>
      <c r="T4" s="189"/>
      <c r="U4" s="189"/>
      <c r="V4" s="189"/>
      <c r="W4" s="189"/>
      <c r="X4" s="190">
        <f>+X5+X59+X74+X51</f>
        <v>1</v>
      </c>
      <c r="Y4" s="190">
        <v>1</v>
      </c>
      <c r="Z4" s="189"/>
      <c r="AA4" s="189"/>
      <c r="AB4" s="189"/>
      <c r="AC4" s="189"/>
      <c r="AD4" s="189"/>
      <c r="AE4" s="189"/>
      <c r="AF4" s="189"/>
      <c r="AG4" s="190">
        <f>+AG5+AG59+AG74+AG51</f>
        <v>1</v>
      </c>
      <c r="AH4" s="190">
        <v>1</v>
      </c>
      <c r="AI4" s="189"/>
      <c r="AJ4" s="189"/>
      <c r="AK4" s="236"/>
      <c r="AL4" s="189"/>
      <c r="AM4" s="189"/>
      <c r="AN4" s="189"/>
      <c r="AO4" s="189"/>
      <c r="AP4" s="190">
        <f>+AP5+AP59+AP74+AP51</f>
        <v>1</v>
      </c>
      <c r="AQ4" s="190">
        <v>1</v>
      </c>
      <c r="AR4" s="189"/>
      <c r="AS4" s="189"/>
      <c r="AT4" s="189"/>
    </row>
    <row r="5" spans="1:46" ht="38.1" customHeight="1">
      <c r="A5" s="237"/>
      <c r="B5" s="420" t="str">
        <f>+HLOOKUP($A$3,MBFS,3,FALSE)</f>
        <v>OBJ. I</v>
      </c>
      <c r="C5" s="421"/>
      <c r="D5" s="270" t="str">
        <f>+HLOOKUP($A$3,MBFS,7,FALSE)</f>
        <v>(Operaciones c/Gtía Soberana)</v>
      </c>
      <c r="E5" s="267"/>
      <c r="F5" s="191">
        <f>IF(AND(H7="",H15="",H21="",H26=""),0,0.6)</f>
        <v>0.6</v>
      </c>
      <c r="G5" s="192">
        <f>+F5/F$4</f>
        <v>0.6</v>
      </c>
      <c r="H5" s="427">
        <f>IF(AND(H7="",H15="",H21="",H26=""),0,H7*G7+H15*G15+H21*G21+H26*G26)</f>
        <v>1</v>
      </c>
      <c r="I5" s="428">
        <f>IF(AND(I6="",I7=""),0,AVERAGE(I6:I7))</f>
        <v>0</v>
      </c>
      <c r="J5" s="229"/>
      <c r="K5" s="420" t="str">
        <f>+HLOOKUP($A$3,MBFS,3,FALSE)</f>
        <v>OBJ. I</v>
      </c>
      <c r="L5" s="421"/>
      <c r="M5" s="270" t="str">
        <f>+HLOOKUP($A$3,MBFS,7,FALSE)</f>
        <v>(Operaciones c/Gtía Soberana)</v>
      </c>
      <c r="N5" s="267"/>
      <c r="O5" s="191">
        <f>IF(AND(Q7="",Q15="",Q21="",Q26=""),0,0.6)</f>
        <v>0.6</v>
      </c>
      <c r="P5" s="192">
        <f>+O5/O$4</f>
        <v>0.6</v>
      </c>
      <c r="Q5" s="427">
        <f>IF(AND(Q7="",Q15="",Q21="",Q26=""),0,Q7*P7+Q15*P15+Q21*P21+Q26*P26)</f>
        <v>0</v>
      </c>
      <c r="R5" s="428">
        <f>IF(AND(R6="",R7=""),0,AVERAGE(R6:R7))</f>
        <v>0</v>
      </c>
      <c r="S5" s="229"/>
      <c r="T5" s="420" t="str">
        <f>+HLOOKUP($A$3,MBFS,3,FALSE)</f>
        <v>OBJ. I</v>
      </c>
      <c r="U5" s="421"/>
      <c r="V5" s="270" t="str">
        <f>+HLOOKUP($A$3,MBFS,7,FALSE)</f>
        <v>(Operaciones c/Gtía Soberana)</v>
      </c>
      <c r="W5" s="267"/>
      <c r="X5" s="191">
        <f>IF(AND(Z7="",Z15="",Z21="",Z26=""),0,0.6)</f>
        <v>0.6</v>
      </c>
      <c r="Y5" s="192">
        <f>+X5/X$4</f>
        <v>0.6</v>
      </c>
      <c r="Z5" s="427">
        <f>IF(AND(Z7="",Z15="",Z21="",Z26=""),0,Z7*Y7+Z15*Y15+Z21*Y21+Z26*Y26)</f>
        <v>0</v>
      </c>
      <c r="AA5" s="428">
        <f>IF(AND(AA6="",AA7=""),0,AVERAGE(AA6:AA7))</f>
        <v>0</v>
      </c>
      <c r="AB5" s="229"/>
      <c r="AC5" s="420" t="str">
        <f>+HLOOKUP($A$3,MBFS,3,FALSE)</f>
        <v>OBJ. I</v>
      </c>
      <c r="AD5" s="421"/>
      <c r="AE5" s="270" t="str">
        <f>+HLOOKUP($A$3,MBFS,7,FALSE)</f>
        <v>(Operaciones c/Gtía Soberana)</v>
      </c>
      <c r="AF5" s="267"/>
      <c r="AG5" s="191">
        <f>IF(AND(AI7="",AI15="",AI21="",AI26=""),0,0.6)</f>
        <v>0.6</v>
      </c>
      <c r="AH5" s="192">
        <f>+AG5/AG$4</f>
        <v>0.6</v>
      </c>
      <c r="AI5" s="427">
        <f>IF(AND(AI7="",AI15="",AI21="",AI26=""),0,AI7*AH7+AI15*AH15+AI21*AH21+AI26*AH26)</f>
        <v>0</v>
      </c>
      <c r="AJ5" s="428">
        <f>IF(AND(AJ6="",AJ7=""),0,AVERAGE(AJ6:AJ7))</f>
        <v>0</v>
      </c>
      <c r="AK5" s="238"/>
      <c r="AL5" s="420" t="str">
        <f>+HLOOKUP($A$3,MBFS,3,FALSE)</f>
        <v>OBJ. I</v>
      </c>
      <c r="AM5" s="421"/>
      <c r="AN5" s="270" t="str">
        <f>+HLOOKUP($A$3,MBFS,7,FALSE)</f>
        <v>(Operaciones c/Gtía Soberana)</v>
      </c>
      <c r="AO5" s="267"/>
      <c r="AP5" s="191">
        <f>IF(AND(AR7="",AR15="",AR21="",AR26=""),0,0.6)</f>
        <v>0.6</v>
      </c>
      <c r="AQ5" s="192">
        <f>+AP5/AP$4</f>
        <v>0.6</v>
      </c>
      <c r="AR5" s="427">
        <f>IF(AND(AR7="",AR15="",AR21="",AR26=""),0,AR7*AQ7+AR15*AQ15+AR21*AQ21+AR26*AQ26)</f>
        <v>0.34567901234567899</v>
      </c>
      <c r="AS5" s="428">
        <f>IF(AND(AS6="",AS7=""),0,AVERAGE(AS6:AS7))</f>
        <v>0</v>
      </c>
      <c r="AT5" s="229"/>
    </row>
    <row r="6" spans="1:46" ht="23.25" hidden="1" outlineLevel="1">
      <c r="A6" s="236"/>
      <c r="B6" s="281"/>
      <c r="C6" s="282"/>
      <c r="D6" s="194"/>
      <c r="E6" s="194"/>
      <c r="F6" s="195">
        <f>+F7+F15+F21+F26</f>
        <v>0.7</v>
      </c>
      <c r="G6" s="195">
        <v>1</v>
      </c>
      <c r="H6" s="194"/>
      <c r="I6" s="196"/>
      <c r="J6" s="229"/>
      <c r="K6" s="281"/>
      <c r="L6" s="282"/>
      <c r="M6" s="194"/>
      <c r="N6" s="194"/>
      <c r="O6" s="195">
        <f>+O7+O15+O21+O26</f>
        <v>0</v>
      </c>
      <c r="P6" s="195">
        <v>1</v>
      </c>
      <c r="Q6" s="194"/>
      <c r="R6" s="196"/>
      <c r="S6" s="229"/>
      <c r="T6" s="281"/>
      <c r="U6" s="282"/>
      <c r="V6" s="194"/>
      <c r="W6" s="194"/>
      <c r="X6" s="195">
        <f>+X7+X15+X21+X26</f>
        <v>0</v>
      </c>
      <c r="Y6" s="195">
        <v>1</v>
      </c>
      <c r="Z6" s="194"/>
      <c r="AA6" s="196"/>
      <c r="AB6" s="229"/>
      <c r="AC6" s="281"/>
      <c r="AD6" s="282"/>
      <c r="AE6" s="194"/>
      <c r="AF6" s="194"/>
      <c r="AG6" s="195">
        <f>+AG7+AG15+AG21+AG26</f>
        <v>0.79999999999999993</v>
      </c>
      <c r="AH6" s="195">
        <v>1</v>
      </c>
      <c r="AI6" s="194"/>
      <c r="AJ6" s="196"/>
      <c r="AK6" s="236"/>
      <c r="AL6" s="281"/>
      <c r="AM6" s="282"/>
      <c r="AN6" s="194"/>
      <c r="AO6" s="194"/>
      <c r="AP6" s="195">
        <f>+AP7+AP15+AP21+AP26</f>
        <v>0.89999999999999991</v>
      </c>
      <c r="AQ6" s="195">
        <v>1</v>
      </c>
      <c r="AR6" s="194"/>
      <c r="AS6" s="196"/>
      <c r="AT6" s="229"/>
    </row>
    <row r="7" spans="1:46" ht="21" hidden="1" outlineLevel="1">
      <c r="A7" s="239"/>
      <c r="B7" s="281"/>
      <c r="C7" s="283" t="s">
        <v>511</v>
      </c>
      <c r="D7" s="199" t="str">
        <f>+HLOOKUP($A$3,MBFS,11,FALSE)</f>
        <v>A01- Gestión Clientes</v>
      </c>
      <c r="E7" s="199"/>
      <c r="F7" s="200">
        <f>IF(AND(H9="",H10="",H11="",H12="",H13=""),0,0.1)</f>
        <v>0</v>
      </c>
      <c r="G7" s="201">
        <f>IF(F$6=0,0,F7/F$6)</f>
        <v>0</v>
      </c>
      <c r="H7" s="202">
        <f>IF(AND(H9="",H10="",H11="",H12="",H13=""),-0.000001,AVERAGE(H9:H13))</f>
        <v>-9.9999999999999995E-7</v>
      </c>
      <c r="I7" s="203"/>
      <c r="J7" s="240"/>
      <c r="K7" s="281"/>
      <c r="L7" s="283" t="s">
        <v>511</v>
      </c>
      <c r="M7" s="199" t="str">
        <f>+HLOOKUP($A$3,MBFS,11,FALSE)</f>
        <v>A01- Gestión Clientes</v>
      </c>
      <c r="N7" s="199"/>
      <c r="O7" s="200">
        <f>IF(AND(Q9="",Q10="",Q11="",Q12="",Q13=""),0,0.1)</f>
        <v>0</v>
      </c>
      <c r="P7" s="201">
        <f>IF(O$6=0,0,O7/O$6)</f>
        <v>0</v>
      </c>
      <c r="Q7" s="202">
        <f>IF(AND(Q9="",Q10="",Q11="",Q12="",Q13=""),-0.000001,AVERAGE(Q9:Q13))</f>
        <v>-9.9999999999999995E-7</v>
      </c>
      <c r="R7" s="203"/>
      <c r="S7" s="240"/>
      <c r="T7" s="281"/>
      <c r="U7" s="283" t="s">
        <v>511</v>
      </c>
      <c r="V7" s="199" t="str">
        <f>+HLOOKUP($A$3,MBFS,11,FALSE)</f>
        <v>A01- Gestión Clientes</v>
      </c>
      <c r="W7" s="199"/>
      <c r="X7" s="200">
        <f>IF(AND(Z9="",Z10="",Z11="",Z12="",Z13=""),0,0.1)</f>
        <v>0</v>
      </c>
      <c r="Y7" s="201">
        <f>IF(X$6=0,0,X7/X$6)</f>
        <v>0</v>
      </c>
      <c r="Z7" s="202">
        <f>IF(AND(Z9="",Z10="",Z11="",Z12="",Z13=""),-0.000001,AVERAGE(Z9:Z13))</f>
        <v>-9.9999999999999995E-7</v>
      </c>
      <c r="AA7" s="203"/>
      <c r="AB7" s="240"/>
      <c r="AC7" s="281"/>
      <c r="AD7" s="283" t="s">
        <v>511</v>
      </c>
      <c r="AE7" s="199" t="str">
        <f>+HLOOKUP($A$3,MBFS,11,FALSE)</f>
        <v>A01- Gestión Clientes</v>
      </c>
      <c r="AF7" s="199"/>
      <c r="AG7" s="200">
        <f>IF(AND(AI9="",AI10="",AI11="",AI12="",AI13=""),0,0.1)</f>
        <v>0</v>
      </c>
      <c r="AH7" s="201">
        <f>IF(AG$6=0,0,AG7/AG$6)</f>
        <v>0</v>
      </c>
      <c r="AI7" s="202">
        <f>IF(AND(AI9="",AI10="",AI11="",AI12="",AI13=""),-0.000001,AVERAGE(AI9:AI13))</f>
        <v>-9.9999999999999995E-7</v>
      </c>
      <c r="AJ7" s="203"/>
      <c r="AK7" s="239"/>
      <c r="AL7" s="281"/>
      <c r="AM7" s="283" t="s">
        <v>511</v>
      </c>
      <c r="AN7" s="199" t="str">
        <f>+HLOOKUP($A$3,MBFS,11,FALSE)</f>
        <v>A01- Gestión Clientes</v>
      </c>
      <c r="AO7" s="199"/>
      <c r="AP7" s="200">
        <f>IF(AND(AR9="",AR10="",AR11="",AR12="",AR13=""),0,0.1)</f>
        <v>0.1</v>
      </c>
      <c r="AQ7" s="201">
        <f>IF(AP$6=0,0,AP7/AP$6)</f>
        <v>0.11111111111111113</v>
      </c>
      <c r="AR7" s="202">
        <f>IF(AND(AR9="",AR10="",AR11="",AR12="",AR13=""),-0.000001,AVERAGE(AR9:AR13))</f>
        <v>0</v>
      </c>
      <c r="AS7" s="203"/>
      <c r="AT7" s="240"/>
    </row>
    <row r="8" spans="1:46" ht="21" hidden="1" outlineLevel="2">
      <c r="A8" s="236"/>
      <c r="B8" s="281"/>
      <c r="C8" s="284"/>
      <c r="D8" s="205"/>
      <c r="E8" s="205"/>
      <c r="F8" s="206" t="s">
        <v>512</v>
      </c>
      <c r="G8" s="206" t="s">
        <v>513</v>
      </c>
      <c r="H8" s="206" t="s">
        <v>36</v>
      </c>
      <c r="I8" s="207"/>
      <c r="J8" s="241"/>
      <c r="K8" s="281"/>
      <c r="L8" s="284"/>
      <c r="M8" s="205"/>
      <c r="N8" s="205"/>
      <c r="O8" s="206" t="s">
        <v>512</v>
      </c>
      <c r="P8" s="206" t="s">
        <v>513</v>
      </c>
      <c r="Q8" s="206" t="s">
        <v>36</v>
      </c>
      <c r="R8" s="207"/>
      <c r="S8" s="241"/>
      <c r="T8" s="281"/>
      <c r="U8" s="284"/>
      <c r="V8" s="205"/>
      <c r="W8" s="205"/>
      <c r="X8" s="206" t="s">
        <v>512</v>
      </c>
      <c r="Y8" s="206" t="s">
        <v>513</v>
      </c>
      <c r="Z8" s="206" t="s">
        <v>36</v>
      </c>
      <c r="AA8" s="207"/>
      <c r="AB8" s="241"/>
      <c r="AC8" s="281"/>
      <c r="AD8" s="284"/>
      <c r="AE8" s="205"/>
      <c r="AF8" s="205"/>
      <c r="AG8" s="206" t="s">
        <v>512</v>
      </c>
      <c r="AH8" s="206" t="s">
        <v>513</v>
      </c>
      <c r="AI8" s="206" t="s">
        <v>36</v>
      </c>
      <c r="AJ8" s="207"/>
      <c r="AK8" s="236"/>
      <c r="AL8" s="281"/>
      <c r="AM8" s="284"/>
      <c r="AN8" s="205"/>
      <c r="AO8" s="205"/>
      <c r="AP8" s="206" t="s">
        <v>512</v>
      </c>
      <c r="AQ8" s="206" t="s">
        <v>513</v>
      </c>
      <c r="AR8" s="206" t="s">
        <v>36</v>
      </c>
      <c r="AS8" s="207"/>
      <c r="AT8" s="241"/>
    </row>
    <row r="9" spans="1:46" ht="21" hidden="1" outlineLevel="2">
      <c r="A9" s="236"/>
      <c r="B9" s="281">
        <v>1</v>
      </c>
      <c r="C9" s="208" t="str">
        <f>VLOOKUP(B9,data,4,FALSE)</f>
        <v>I.1.1</v>
      </c>
      <c r="D9" s="268" t="str">
        <f>VLOOKUP(B9,data,D$2,FALSE)</f>
        <v>% Satisfacción Socios</v>
      </c>
      <c r="E9" s="269" t="str">
        <f>IF(VLOOKUP(B9,data,E$2,FALSE)="FYI","FYI","")</f>
        <v/>
      </c>
      <c r="F9" s="209" t="str">
        <f>IF(VLOOKUP(C9,PLAN,F$2,FALSE)="","",VLOOKUP(C9,PLAN,F$2,FALSE))</f>
        <v/>
      </c>
      <c r="G9" s="210" t="str">
        <f>IF(VLOOKUP(C9,PLAN,G$2,FALSE)="","",VLOOKUP(C9,PLAN,G$2,FALSE))</f>
        <v/>
      </c>
      <c r="H9" s="211" t="str">
        <f>IF(OR(F9="",F9=0,G9="",E9="FYI"),"",IF(G9=0,0,IF(G9&gt;F9,1.00001,G9/F9)))</f>
        <v/>
      </c>
      <c r="I9" s="207"/>
      <c r="J9" s="229"/>
      <c r="K9" s="281">
        <v>1</v>
      </c>
      <c r="L9" s="208" t="str">
        <f>VLOOKUP(K9,data,4,FALSE)</f>
        <v>I.1.1</v>
      </c>
      <c r="M9" s="268" t="str">
        <f>VLOOKUP(K9,data,M$2,FALSE)</f>
        <v>% Satisfacción Socios</v>
      </c>
      <c r="N9" s="269" t="str">
        <f>IF(VLOOKUP(K9,data,N$2,FALSE)="FYI","FYI","")</f>
        <v/>
      </c>
      <c r="O9" s="209" t="str">
        <f>IF(VLOOKUP(L9,PLAN,O$2,FALSE)="","",VLOOKUP(L9,PLAN,O$2,FALSE))</f>
        <v/>
      </c>
      <c r="P9" s="210" t="str">
        <f>IF(VLOOKUP(L9,PLAN,P$2,FALSE)="","",VLOOKUP(L9,PLAN,P$2,FALSE))</f>
        <v/>
      </c>
      <c r="Q9" s="211" t="str">
        <f>IF(OR(O9="",O9=0,P9="",N9="FYI"),"",IF(P9=0,0,IF(P9&gt;O9,1.00001,P9/O9)))</f>
        <v/>
      </c>
      <c r="R9" s="207"/>
      <c r="S9" s="229"/>
      <c r="T9" s="281">
        <v>1</v>
      </c>
      <c r="U9" s="208" t="str">
        <f>VLOOKUP(T9,data,4,FALSE)</f>
        <v>I.1.1</v>
      </c>
      <c r="V9" s="268" t="str">
        <f>VLOOKUP(T9,data,V$2,FALSE)</f>
        <v>% Satisfacción Socios</v>
      </c>
      <c r="W9" s="269" t="str">
        <f>IF(VLOOKUP(T9,data,W$2,FALSE)="FYI","FYI","")</f>
        <v/>
      </c>
      <c r="X9" s="209" t="str">
        <f>IF(VLOOKUP(U9,PLAN,X$2,FALSE)="","",VLOOKUP(U9,PLAN,X$2,FALSE))</f>
        <v/>
      </c>
      <c r="Y9" s="210" t="str">
        <f>IF(VLOOKUP(U9,PLAN,Y$2,FALSE)="","",VLOOKUP(U9,PLAN,Y$2,FALSE))</f>
        <v/>
      </c>
      <c r="Z9" s="211" t="str">
        <f>IF(OR(X9="",X9=0,Y9="",W9="FYI"),"",IF(Y9=0,0,IF(Y9&gt;X9,1.00001,Y9/X9)))</f>
        <v/>
      </c>
      <c r="AA9" s="207"/>
      <c r="AB9" s="229"/>
      <c r="AC9" s="281">
        <v>1</v>
      </c>
      <c r="AD9" s="208" t="str">
        <f>VLOOKUP(AC9,data,4,FALSE)</f>
        <v>I.1.1</v>
      </c>
      <c r="AE9" s="268" t="str">
        <f>VLOOKUP(AC9,data,AE$2,FALSE)</f>
        <v>% Satisfacción Socios</v>
      </c>
      <c r="AF9" s="269" t="str">
        <f>IF(VLOOKUP(AC9,data,AF$2,FALSE)="FYI","FYI","")</f>
        <v/>
      </c>
      <c r="AG9" s="209">
        <f>IF(VLOOKUP(AD9,PLAN,AG$2,FALSE)="","",VLOOKUP(AD9,PLAN,AG$2,FALSE))</f>
        <v>0.9</v>
      </c>
      <c r="AH9" s="210" t="str">
        <f>IF(VLOOKUP(AD9,PLAN,AH$2,FALSE)="","",VLOOKUP(AD9,PLAN,AH$2,FALSE))</f>
        <v/>
      </c>
      <c r="AI9" s="211" t="str">
        <f>IF(OR(AG9="",AG9=0,AH9="",AF9="FYI"),"",IF(AH9=0,0,IF(AH9&gt;AG9,1.00001,AH9/AG9)))</f>
        <v/>
      </c>
      <c r="AJ9" s="207"/>
      <c r="AK9" s="236"/>
      <c r="AL9" s="281">
        <v>1</v>
      </c>
      <c r="AM9" s="208" t="str">
        <f>VLOOKUP(AL9,data,4,FALSE)</f>
        <v>I.1.1</v>
      </c>
      <c r="AN9" s="268" t="str">
        <f>VLOOKUP(AL9,data,AN$2,FALSE)</f>
        <v>% Satisfacción Socios</v>
      </c>
      <c r="AO9" s="269" t="str">
        <f>IF(VLOOKUP(AL9,data,AO$2,FALSE)="FYI","FYI","")</f>
        <v/>
      </c>
      <c r="AP9" s="209">
        <f>IF(VLOOKUP(AM9,PLAN,AP$2,FALSE)="","",VLOOKUP(AM9,PLAN,AP$2,FALSE))</f>
        <v>0.9</v>
      </c>
      <c r="AQ9" s="210">
        <f>IF(VLOOKUP(AM9,PLAN,AQ$2,FALSE)="","",VLOOKUP(AM9,PLAN,AQ$2,FALSE))</f>
        <v>0</v>
      </c>
      <c r="AR9" s="211">
        <f>IF(OR(AP9="",AP9=0,AQ9="",AO9="FYI"),"",IF(AQ9=0,0,IF(AQ9&gt;AP9,1.00001,AQ9/AP9)))</f>
        <v>0</v>
      </c>
      <c r="AS9" s="207"/>
      <c r="AT9" s="229"/>
    </row>
    <row r="10" spans="1:46" ht="21" hidden="1" outlineLevel="2">
      <c r="A10" s="236"/>
      <c r="B10" s="281">
        <v>2</v>
      </c>
      <c r="C10" s="208" t="str">
        <f>VLOOKUP(B10,data,4,FALSE)</f>
        <v>I.1.2</v>
      </c>
      <c r="D10" s="268" t="str">
        <f>VLOOKUP(B10,data,D$2,FALSE)</f>
        <v>% TCs Clientes y Soport Op aprob.</v>
      </c>
      <c r="E10" s="269" t="str">
        <f>IF(VLOOKUP(B10,data,E$2,FALSE)="FYI","FYI","")</f>
        <v/>
      </c>
      <c r="F10" s="209" t="str">
        <f>IF(VLOOKUP(C10,PLAN,F$2,FALSE)="","",VLOOKUP(C10,PLAN,F$2,FALSE))</f>
        <v/>
      </c>
      <c r="G10" s="210" t="str">
        <f>IF(VLOOKUP(C10,PLAN,G$2,FALSE)="","",VLOOKUP(C10,PLAN,G$2,FALSE))</f>
        <v/>
      </c>
      <c r="H10" s="211" t="str">
        <f>IF(OR(F10="",F10=0,G10="",E10="FYI"),"",IF(G10=0,0,IF(G10&gt;F10,1.00001,G10/F10)))</f>
        <v/>
      </c>
      <c r="I10" s="207"/>
      <c r="J10" s="229"/>
      <c r="K10" s="281">
        <v>2</v>
      </c>
      <c r="L10" s="208" t="str">
        <f>VLOOKUP(K10,data,4,FALSE)</f>
        <v>I.1.2</v>
      </c>
      <c r="M10" s="268" t="str">
        <f>VLOOKUP(K10,data,M$2,FALSE)</f>
        <v>% TCs Clientes y Soport Op aprob.</v>
      </c>
      <c r="N10" s="269" t="str">
        <f>IF(VLOOKUP(K10,data,N$2,FALSE)="FYI","FYI","")</f>
        <v/>
      </c>
      <c r="O10" s="209" t="str">
        <f>IF(VLOOKUP(L10,PLAN,O$2,FALSE)="","",VLOOKUP(L10,PLAN,O$2,FALSE))</f>
        <v/>
      </c>
      <c r="P10" s="210" t="str">
        <f>IF(VLOOKUP(L10,PLAN,P$2,FALSE)="","",VLOOKUP(L10,PLAN,P$2,FALSE))</f>
        <v/>
      </c>
      <c r="Q10" s="211" t="str">
        <f>IF(OR(O10="",O10=0,P10="",N10="FYI"),"",IF(P10=0,0,IF(P10&gt;O10,1.00001,P10/O10)))</f>
        <v/>
      </c>
      <c r="R10" s="207"/>
      <c r="S10" s="229"/>
      <c r="T10" s="281">
        <v>2</v>
      </c>
      <c r="U10" s="208" t="str">
        <f>VLOOKUP(T10,data,4,FALSE)</f>
        <v>I.1.2</v>
      </c>
      <c r="V10" s="268" t="str">
        <f>VLOOKUP(T10,data,V$2,FALSE)</f>
        <v>% TCs Clientes y Soport Op aprob.</v>
      </c>
      <c r="W10" s="269" t="str">
        <f>IF(VLOOKUP(T10,data,W$2,FALSE)="FYI","FYI","")</f>
        <v/>
      </c>
      <c r="X10" s="209" t="str">
        <f>IF(VLOOKUP(U10,PLAN,X$2,FALSE)="","",VLOOKUP(U10,PLAN,X$2,FALSE))</f>
        <v/>
      </c>
      <c r="Y10" s="210" t="str">
        <f>IF(VLOOKUP(U10,PLAN,Y$2,FALSE)="","",VLOOKUP(U10,PLAN,Y$2,FALSE))</f>
        <v/>
      </c>
      <c r="Z10" s="211" t="str">
        <f>IF(OR(X10="",X10=0,Y10="",W10="FYI"),"",IF(Y10=0,0,IF(Y10&gt;X10,1.00001,Y10/X10)))</f>
        <v/>
      </c>
      <c r="AA10" s="207"/>
      <c r="AB10" s="229"/>
      <c r="AC10" s="281">
        <v>2</v>
      </c>
      <c r="AD10" s="208" t="str">
        <f>VLOOKUP(AC10,data,4,FALSE)</f>
        <v>I.1.2</v>
      </c>
      <c r="AE10" s="268" t="str">
        <f>VLOOKUP(AC10,data,AE$2,FALSE)</f>
        <v>% TCs Clientes y Soport Op aprob.</v>
      </c>
      <c r="AF10" s="269" t="str">
        <f>IF(VLOOKUP(AC10,data,AF$2,FALSE)="FYI","FYI","")</f>
        <v/>
      </c>
      <c r="AG10" s="209" t="str">
        <f>IF(VLOOKUP(AD10,PLAN,AG$2,FALSE)="","",VLOOKUP(AD10,PLAN,AG$2,FALSE))</f>
        <v xml:space="preserve"> </v>
      </c>
      <c r="AH10" s="210" t="str">
        <f>IF(VLOOKUP(AD10,PLAN,AH$2,FALSE)="","",VLOOKUP(AD10,PLAN,AH$2,FALSE))</f>
        <v/>
      </c>
      <c r="AI10" s="211" t="str">
        <f>IF(OR(AG10="",AG10=0,AH10="",AF10="FYI"),"",IF(AH10=0,0,IF(AH10&gt;AG10,1.00001,AH10/AG10)))</f>
        <v/>
      </c>
      <c r="AJ10" s="207"/>
      <c r="AK10" s="236"/>
      <c r="AL10" s="281">
        <v>2</v>
      </c>
      <c r="AM10" s="208" t="str">
        <f>VLOOKUP(AL10,data,4,FALSE)</f>
        <v>I.1.2</v>
      </c>
      <c r="AN10" s="268" t="str">
        <f>VLOOKUP(AL10,data,AN$2,FALSE)</f>
        <v>% TCs Clientes y Soport Op aprob.</v>
      </c>
      <c r="AO10" s="269" t="str">
        <f>IF(VLOOKUP(AL10,data,AO$2,FALSE)="FYI","FYI","")</f>
        <v/>
      </c>
      <c r="AP10" s="209" t="str">
        <f>IF(VLOOKUP(AM10,PLAN,AP$2,FALSE)="","",VLOOKUP(AM10,PLAN,AP$2,FALSE))</f>
        <v/>
      </c>
      <c r="AQ10" s="210" t="str">
        <f>IF(VLOOKUP(AM10,PLAN,AQ$2,FALSE)="","",VLOOKUP(AM10,PLAN,AQ$2,FALSE))</f>
        <v/>
      </c>
      <c r="AR10" s="211" t="str">
        <f>IF(OR(AP10="",AP10=0,AQ10="",AO10="FYI"),"",IF(AQ10=0,0,IF(AQ10&gt;AP10,1.00001,AQ10/AP10)))</f>
        <v/>
      </c>
      <c r="AS10" s="207"/>
      <c r="AT10" s="229"/>
    </row>
    <row r="11" spans="1:46" ht="21" hidden="1" outlineLevel="2">
      <c r="A11" s="236"/>
      <c r="B11" s="281">
        <v>3</v>
      </c>
      <c r="C11" s="208" t="str">
        <f>VLOOKUP(B11,data,4,FALSE)</f>
        <v>I.1.3</v>
      </c>
      <c r="D11" s="268" t="str">
        <f>VLOOKUP(B11,data,D$2,FALSE)</f>
        <v># Projectos en nombre de co-financiadores</v>
      </c>
      <c r="E11" s="269" t="str">
        <f>IF(VLOOKUP(B11,data,E$2,FALSE)="FYI","FYI","")</f>
        <v>FYI</v>
      </c>
      <c r="F11" s="212" t="str">
        <f>IF(VLOOKUP(C11,PLAN,F$2,FALSE)="","",VLOOKUP(C11,PLAN,F$2,FALSE))</f>
        <v/>
      </c>
      <c r="G11" s="213">
        <f>IF(VLOOKUP(C11,PLAN,G$2,FALSE)="","",VLOOKUP(C11,PLAN,G$2,FALSE))</f>
        <v>0</v>
      </c>
      <c r="H11" s="211" t="str">
        <f>IF(OR(F11="",F11=0,G11="",E11="FYI"),"",IF(G11=0,0,IF(G11&gt;F11,1.00001,G11/F11)))</f>
        <v/>
      </c>
      <c r="I11" s="207"/>
      <c r="J11" s="229"/>
      <c r="K11" s="281">
        <v>3</v>
      </c>
      <c r="L11" s="208" t="str">
        <f>VLOOKUP(K11,data,4,FALSE)</f>
        <v>I.1.3</v>
      </c>
      <c r="M11" s="268" t="str">
        <f>VLOOKUP(K11,data,M$2,FALSE)</f>
        <v># Projectos en nombre de co-financiadores</v>
      </c>
      <c r="N11" s="269" t="str">
        <f>IF(VLOOKUP(K11,data,N$2,FALSE)="FYI","FYI","")</f>
        <v>FYI</v>
      </c>
      <c r="O11" s="212" t="str">
        <f>IF(VLOOKUP(L11,PLAN,O$2,FALSE)="","",VLOOKUP(L11,PLAN,O$2,FALSE))</f>
        <v/>
      </c>
      <c r="P11" s="213">
        <f>IF(VLOOKUP(L11,PLAN,P$2,FALSE)="","",VLOOKUP(L11,PLAN,P$2,FALSE))</f>
        <v>0</v>
      </c>
      <c r="Q11" s="211" t="str">
        <f>IF(OR(O11="",O11=0,P11="",N11="FYI"),"",IF(P11=0,0,IF(P11&gt;O11,1.00001,P11/O11)))</f>
        <v/>
      </c>
      <c r="R11" s="207"/>
      <c r="S11" s="229"/>
      <c r="T11" s="281">
        <v>3</v>
      </c>
      <c r="U11" s="208" t="str">
        <f>VLOOKUP(T11,data,4,FALSE)</f>
        <v>I.1.3</v>
      </c>
      <c r="V11" s="268" t="str">
        <f>VLOOKUP(T11,data,V$2,FALSE)</f>
        <v># Projectos en nombre de co-financiadores</v>
      </c>
      <c r="W11" s="269" t="str">
        <f>IF(VLOOKUP(T11,data,W$2,FALSE)="FYI","FYI","")</f>
        <v>FYI</v>
      </c>
      <c r="X11" s="212" t="str">
        <f>IF(VLOOKUP(U11,PLAN,X$2,FALSE)="","",VLOOKUP(U11,PLAN,X$2,FALSE))</f>
        <v/>
      </c>
      <c r="Y11" s="213">
        <f>IF(VLOOKUP(U11,PLAN,Y$2,FALSE)="","",VLOOKUP(U11,PLAN,Y$2,FALSE))</f>
        <v>0</v>
      </c>
      <c r="Z11" s="211" t="str">
        <f>IF(OR(X11="",X11=0,Y11="",W11="FYI"),"",IF(Y11=0,0,IF(Y11&gt;X11,1.00001,Y11/X11)))</f>
        <v/>
      </c>
      <c r="AA11" s="207"/>
      <c r="AB11" s="229"/>
      <c r="AC11" s="281">
        <v>3</v>
      </c>
      <c r="AD11" s="208" t="str">
        <f>VLOOKUP(AC11,data,4,FALSE)</f>
        <v>I.1.3</v>
      </c>
      <c r="AE11" s="268" t="str">
        <f>VLOOKUP(AC11,data,AE$2,FALSE)</f>
        <v># Projectos en nombre de co-financiadores</v>
      </c>
      <c r="AF11" s="269" t="str">
        <f>IF(VLOOKUP(AC11,data,AF$2,FALSE)="FYI","FYI","")</f>
        <v>FYI</v>
      </c>
      <c r="AG11" s="212" t="str">
        <f>IF(VLOOKUP(AD11,PLAN,AG$2,FALSE)="","",VLOOKUP(AD11,PLAN,AG$2,FALSE))</f>
        <v/>
      </c>
      <c r="AH11" s="213">
        <f>IF(VLOOKUP(AD11,PLAN,AH$2,FALSE)="","",VLOOKUP(AD11,PLAN,AH$2,FALSE))</f>
        <v>0</v>
      </c>
      <c r="AI11" s="211" t="str">
        <f>IF(OR(AG11="",AG11=0,AH11="",AF11="FYI"),"",IF(AH11=0,0,IF(AH11&gt;AG11,1.00001,AH11/AG11)))</f>
        <v/>
      </c>
      <c r="AJ11" s="207"/>
      <c r="AK11" s="236"/>
      <c r="AL11" s="281">
        <v>3</v>
      </c>
      <c r="AM11" s="208" t="str">
        <f>VLOOKUP(AL11,data,4,FALSE)</f>
        <v>I.1.3</v>
      </c>
      <c r="AN11" s="268" t="str">
        <f>VLOOKUP(AL11,data,AN$2,FALSE)</f>
        <v># Projectos en nombre de co-financiadores</v>
      </c>
      <c r="AO11" s="269" t="str">
        <f>IF(VLOOKUP(AL11,data,AO$2,FALSE)="FYI","FYI","")</f>
        <v>FYI</v>
      </c>
      <c r="AP11" s="212" t="str">
        <f>IF(VLOOKUP(AM11,PLAN,AP$2,FALSE)="","",VLOOKUP(AM11,PLAN,AP$2,FALSE))</f>
        <v/>
      </c>
      <c r="AQ11" s="213">
        <f>IF(VLOOKUP(AM11,PLAN,AQ$2,FALSE)="","",VLOOKUP(AM11,PLAN,AQ$2,FALSE))</f>
        <v>0</v>
      </c>
      <c r="AR11" s="211" t="str">
        <f>IF(OR(AP11="",AP11=0,AQ11="",AO11="FYI"),"",IF(AQ11=0,0,IF(AQ11&gt;AP11,1.00001,AQ11/AP11)))</f>
        <v/>
      </c>
      <c r="AS11" s="207"/>
      <c r="AT11" s="229"/>
    </row>
    <row r="12" spans="1:46" ht="21" hidden="1" outlineLevel="2">
      <c r="B12" s="281">
        <v>4</v>
      </c>
      <c r="C12" s="208" t="str">
        <f>VLOOKUP(B12,data,4,FALSE)</f>
        <v>I.1.4</v>
      </c>
      <c r="D12" s="268" t="str">
        <f>VLOOKUP(B12,data,D$2,FALSE)</f>
        <v># Eventos de armonización de FMP</v>
      </c>
      <c r="E12" s="269" t="str">
        <f>IF(VLOOKUP(B12,data,E$2,FALSE)="FYI","FYI","")</f>
        <v>FYI</v>
      </c>
      <c r="F12" s="212" t="str">
        <f>IF(VLOOKUP(C12,PLAN,F$2,FALSE)="","",VLOOKUP(C12,PLAN,F$2,FALSE))</f>
        <v/>
      </c>
      <c r="G12" s="213">
        <f>IF(VLOOKUP(C12,PLAN,G$2,FALSE)="","",VLOOKUP(C12,PLAN,G$2,FALSE))</f>
        <v>0</v>
      </c>
      <c r="H12" s="211" t="str">
        <f>IF(OR(F12="",F12=0,G12="",E12="FYI"),"",IF(G12=0,0,IF(G12&gt;F12,1.00001,G12/F12)))</f>
        <v/>
      </c>
      <c r="I12" s="207"/>
      <c r="J12" s="229"/>
      <c r="K12" s="281">
        <v>4</v>
      </c>
      <c r="L12" s="208" t="str">
        <f>VLOOKUP(K12,data,4,FALSE)</f>
        <v>I.1.4</v>
      </c>
      <c r="M12" s="268" t="str">
        <f>VLOOKUP(K12,data,M$2,FALSE)</f>
        <v># Eventos de armonización de FMP</v>
      </c>
      <c r="N12" s="269" t="str">
        <f>IF(VLOOKUP(K12,data,N$2,FALSE)="FYI","FYI","")</f>
        <v>FYI</v>
      </c>
      <c r="O12" s="212" t="str">
        <f>IF(VLOOKUP(L12,PLAN,O$2,FALSE)="","",VLOOKUP(L12,PLAN,O$2,FALSE))</f>
        <v/>
      </c>
      <c r="P12" s="213" t="str">
        <f>IF(VLOOKUP(L12,PLAN,P$2,FALSE)="","",VLOOKUP(L12,PLAN,P$2,FALSE))</f>
        <v/>
      </c>
      <c r="Q12" s="211" t="str">
        <f>IF(OR(O12="",O12=0,P12="",N12="FYI"),"",IF(P12=0,0,IF(P12&gt;O12,1.00001,P12/O12)))</f>
        <v/>
      </c>
      <c r="R12" s="207"/>
      <c r="S12" s="229"/>
      <c r="T12" s="281">
        <v>4</v>
      </c>
      <c r="U12" s="208" t="str">
        <f>VLOOKUP(T12,data,4,FALSE)</f>
        <v>I.1.4</v>
      </c>
      <c r="V12" s="268" t="str">
        <f>VLOOKUP(T12,data,V$2,FALSE)</f>
        <v># Eventos de armonización de FMP</v>
      </c>
      <c r="W12" s="269" t="str">
        <f>IF(VLOOKUP(T12,data,W$2,FALSE)="FYI","FYI","")</f>
        <v>FYI</v>
      </c>
      <c r="X12" s="212" t="str">
        <f>IF(VLOOKUP(U12,PLAN,X$2,FALSE)="","",VLOOKUP(U12,PLAN,X$2,FALSE))</f>
        <v/>
      </c>
      <c r="Y12" s="213">
        <f>IF(VLOOKUP(U12,PLAN,Y$2,FALSE)="","",VLOOKUP(U12,PLAN,Y$2,FALSE))</f>
        <v>0</v>
      </c>
      <c r="Z12" s="211" t="str">
        <f>IF(OR(X12="",X12=0,Y12="",W12="FYI"),"",IF(Y12=0,0,IF(Y12&gt;X12,1.00001,Y12/X12)))</f>
        <v/>
      </c>
      <c r="AA12" s="207"/>
      <c r="AB12" s="229"/>
      <c r="AC12" s="281">
        <v>4</v>
      </c>
      <c r="AD12" s="208" t="str">
        <f>VLOOKUP(AC12,data,4,FALSE)</f>
        <v>I.1.4</v>
      </c>
      <c r="AE12" s="268" t="str">
        <f>VLOOKUP(AC12,data,AE$2,FALSE)</f>
        <v># Eventos de armonización de FMP</v>
      </c>
      <c r="AF12" s="269" t="str">
        <f>IF(VLOOKUP(AC12,data,AF$2,FALSE)="FYI","FYI","")</f>
        <v>FYI</v>
      </c>
      <c r="AG12" s="212" t="str">
        <f>IF(VLOOKUP(AD12,PLAN,AG$2,FALSE)="","",VLOOKUP(AD12,PLAN,AG$2,FALSE))</f>
        <v/>
      </c>
      <c r="AH12" s="213" t="str">
        <f>IF(VLOOKUP(AD12,PLAN,AH$2,FALSE)="","",VLOOKUP(AD12,PLAN,AH$2,FALSE))</f>
        <v/>
      </c>
      <c r="AI12" s="211" t="str">
        <f>IF(OR(AG12="",AG12=0,AH12="",AF12="FYI"),"",IF(AH12=0,0,IF(AH12&gt;AG12,1.00001,AH12/AG12)))</f>
        <v/>
      </c>
      <c r="AJ12" s="207"/>
      <c r="AL12" s="281">
        <v>4</v>
      </c>
      <c r="AM12" s="208" t="str">
        <f>VLOOKUP(AL12,data,4,FALSE)</f>
        <v>I.1.4</v>
      </c>
      <c r="AN12" s="268" t="str">
        <f>VLOOKUP(AL12,data,AN$2,FALSE)</f>
        <v># Eventos de armonización de FMP</v>
      </c>
      <c r="AO12" s="269" t="str">
        <f>IF(VLOOKUP(AL12,data,AO$2,FALSE)="FYI","FYI","")</f>
        <v>FYI</v>
      </c>
      <c r="AP12" s="212" t="str">
        <f>IF(VLOOKUP(AM12,PLAN,AP$2,FALSE)="","",VLOOKUP(AM12,PLAN,AP$2,FALSE))</f>
        <v/>
      </c>
      <c r="AQ12" s="213">
        <f>IF(VLOOKUP(AM12,PLAN,AQ$2,FALSE)="","",VLOOKUP(AM12,PLAN,AQ$2,FALSE))</f>
        <v>0</v>
      </c>
      <c r="AR12" s="211" t="str">
        <f>IF(OR(AP12="",AP12=0,AQ12="",AO12="FYI"),"",IF(AQ12=0,0,IF(AQ12&gt;AP12,1.00001,AQ12/AP12)))</f>
        <v/>
      </c>
      <c r="AS12" s="207"/>
      <c r="AT12" s="229"/>
    </row>
    <row r="13" spans="1:46" ht="21" hidden="1" outlineLevel="2">
      <c r="B13" s="281">
        <v>5</v>
      </c>
      <c r="C13" s="208" t="str">
        <f>VLOOKUP(B13,data,4,FALSE)</f>
        <v>I.1.5</v>
      </c>
      <c r="D13" s="268" t="str">
        <f>VLOOKUP(B13,data,D$2,FALSE)</f>
        <v># de participaciones en estudios VPS</v>
      </c>
      <c r="E13" s="269" t="str">
        <f>IF(VLOOKUP(B13,data,E$2,FALSE)="FYI","FYI","")</f>
        <v>FYI</v>
      </c>
      <c r="F13" s="212" t="str">
        <f>IF(VLOOKUP(C13,PLAN,F$2,FALSE)="","",VLOOKUP(C13,PLAN,F$2,FALSE))</f>
        <v/>
      </c>
      <c r="G13" s="213" t="str">
        <f>IF(VLOOKUP(C13,PLAN,G$2,FALSE)="","",VLOOKUP(C13,PLAN,G$2,FALSE))</f>
        <v/>
      </c>
      <c r="H13" s="211" t="str">
        <f>IF(OR(F13="",F13=0,G13="",E13="FYI"),"",IF(G13=0,0,IF(G13&gt;F13,1.00001,G13/F13)))</f>
        <v/>
      </c>
      <c r="I13" s="207"/>
      <c r="J13" s="229"/>
      <c r="K13" s="281">
        <v>5</v>
      </c>
      <c r="L13" s="208" t="str">
        <f>VLOOKUP(K13,data,4,FALSE)</f>
        <v>I.1.5</v>
      </c>
      <c r="M13" s="268" t="str">
        <f>VLOOKUP(K13,data,M$2,FALSE)</f>
        <v># de participaciones en estudios VPS</v>
      </c>
      <c r="N13" s="269" t="str">
        <f>IF(VLOOKUP(K13,data,N$2,FALSE)="FYI","FYI","")</f>
        <v>FYI</v>
      </c>
      <c r="O13" s="212" t="str">
        <f>IF(VLOOKUP(L13,PLAN,O$2,FALSE)="","",VLOOKUP(L13,PLAN,O$2,FALSE))</f>
        <v/>
      </c>
      <c r="P13" s="213" t="str">
        <f>IF(VLOOKUP(L13,PLAN,P$2,FALSE)="","",VLOOKUP(L13,PLAN,P$2,FALSE))</f>
        <v/>
      </c>
      <c r="Q13" s="211" t="str">
        <f>IF(OR(O13="",O13=0,P13="",N13="FYI"),"",IF(P13=0,0,IF(P13&gt;O13,1.00001,P13/O13)))</f>
        <v/>
      </c>
      <c r="R13" s="207"/>
      <c r="S13" s="229"/>
      <c r="T13" s="281">
        <v>5</v>
      </c>
      <c r="U13" s="208" t="str">
        <f>VLOOKUP(T13,data,4,FALSE)</f>
        <v>I.1.5</v>
      </c>
      <c r="V13" s="268" t="str">
        <f>VLOOKUP(T13,data,V$2,FALSE)</f>
        <v># de participaciones en estudios VPS</v>
      </c>
      <c r="W13" s="269" t="str">
        <f>IF(VLOOKUP(T13,data,W$2,FALSE)="FYI","FYI","")</f>
        <v>FYI</v>
      </c>
      <c r="X13" s="212" t="str">
        <f>IF(VLOOKUP(U13,PLAN,X$2,FALSE)="","",VLOOKUP(U13,PLAN,X$2,FALSE))</f>
        <v/>
      </c>
      <c r="Y13" s="213" t="str">
        <f>IF(VLOOKUP(U13,PLAN,Y$2,FALSE)="","",VLOOKUP(U13,PLAN,Y$2,FALSE))</f>
        <v/>
      </c>
      <c r="Z13" s="211" t="str">
        <f>IF(OR(X13="",X13=0,Y13="",W13="FYI"),"",IF(Y13=0,0,IF(Y13&gt;X13,1.00001,Y13/X13)))</f>
        <v/>
      </c>
      <c r="AA13" s="207"/>
      <c r="AB13" s="229"/>
      <c r="AC13" s="281">
        <v>5</v>
      </c>
      <c r="AD13" s="208" t="str">
        <f>VLOOKUP(AC13,data,4,FALSE)</f>
        <v>I.1.5</v>
      </c>
      <c r="AE13" s="268" t="str">
        <f>VLOOKUP(AC13,data,AE$2,FALSE)</f>
        <v># de participaciones en estudios VPS</v>
      </c>
      <c r="AF13" s="269" t="str">
        <f>IF(VLOOKUP(AC13,data,AF$2,FALSE)="FYI","FYI","")</f>
        <v>FYI</v>
      </c>
      <c r="AG13" s="212" t="str">
        <f>IF(VLOOKUP(AD13,PLAN,AG$2,FALSE)="","",VLOOKUP(AD13,PLAN,AG$2,FALSE))</f>
        <v/>
      </c>
      <c r="AH13" s="213" t="str">
        <f>IF(VLOOKUP(AD13,PLAN,AH$2,FALSE)="","",VLOOKUP(AD13,PLAN,AH$2,FALSE))</f>
        <v/>
      </c>
      <c r="AI13" s="211" t="str">
        <f>IF(OR(AG13="",AG13=0,AH13="",AF13="FYI"),"",IF(AH13=0,0,IF(AH13&gt;AG13,1.00001,AH13/AG13)))</f>
        <v/>
      </c>
      <c r="AJ13" s="207"/>
      <c r="AL13" s="281">
        <v>5</v>
      </c>
      <c r="AM13" s="208" t="str">
        <f>VLOOKUP(AL13,data,4,FALSE)</f>
        <v>I.1.5</v>
      </c>
      <c r="AN13" s="268" t="str">
        <f>VLOOKUP(AL13,data,AN$2,FALSE)</f>
        <v># de participaciones en estudios VPS</v>
      </c>
      <c r="AO13" s="269" t="str">
        <f>IF(VLOOKUP(AL13,data,AO$2,FALSE)="FYI","FYI","")</f>
        <v>FYI</v>
      </c>
      <c r="AP13" s="212" t="str">
        <f>IF(VLOOKUP(AM13,PLAN,AP$2,FALSE)="","",VLOOKUP(AM13,PLAN,AP$2,FALSE))</f>
        <v/>
      </c>
      <c r="AQ13" s="213" t="str">
        <f>IF(VLOOKUP(AM13,PLAN,AQ$2,FALSE)="","",VLOOKUP(AM13,PLAN,AQ$2,FALSE))</f>
        <v/>
      </c>
      <c r="AR13" s="211" t="str">
        <f>IF(OR(AP13="",AP13=0,AQ13="",AO13="FYI"),"",IF(AQ13=0,0,IF(AQ13&gt;AP13,1.00001,AQ13/AP13)))</f>
        <v/>
      </c>
      <c r="AS13" s="207"/>
      <c r="AT13" s="229"/>
    </row>
    <row r="14" spans="1:46" ht="21" hidden="1" outlineLevel="2">
      <c r="B14" s="281"/>
      <c r="C14" s="286"/>
      <c r="D14" s="214"/>
      <c r="E14" s="214"/>
      <c r="F14" s="215"/>
      <c r="G14" s="216"/>
      <c r="H14" s="217"/>
      <c r="I14" s="207"/>
      <c r="J14" s="229"/>
      <c r="K14" s="281"/>
      <c r="L14" s="286"/>
      <c r="M14" s="214"/>
      <c r="N14" s="214"/>
      <c r="O14" s="215"/>
      <c r="P14" s="216"/>
      <c r="Q14" s="217"/>
      <c r="R14" s="207"/>
      <c r="S14" s="229"/>
      <c r="T14" s="281"/>
      <c r="U14" s="286"/>
      <c r="V14" s="214"/>
      <c r="W14" s="214"/>
      <c r="X14" s="215"/>
      <c r="Y14" s="216"/>
      <c r="Z14" s="217"/>
      <c r="AA14" s="207"/>
      <c r="AB14" s="229"/>
      <c r="AC14" s="281"/>
      <c r="AD14" s="286"/>
      <c r="AE14" s="214"/>
      <c r="AF14" s="214"/>
      <c r="AG14" s="215"/>
      <c r="AH14" s="216"/>
      <c r="AI14" s="217"/>
      <c r="AJ14" s="207"/>
      <c r="AL14" s="281"/>
      <c r="AM14" s="286"/>
      <c r="AN14" s="214"/>
      <c r="AO14" s="214"/>
      <c r="AP14" s="215"/>
      <c r="AQ14" s="216"/>
      <c r="AR14" s="217"/>
      <c r="AS14" s="207"/>
      <c r="AT14" s="229"/>
    </row>
    <row r="15" spans="1:46" ht="21" hidden="1" outlineLevel="1">
      <c r="A15" s="239"/>
      <c r="B15" s="281"/>
      <c r="C15" s="283" t="s">
        <v>514</v>
      </c>
      <c r="D15" s="199" t="str">
        <f>+HLOOKUP($A$3,MBFS,12,FALSE)</f>
        <v>A02- Estrategia y Programación</v>
      </c>
      <c r="E15" s="199"/>
      <c r="F15" s="200">
        <f>IF(AND(H17="",H18="",H19=""),0,0.1)</f>
        <v>0</v>
      </c>
      <c r="G15" s="201">
        <f>IF(F$6=0,0,F15/F$6)</f>
        <v>0</v>
      </c>
      <c r="H15" s="202">
        <f>IF(AND(H17="",H18="",H19=""),-0.000001,AVERAGE(H17:H19))</f>
        <v>-9.9999999999999995E-7</v>
      </c>
      <c r="I15" s="203"/>
      <c r="J15" s="240"/>
      <c r="K15" s="281"/>
      <c r="L15" s="283" t="s">
        <v>514</v>
      </c>
      <c r="M15" s="199" t="str">
        <f>+HLOOKUP($A$3,MBFS,12,FALSE)</f>
        <v>A02- Estrategia y Programación</v>
      </c>
      <c r="N15" s="199"/>
      <c r="O15" s="200">
        <f>IF(AND(Q17="",Q18="",Q19=""),0,0.1)</f>
        <v>0</v>
      </c>
      <c r="P15" s="201">
        <f>IF(O$6=0,0,O15/O$6)</f>
        <v>0</v>
      </c>
      <c r="Q15" s="202">
        <f>IF(AND(Q17="",Q18="",Q19=""),-0.000001,AVERAGE(Q17:Q19))</f>
        <v>-9.9999999999999995E-7</v>
      </c>
      <c r="R15" s="203"/>
      <c r="S15" s="240"/>
      <c r="T15" s="281"/>
      <c r="U15" s="283" t="s">
        <v>514</v>
      </c>
      <c r="V15" s="199" t="str">
        <f>+HLOOKUP($A$3,MBFS,12,FALSE)</f>
        <v>A02- Estrategia y Programación</v>
      </c>
      <c r="W15" s="199"/>
      <c r="X15" s="200">
        <f>IF(AND(Z17="",Z18="",Z19=""),0,0.1)</f>
        <v>0</v>
      </c>
      <c r="Y15" s="201">
        <f>IF(X$6=0,0,X15/X$6)</f>
        <v>0</v>
      </c>
      <c r="Z15" s="202">
        <f>IF(AND(Z17="",Z18="",Z19=""),-0.000001,AVERAGE(Z17:Z19))</f>
        <v>-9.9999999999999995E-7</v>
      </c>
      <c r="AA15" s="203"/>
      <c r="AB15" s="240"/>
      <c r="AC15" s="281"/>
      <c r="AD15" s="283" t="s">
        <v>514</v>
      </c>
      <c r="AE15" s="199" t="str">
        <f>+HLOOKUP($A$3,MBFS,12,FALSE)</f>
        <v>A02- Estrategia y Programación</v>
      </c>
      <c r="AF15" s="199"/>
      <c r="AG15" s="200">
        <f>IF(AND(AI17="",AI18="",AI19=""),0,0.1)</f>
        <v>0.1</v>
      </c>
      <c r="AH15" s="201">
        <f>IF(AG$6=0,0,AG15/AG$6)</f>
        <v>0.12500000000000003</v>
      </c>
      <c r="AI15" s="202">
        <f>IF(AND(AI17="",AI18="",AI19=""),-0.000001,AVERAGE(AI17:AI19))</f>
        <v>0</v>
      </c>
      <c r="AJ15" s="203"/>
      <c r="AK15" s="239"/>
      <c r="AL15" s="281"/>
      <c r="AM15" s="283" t="s">
        <v>514</v>
      </c>
      <c r="AN15" s="199" t="str">
        <f>+HLOOKUP($A$3,MBFS,12,FALSE)</f>
        <v>A02- Estrategia y Programación</v>
      </c>
      <c r="AO15" s="199"/>
      <c r="AP15" s="200">
        <f>IF(AND(AR17="",AR18="",AR19=""),0,0.1)</f>
        <v>0.1</v>
      </c>
      <c r="AQ15" s="201">
        <f>IF(AP$6=0,0,AP15/AP$6)</f>
        <v>0.11111111111111113</v>
      </c>
      <c r="AR15" s="202">
        <f>IF(AND(AR17="",AR18="",AR19=""),-0.000001,AVERAGE(AR17:AR19))</f>
        <v>0</v>
      </c>
      <c r="AS15" s="203"/>
      <c r="AT15" s="240"/>
    </row>
    <row r="16" spans="1:46" ht="21" hidden="1" outlineLevel="2">
      <c r="B16" s="281"/>
      <c r="C16" s="287"/>
      <c r="D16" s="218"/>
      <c r="E16" s="218"/>
      <c r="F16" s="206" t="s">
        <v>512</v>
      </c>
      <c r="G16" s="206" t="s">
        <v>513</v>
      </c>
      <c r="H16" s="219" t="s">
        <v>36</v>
      </c>
      <c r="I16" s="207"/>
      <c r="J16" s="229"/>
      <c r="K16" s="281"/>
      <c r="L16" s="287"/>
      <c r="M16" s="218"/>
      <c r="N16" s="218"/>
      <c r="O16" s="206" t="s">
        <v>512</v>
      </c>
      <c r="P16" s="206" t="s">
        <v>513</v>
      </c>
      <c r="Q16" s="219" t="s">
        <v>36</v>
      </c>
      <c r="R16" s="207"/>
      <c r="S16" s="229"/>
      <c r="T16" s="281"/>
      <c r="U16" s="287"/>
      <c r="V16" s="218"/>
      <c r="W16" s="218"/>
      <c r="X16" s="206" t="s">
        <v>512</v>
      </c>
      <c r="Y16" s="206" t="s">
        <v>513</v>
      </c>
      <c r="Z16" s="219" t="s">
        <v>36</v>
      </c>
      <c r="AA16" s="207"/>
      <c r="AB16" s="229"/>
      <c r="AC16" s="281"/>
      <c r="AD16" s="287"/>
      <c r="AE16" s="218"/>
      <c r="AF16" s="218"/>
      <c r="AG16" s="206" t="s">
        <v>512</v>
      </c>
      <c r="AH16" s="206" t="s">
        <v>513</v>
      </c>
      <c r="AI16" s="219" t="s">
        <v>36</v>
      </c>
      <c r="AJ16" s="207"/>
      <c r="AL16" s="281"/>
      <c r="AM16" s="287"/>
      <c r="AN16" s="218"/>
      <c r="AO16" s="218"/>
      <c r="AP16" s="206" t="s">
        <v>512</v>
      </c>
      <c r="AQ16" s="206" t="s">
        <v>513</v>
      </c>
      <c r="AR16" s="219" t="s">
        <v>36</v>
      </c>
      <c r="AS16" s="207"/>
      <c r="AT16" s="229"/>
    </row>
    <row r="17" spans="1:50" ht="21" hidden="1" outlineLevel="2">
      <c r="B17" s="281">
        <v>6</v>
      </c>
      <c r="C17" s="208" t="str">
        <f>VLOOKUP(B17,data,4,FALSE)</f>
        <v>I.2.1</v>
      </c>
      <c r="D17" s="268" t="str">
        <f>VLOOKUP(B17,data,D$2,FALSE)</f>
        <v>% de Calidad en insumos a la EBP</v>
      </c>
      <c r="E17" s="269" t="str">
        <f>IF(VLOOKUP(B17,data,E$2,FALSE)="FYI","FYI","")</f>
        <v/>
      </c>
      <c r="F17" s="209" t="str">
        <f>IF(VLOOKUP(C17,PLAN,F$2,FALSE)="","",VLOOKUP(C17,PLAN,F$2,FALSE))</f>
        <v/>
      </c>
      <c r="G17" s="210" t="str">
        <f>IF(VLOOKUP(C17,PLAN,G$2,FALSE)="","",VLOOKUP(C17,PLAN,G$2,FALSE))</f>
        <v/>
      </c>
      <c r="H17" s="211" t="str">
        <f t="shared" ref="H17:H18" si="0">IF(OR(F17="",F17=0,G17="",E17="FYI"),"",IF(G17=0,0,IF(G17&gt;F17,1.00001,G17/F17)))</f>
        <v/>
      </c>
      <c r="I17" s="207"/>
      <c r="J17" s="229"/>
      <c r="K17" s="281">
        <v>6</v>
      </c>
      <c r="L17" s="208" t="str">
        <f>VLOOKUP(K17,data,4,FALSE)</f>
        <v>I.2.1</v>
      </c>
      <c r="M17" s="268" t="str">
        <f>VLOOKUP(K17,data,M$2,FALSE)</f>
        <v>% de Calidad en insumos a la EBP</v>
      </c>
      <c r="N17" s="269" t="str">
        <f>IF(VLOOKUP(K17,data,N$2,FALSE)="FYI","FYI","")</f>
        <v/>
      </c>
      <c r="O17" s="209" t="str">
        <f>IF(VLOOKUP(L17,PLAN,O$2,FALSE)="","",VLOOKUP(L17,PLAN,O$2,FALSE))</f>
        <v/>
      </c>
      <c r="P17" s="210" t="str">
        <f>IF(VLOOKUP(L17,PLAN,P$2,FALSE)="","",VLOOKUP(L17,PLAN,P$2,FALSE))</f>
        <v/>
      </c>
      <c r="Q17" s="211" t="str">
        <f t="shared" ref="Q17:Q19" si="1">IF(OR(O17="",O17=0,P17="",N17="FYI"),"",IF(P17=0,0,IF(P17&gt;O17,1.00001,P17/O17)))</f>
        <v/>
      </c>
      <c r="R17" s="207"/>
      <c r="S17" s="229"/>
      <c r="T17" s="281">
        <v>6</v>
      </c>
      <c r="U17" s="208" t="str">
        <f>VLOOKUP(T17,data,4,FALSE)</f>
        <v>I.2.1</v>
      </c>
      <c r="V17" s="268" t="str">
        <f>VLOOKUP(T17,data,V$2,FALSE)</f>
        <v>% de Calidad en insumos a la EBP</v>
      </c>
      <c r="W17" s="269" t="str">
        <f>IF(VLOOKUP(T17,data,W$2,FALSE)="FYI","FYI","")</f>
        <v/>
      </c>
      <c r="X17" s="209" t="str">
        <f>IF(VLOOKUP(U17,PLAN,X$2,FALSE)="","",VLOOKUP(U17,PLAN,X$2,FALSE))</f>
        <v/>
      </c>
      <c r="Y17" s="210" t="str">
        <f>IF(VLOOKUP(U17,PLAN,Y$2,FALSE)="","",VLOOKUP(U17,PLAN,Y$2,FALSE))</f>
        <v/>
      </c>
      <c r="Z17" s="211" t="str">
        <f t="shared" ref="Z17:Z19" si="2">IF(OR(X17="",X17=0,Y17="",W17="FYI"),"",IF(Y17=0,0,IF(Y17&gt;X17,1.00001,Y17/X17)))</f>
        <v/>
      </c>
      <c r="AA17" s="207"/>
      <c r="AB17" s="229"/>
      <c r="AC17" s="281">
        <v>6</v>
      </c>
      <c r="AD17" s="208" t="str">
        <f>VLOOKUP(AC17,data,4,FALSE)</f>
        <v>I.2.1</v>
      </c>
      <c r="AE17" s="268" t="str">
        <f>VLOOKUP(AC17,data,AE$2,FALSE)</f>
        <v>% de Calidad en insumos a la EBP</v>
      </c>
      <c r="AF17" s="269" t="str">
        <f>IF(VLOOKUP(AC17,data,AF$2,FALSE)="FYI","FYI","")</f>
        <v/>
      </c>
      <c r="AG17" s="209">
        <f>IF(VLOOKUP(AD17,PLAN,AG$2,FALSE)="","",VLOOKUP(AD17,PLAN,AG$2,FALSE))</f>
        <v>0</v>
      </c>
      <c r="AH17" s="210">
        <f>IF(VLOOKUP(AD17,PLAN,AH$2,FALSE)="","",VLOOKUP(AD17,PLAN,AH$2,FALSE))</f>
        <v>0</v>
      </c>
      <c r="AI17" s="211" t="str">
        <f t="shared" ref="AI17:AI19" si="3">IF(OR(AG17="",AG17=0,AH17="",AF17="FYI"),"",IF(AH17=0,0,IF(AH17&gt;AG17,1.00001,AH17/AG17)))</f>
        <v/>
      </c>
      <c r="AJ17" s="207"/>
      <c r="AL17" s="281">
        <v>6</v>
      </c>
      <c r="AM17" s="208" t="str">
        <f>VLOOKUP(AL17,data,4,FALSE)</f>
        <v>I.2.1</v>
      </c>
      <c r="AN17" s="268" t="str">
        <f>VLOOKUP(AL17,data,AN$2,FALSE)</f>
        <v>% de Calidad en insumos a la EBP</v>
      </c>
      <c r="AO17" s="269" t="str">
        <f>IF(VLOOKUP(AL17,data,AO$2,FALSE)="FYI","FYI","")</f>
        <v/>
      </c>
      <c r="AP17" s="209">
        <f>IF(VLOOKUP(AM17,PLAN,AP$2,FALSE)="","",VLOOKUP(AM17,PLAN,AP$2,FALSE))</f>
        <v>0</v>
      </c>
      <c r="AQ17" s="210">
        <f>IF(VLOOKUP(AM17,PLAN,AQ$2,FALSE)="","",VLOOKUP(AM17,PLAN,AQ$2,FALSE))</f>
        <v>0</v>
      </c>
      <c r="AR17" s="211" t="str">
        <f t="shared" ref="AR17:AR19" si="4">IF(OR(AP17="",AP17=0,AQ17="",AO17="FYI"),"",IF(AQ17=0,0,IF(AQ17&gt;AP17,1.00001,AQ17/AP17)))</f>
        <v/>
      </c>
      <c r="AS17" s="207"/>
      <c r="AT17" s="229"/>
    </row>
    <row r="18" spans="1:50" ht="21" hidden="1" outlineLevel="2">
      <c r="B18" s="281">
        <v>7</v>
      </c>
      <c r="C18" s="208" t="str">
        <f>VLOOKUP(B18,data,4,FALSE)</f>
        <v>I.2.2.1</v>
      </c>
      <c r="D18" s="268" t="str">
        <f>VLOOKUP(B18,data,D$2,FALSE)</f>
        <v>% de Calidad en insumos a los CPD</v>
      </c>
      <c r="E18" s="269" t="str">
        <f>IF(VLOOKUP(B18,data,E$2,FALSE)="FYI","FYI","")</f>
        <v/>
      </c>
      <c r="F18" s="209" t="str">
        <f>IF(VLOOKUP(C18,PLAN,F$2,FALSE)="","",VLOOKUP(C18,PLAN,F$2,FALSE))</f>
        <v/>
      </c>
      <c r="G18" s="210" t="str">
        <f>IF(VLOOKUP(C18,PLAN,G$2,FALSE)="","",VLOOKUP(C18,PLAN,G$2,FALSE))</f>
        <v/>
      </c>
      <c r="H18" s="211" t="str">
        <f t="shared" si="0"/>
        <v/>
      </c>
      <c r="I18" s="207"/>
      <c r="J18" s="229"/>
      <c r="K18" s="281">
        <v>7</v>
      </c>
      <c r="L18" s="208" t="str">
        <f>VLOOKUP(K18,data,4,FALSE)</f>
        <v>I.2.2.1</v>
      </c>
      <c r="M18" s="268" t="str">
        <f>VLOOKUP(K18,data,M$2,FALSE)</f>
        <v>% de Calidad en insumos a los CPD</v>
      </c>
      <c r="N18" s="269" t="str">
        <f>IF(VLOOKUP(K18,data,N$2,FALSE)="FYI","FYI","")</f>
        <v/>
      </c>
      <c r="O18" s="209" t="str">
        <f>IF(VLOOKUP(L18,PLAN,O$2,FALSE)="","",VLOOKUP(L18,PLAN,O$2,FALSE))</f>
        <v/>
      </c>
      <c r="P18" s="210" t="str">
        <f>IF(VLOOKUP(L18,PLAN,P$2,FALSE)="","",VLOOKUP(L18,PLAN,P$2,FALSE))</f>
        <v/>
      </c>
      <c r="Q18" s="211" t="str">
        <f t="shared" si="1"/>
        <v/>
      </c>
      <c r="R18" s="207"/>
      <c r="S18" s="229"/>
      <c r="T18" s="281">
        <v>7</v>
      </c>
      <c r="U18" s="208" t="str">
        <f>VLOOKUP(T18,data,4,FALSE)</f>
        <v>I.2.2.1</v>
      </c>
      <c r="V18" s="268" t="str">
        <f>VLOOKUP(T18,data,V$2,FALSE)</f>
        <v>% de Calidad en insumos a los CPD</v>
      </c>
      <c r="W18" s="269" t="str">
        <f>IF(VLOOKUP(T18,data,W$2,FALSE)="FYI","FYI","")</f>
        <v/>
      </c>
      <c r="X18" s="209" t="str">
        <f>IF(VLOOKUP(U18,PLAN,X$2,FALSE)="","",VLOOKUP(U18,PLAN,X$2,FALSE))</f>
        <v/>
      </c>
      <c r="Y18" s="210" t="str">
        <f>IF(VLOOKUP(U18,PLAN,Y$2,FALSE)="","",VLOOKUP(U18,PLAN,Y$2,FALSE))</f>
        <v/>
      </c>
      <c r="Z18" s="211" t="str">
        <f t="shared" si="2"/>
        <v/>
      </c>
      <c r="AA18" s="207"/>
      <c r="AB18" s="229"/>
      <c r="AC18" s="281">
        <v>7</v>
      </c>
      <c r="AD18" s="208" t="str">
        <f>VLOOKUP(AC18,data,4,FALSE)</f>
        <v>I.2.2.1</v>
      </c>
      <c r="AE18" s="268" t="str">
        <f>VLOOKUP(AC18,data,AE$2,FALSE)</f>
        <v>% de Calidad en insumos a los CPD</v>
      </c>
      <c r="AF18" s="269" t="str">
        <f>IF(VLOOKUP(AC18,data,AF$2,FALSE)="FYI","FYI","")</f>
        <v/>
      </c>
      <c r="AG18" s="209">
        <f>IF(VLOOKUP(AD18,PLAN,AG$2,FALSE)="","",VLOOKUP(AD18,PLAN,AG$2,FALSE))</f>
        <v>1</v>
      </c>
      <c r="AH18" s="210">
        <f>IF(VLOOKUP(AD18,PLAN,AH$2,FALSE)="","",VLOOKUP(AD18,PLAN,AH$2,FALSE))</f>
        <v>0</v>
      </c>
      <c r="AI18" s="211">
        <f t="shared" si="3"/>
        <v>0</v>
      </c>
      <c r="AJ18" s="207"/>
      <c r="AL18" s="281">
        <v>7</v>
      </c>
      <c r="AM18" s="208" t="str">
        <f>VLOOKUP(AL18,data,4,FALSE)</f>
        <v>I.2.2.1</v>
      </c>
      <c r="AN18" s="268" t="str">
        <f>VLOOKUP(AL18,data,AN$2,FALSE)</f>
        <v>% de Calidad en insumos a los CPD</v>
      </c>
      <c r="AO18" s="269" t="str">
        <f>IF(VLOOKUP(AL18,data,AO$2,FALSE)="FYI","FYI","")</f>
        <v/>
      </c>
      <c r="AP18" s="209">
        <f>IF(VLOOKUP(AM18,PLAN,AP$2,FALSE)="","",VLOOKUP(AM18,PLAN,AP$2,FALSE))</f>
        <v>1</v>
      </c>
      <c r="AQ18" s="210">
        <f>IF(VLOOKUP(AM18,PLAN,AQ$2,FALSE)="","",VLOOKUP(AM18,PLAN,AQ$2,FALSE))</f>
        <v>0</v>
      </c>
      <c r="AR18" s="211">
        <f t="shared" si="4"/>
        <v>0</v>
      </c>
      <c r="AS18" s="207"/>
      <c r="AT18" s="229"/>
    </row>
    <row r="19" spans="1:50" ht="21" hidden="1" outlineLevel="2">
      <c r="B19" s="281">
        <v>7.2</v>
      </c>
      <c r="C19" s="208" t="str">
        <f>VLOOKUP(B19,data,4,FALSE)</f>
        <v>I.2.2.2</v>
      </c>
      <c r="D19" s="268" t="str">
        <f>VLOOKUP(B19,data,D$2,FALSE)</f>
        <v>% de CPDs enviadas</v>
      </c>
      <c r="E19" s="269" t="str">
        <f>IF(VLOOKUP(B19,data,E$2,FALSE)="FYI","FYI","")</f>
        <v/>
      </c>
      <c r="F19" s="209" t="str">
        <f>IF(VLOOKUP(C19,PLAN,F$2,FALSE)="","",VLOOKUP(C19,PLAN,F$2,FALSE))</f>
        <v/>
      </c>
      <c r="G19" s="210" t="str">
        <f>IF(VLOOKUP(C19,PLAN,G$2,FALSE)="","",VLOOKUP(C19,PLAN,G$2,FALSE))</f>
        <v/>
      </c>
      <c r="H19" s="211" t="str">
        <f t="shared" ref="H19" si="5">IF(OR(F19="",F19=0,G19="",E19="FYI"),"",IF(G19=0,0,IF(G19&gt;F19,1.00001,G19/F19)))</f>
        <v/>
      </c>
      <c r="I19" s="207"/>
      <c r="J19" s="229"/>
      <c r="K19" s="281">
        <v>7.2</v>
      </c>
      <c r="L19" s="208" t="str">
        <f>VLOOKUP(K19,data,4,FALSE)</f>
        <v>I.2.2.2</v>
      </c>
      <c r="M19" s="268" t="str">
        <f>VLOOKUP(K19,data,M$2,FALSE)</f>
        <v>% de CPDs enviadas</v>
      </c>
      <c r="N19" s="269" t="str">
        <f>IF(VLOOKUP(K19,data,N$2,FALSE)="FYI","FYI","")</f>
        <v/>
      </c>
      <c r="O19" s="209" t="str">
        <f>IF(VLOOKUP(L19,PLAN,O$2,FALSE)="","",VLOOKUP(L19,PLAN,O$2,FALSE))</f>
        <v/>
      </c>
      <c r="P19" s="210" t="str">
        <f>IF(VLOOKUP(L19,PLAN,P$2,FALSE)="","",VLOOKUP(L19,PLAN,P$2,FALSE))</f>
        <v/>
      </c>
      <c r="Q19" s="211" t="str">
        <f t="shared" si="1"/>
        <v/>
      </c>
      <c r="R19" s="207"/>
      <c r="S19" s="229"/>
      <c r="T19" s="281">
        <v>7.2</v>
      </c>
      <c r="U19" s="208" t="str">
        <f>VLOOKUP(T19,data,4,FALSE)</f>
        <v>I.2.2.2</v>
      </c>
      <c r="V19" s="268" t="str">
        <f>VLOOKUP(T19,data,V$2,FALSE)</f>
        <v>% de CPDs enviadas</v>
      </c>
      <c r="W19" s="269" t="str">
        <f>IF(VLOOKUP(T19,data,W$2,FALSE)="FYI","FYI","")</f>
        <v/>
      </c>
      <c r="X19" s="209" t="str">
        <f>IF(VLOOKUP(U19,PLAN,X$2,FALSE)="","",VLOOKUP(U19,PLAN,X$2,FALSE))</f>
        <v/>
      </c>
      <c r="Y19" s="210" t="str">
        <f>IF(VLOOKUP(U19,PLAN,Y$2,FALSE)="","",VLOOKUP(U19,PLAN,Y$2,FALSE))</f>
        <v/>
      </c>
      <c r="Z19" s="211" t="str">
        <f t="shared" si="2"/>
        <v/>
      </c>
      <c r="AA19" s="207"/>
      <c r="AB19" s="229"/>
      <c r="AC19" s="281">
        <v>7.2</v>
      </c>
      <c r="AD19" s="208" t="str">
        <f>VLOOKUP(AC19,data,4,FALSE)</f>
        <v>I.2.2.2</v>
      </c>
      <c r="AE19" s="268" t="str">
        <f>VLOOKUP(AC19,data,AE$2,FALSE)</f>
        <v>% de CPDs enviadas</v>
      </c>
      <c r="AF19" s="269" t="str">
        <f>IF(VLOOKUP(AC19,data,AF$2,FALSE)="FYI","FYI","")</f>
        <v/>
      </c>
      <c r="AG19" s="209" t="str">
        <f>IF(VLOOKUP(AD19,PLAN,AG$2,FALSE)="","",VLOOKUP(AD19,PLAN,AG$2,FALSE))</f>
        <v/>
      </c>
      <c r="AH19" s="210" t="str">
        <f>IF(VLOOKUP(AD19,PLAN,AH$2,FALSE)="","",VLOOKUP(AD19,PLAN,AH$2,FALSE))</f>
        <v/>
      </c>
      <c r="AI19" s="211" t="str">
        <f t="shared" si="3"/>
        <v/>
      </c>
      <c r="AJ19" s="207"/>
      <c r="AL19" s="281">
        <v>7.2</v>
      </c>
      <c r="AM19" s="208" t="str">
        <f>VLOOKUP(AL19,data,4,FALSE)</f>
        <v>I.2.2.2</v>
      </c>
      <c r="AN19" s="268" t="str">
        <f>VLOOKUP(AL19,data,AN$2,FALSE)</f>
        <v>% de CPDs enviadas</v>
      </c>
      <c r="AO19" s="269" t="str">
        <f>IF(VLOOKUP(AL19,data,AO$2,FALSE)="FYI","FYI","")</f>
        <v/>
      </c>
      <c r="AP19" s="209">
        <f>IF(VLOOKUP(AM19,PLAN,AP$2,FALSE)="","",VLOOKUP(AM19,PLAN,AP$2,FALSE))</f>
        <v>0</v>
      </c>
      <c r="AQ19" s="210">
        <f>IF(VLOOKUP(AM19,PLAN,AQ$2,FALSE)="","",VLOOKUP(AM19,PLAN,AQ$2,FALSE))</f>
        <v>0</v>
      </c>
      <c r="AR19" s="211" t="str">
        <f t="shared" si="4"/>
        <v/>
      </c>
      <c r="AS19" s="207"/>
      <c r="AT19" s="229"/>
    </row>
    <row r="20" spans="1:50" ht="21" hidden="1" outlineLevel="2">
      <c r="B20" s="281"/>
      <c r="C20" s="287"/>
      <c r="D20" s="218"/>
      <c r="E20" s="218"/>
      <c r="F20" s="206"/>
      <c r="G20" s="206"/>
      <c r="H20" s="219"/>
      <c r="I20" s="207"/>
      <c r="J20" s="229"/>
      <c r="K20" s="281"/>
      <c r="L20" s="287"/>
      <c r="M20" s="218"/>
      <c r="N20" s="218"/>
      <c r="O20" s="206"/>
      <c r="P20" s="206"/>
      <c r="Q20" s="219"/>
      <c r="R20" s="207"/>
      <c r="S20" s="229"/>
      <c r="T20" s="281"/>
      <c r="U20" s="287"/>
      <c r="V20" s="218"/>
      <c r="W20" s="218"/>
      <c r="X20" s="206"/>
      <c r="Y20" s="206"/>
      <c r="Z20" s="219"/>
      <c r="AA20" s="207"/>
      <c r="AB20" s="229"/>
      <c r="AC20" s="281"/>
      <c r="AD20" s="287"/>
      <c r="AE20" s="218"/>
      <c r="AF20" s="218"/>
      <c r="AG20" s="206"/>
      <c r="AH20" s="206"/>
      <c r="AI20" s="219"/>
      <c r="AJ20" s="207"/>
      <c r="AL20" s="281"/>
      <c r="AM20" s="287"/>
      <c r="AN20" s="218"/>
      <c r="AO20" s="218"/>
      <c r="AP20" s="206"/>
      <c r="AQ20" s="206"/>
      <c r="AR20" s="219"/>
      <c r="AS20" s="207"/>
      <c r="AT20" s="229"/>
    </row>
    <row r="21" spans="1:50" ht="21" hidden="1" outlineLevel="1">
      <c r="A21" s="239"/>
      <c r="B21" s="281"/>
      <c r="C21" s="283" t="s">
        <v>515</v>
      </c>
      <c r="D21" s="199" t="str">
        <f>+HLOOKUP($A$3,MBFS,14,FALSE)</f>
        <v>A05- Preparación</v>
      </c>
      <c r="E21" s="199"/>
      <c r="F21" s="200">
        <f>IF(AND(H23="",H24=""),0,0.1)</f>
        <v>0</v>
      </c>
      <c r="G21" s="201">
        <f>IF(F$6=0,0,F21/F$6)</f>
        <v>0</v>
      </c>
      <c r="H21" s="202">
        <f>IF(AND(H23="",H24=""),-0.000001,AVERAGE(H23:H24))</f>
        <v>-9.9999999999999995E-7</v>
      </c>
      <c r="I21" s="203"/>
      <c r="J21" s="240"/>
      <c r="K21" s="281"/>
      <c r="L21" s="283" t="s">
        <v>515</v>
      </c>
      <c r="M21" s="199" t="str">
        <f>+HLOOKUP($A$3,MBFS,14,FALSE)</f>
        <v>A05- Preparación</v>
      </c>
      <c r="N21" s="199"/>
      <c r="O21" s="200">
        <f>IF(AND(Q23="",Q24=""),0,0.1)</f>
        <v>0</v>
      </c>
      <c r="P21" s="201">
        <f>IF(O$6=0,0,O21/O$6)</f>
        <v>0</v>
      </c>
      <c r="Q21" s="202">
        <f>IF(AND(Q23="",Q24=""),-0.000001,AVERAGE(Q23:Q24))</f>
        <v>-9.9999999999999995E-7</v>
      </c>
      <c r="R21" s="203"/>
      <c r="S21" s="240"/>
      <c r="T21" s="281"/>
      <c r="U21" s="283" t="s">
        <v>515</v>
      </c>
      <c r="V21" s="199" t="str">
        <f>+HLOOKUP($A$3,MBFS,14,FALSE)</f>
        <v>A05- Preparación</v>
      </c>
      <c r="W21" s="199"/>
      <c r="X21" s="200">
        <f>IF(AND(Z23="",Z24=""),0,0.1)</f>
        <v>0</v>
      </c>
      <c r="Y21" s="201">
        <f>IF(X$6=0,0,X21/X$6)</f>
        <v>0</v>
      </c>
      <c r="Z21" s="202">
        <f>IF(AND(Z23="",Z24=""),-0.000001,AVERAGE(Z23:Z24))</f>
        <v>-9.9999999999999995E-7</v>
      </c>
      <c r="AA21" s="203"/>
      <c r="AB21" s="240"/>
      <c r="AC21" s="281"/>
      <c r="AD21" s="283" t="s">
        <v>515</v>
      </c>
      <c r="AE21" s="199" t="str">
        <f>+HLOOKUP($A$3,MBFS,14,FALSE)</f>
        <v>A05- Preparación</v>
      </c>
      <c r="AF21" s="199"/>
      <c r="AG21" s="200">
        <f>IF(AND(AI23="",AI24=""),0,0.1)</f>
        <v>0</v>
      </c>
      <c r="AH21" s="201">
        <f>IF(AG$6=0,0,AG21/AG$6)</f>
        <v>0</v>
      </c>
      <c r="AI21" s="202">
        <f>IF(AND(AI23="",AI24=""),-0.000001,AVERAGE(AI23:AI24))</f>
        <v>-9.9999999999999995E-7</v>
      </c>
      <c r="AJ21" s="203"/>
      <c r="AK21" s="239"/>
      <c r="AL21" s="281"/>
      <c r="AM21" s="283" t="s">
        <v>515</v>
      </c>
      <c r="AN21" s="199" t="str">
        <f>+HLOOKUP($A$3,MBFS,14,FALSE)</f>
        <v>A05- Preparación</v>
      </c>
      <c r="AO21" s="199"/>
      <c r="AP21" s="200">
        <f>IF(AND(AR23="",AR24=""),0,0.1)</f>
        <v>0</v>
      </c>
      <c r="AQ21" s="201">
        <f>IF(AP$6=0,0,AP21/AP$6)</f>
        <v>0</v>
      </c>
      <c r="AR21" s="202">
        <f>IF(AND(AR23="",AR24=""),-0.000001,AVERAGE(AR23:AR24))</f>
        <v>-9.9999999999999995E-7</v>
      </c>
      <c r="AS21" s="203"/>
      <c r="AT21" s="240"/>
    </row>
    <row r="22" spans="1:50" ht="21" hidden="1" outlineLevel="2">
      <c r="B22" s="281"/>
      <c r="C22" s="287"/>
      <c r="D22" s="218"/>
      <c r="E22" s="218"/>
      <c r="F22" s="206" t="s">
        <v>512</v>
      </c>
      <c r="G22" s="206" t="s">
        <v>513</v>
      </c>
      <c r="H22" s="219" t="s">
        <v>36</v>
      </c>
      <c r="I22" s="207"/>
      <c r="J22" s="229"/>
      <c r="K22" s="281"/>
      <c r="L22" s="287"/>
      <c r="M22" s="218"/>
      <c r="N22" s="218"/>
      <c r="O22" s="206" t="s">
        <v>512</v>
      </c>
      <c r="P22" s="206" t="s">
        <v>513</v>
      </c>
      <c r="Q22" s="219" t="s">
        <v>36</v>
      </c>
      <c r="R22" s="207"/>
      <c r="S22" s="229"/>
      <c r="T22" s="281"/>
      <c r="U22" s="287"/>
      <c r="V22" s="218"/>
      <c r="W22" s="218"/>
      <c r="X22" s="206" t="s">
        <v>512</v>
      </c>
      <c r="Y22" s="206" t="s">
        <v>513</v>
      </c>
      <c r="Z22" s="219" t="s">
        <v>36</v>
      </c>
      <c r="AA22" s="207"/>
      <c r="AB22" s="229"/>
      <c r="AC22" s="281"/>
      <c r="AD22" s="287"/>
      <c r="AE22" s="218"/>
      <c r="AF22" s="218"/>
      <c r="AG22" s="206" t="s">
        <v>512</v>
      </c>
      <c r="AH22" s="206" t="s">
        <v>513</v>
      </c>
      <c r="AI22" s="219" t="s">
        <v>36</v>
      </c>
      <c r="AJ22" s="207"/>
      <c r="AL22" s="281"/>
      <c r="AM22" s="287"/>
      <c r="AN22" s="218"/>
      <c r="AO22" s="218"/>
      <c r="AP22" s="206" t="s">
        <v>512</v>
      </c>
      <c r="AQ22" s="206" t="s">
        <v>513</v>
      </c>
      <c r="AR22" s="219" t="s">
        <v>36</v>
      </c>
      <c r="AS22" s="207"/>
      <c r="AT22" s="229"/>
    </row>
    <row r="23" spans="1:50" ht="21" hidden="1" outlineLevel="2">
      <c r="B23" s="281">
        <v>8</v>
      </c>
      <c r="C23" s="208" t="str">
        <f>VLOOKUP(B23,data,4,FALSE)</f>
        <v>I.3.1.1</v>
      </c>
      <c r="D23" s="268" t="str">
        <f>VLOOKUP(B23,data,D$2,FALSE)</f>
        <v>% diseño de calidad en Anexos III</v>
      </c>
      <c r="E23" s="269" t="str">
        <f>IF(VLOOKUP(B23,data,E$2,FALSE)="FYI","FYI","")</f>
        <v/>
      </c>
      <c r="F23" s="209">
        <f>IF(VLOOKUP(C23,PLAN,F$2,FALSE)="","",VLOOKUP(C23,PLAN,F$2,FALSE))</f>
        <v>0</v>
      </c>
      <c r="G23" s="210">
        <f>IF(VLOOKUP(C23,PLAN,G$2,FALSE)="","",VLOOKUP(C23,PLAN,G$2,FALSE))</f>
        <v>0</v>
      </c>
      <c r="H23" s="211" t="str">
        <f>IF(OR(F23="",F23=0,G23="",E23="FYI"),"",IF(G23=0,0,IF(G23&gt;F23,1.00001,G23/F23)))</f>
        <v/>
      </c>
      <c r="I23" s="207"/>
      <c r="J23" s="229"/>
      <c r="K23" s="281">
        <v>8</v>
      </c>
      <c r="L23" s="208" t="str">
        <f>VLOOKUP(K23,data,4,FALSE)</f>
        <v>I.3.1.1</v>
      </c>
      <c r="M23" s="268" t="str">
        <f>VLOOKUP(K23,data,M$2,FALSE)</f>
        <v>% diseño de calidad en Anexos III</v>
      </c>
      <c r="N23" s="269" t="str">
        <f>IF(VLOOKUP(K23,data,N$2,FALSE)="FYI","FYI","")</f>
        <v/>
      </c>
      <c r="O23" s="209">
        <f>IF(VLOOKUP(L23,PLAN,O$2,FALSE)="","",VLOOKUP(L23,PLAN,O$2,FALSE))</f>
        <v>0</v>
      </c>
      <c r="P23" s="210">
        <f>IF(VLOOKUP(L23,PLAN,P$2,FALSE)="","",VLOOKUP(L23,PLAN,P$2,FALSE))</f>
        <v>0</v>
      </c>
      <c r="Q23" s="211" t="str">
        <f>IF(OR(O23="",O23=0,P23="",N23="FYI"),"",IF(P23=0,0,IF(P23&gt;O23,1.00001,P23/O23)))</f>
        <v/>
      </c>
      <c r="R23" s="207"/>
      <c r="S23" s="229"/>
      <c r="T23" s="281">
        <v>8</v>
      </c>
      <c r="U23" s="208" t="str">
        <f>VLOOKUP(T23,data,4,FALSE)</f>
        <v>I.3.1.1</v>
      </c>
      <c r="V23" s="268" t="str">
        <f>VLOOKUP(T23,data,V$2,FALSE)</f>
        <v>% diseño de calidad en Anexos III</v>
      </c>
      <c r="W23" s="269" t="str">
        <f>IF(VLOOKUP(T23,data,W$2,FALSE)="FYI","FYI","")</f>
        <v/>
      </c>
      <c r="X23" s="209">
        <f>IF(VLOOKUP(U23,PLAN,X$2,FALSE)="","",VLOOKUP(U23,PLAN,X$2,FALSE))</f>
        <v>0</v>
      </c>
      <c r="Y23" s="210">
        <f>IF(VLOOKUP(U23,PLAN,Y$2,FALSE)="","",VLOOKUP(U23,PLAN,Y$2,FALSE))</f>
        <v>0</v>
      </c>
      <c r="Z23" s="211" t="str">
        <f>IF(OR(X23="",X23=0,Y23="",W23="FYI"),"",IF(Y23=0,0,IF(Y23&gt;X23,1.00001,Y23/X23)))</f>
        <v/>
      </c>
      <c r="AA23" s="207"/>
      <c r="AB23" s="229"/>
      <c r="AC23" s="281">
        <v>8</v>
      </c>
      <c r="AD23" s="208" t="str">
        <f>VLOOKUP(AC23,data,4,FALSE)</f>
        <v>I.3.1.1</v>
      </c>
      <c r="AE23" s="268" t="str">
        <f>VLOOKUP(AC23,data,AE$2,FALSE)</f>
        <v>% diseño de calidad en Anexos III</v>
      </c>
      <c r="AF23" s="269" t="str">
        <f>IF(VLOOKUP(AC23,data,AF$2,FALSE)="FYI","FYI","")</f>
        <v/>
      </c>
      <c r="AG23" s="209">
        <f>IF(VLOOKUP(AD23,PLAN,AG$2,FALSE)="","",VLOOKUP(AD23,PLAN,AG$2,FALSE))</f>
        <v>0</v>
      </c>
      <c r="AH23" s="210">
        <f>IF(VLOOKUP(AD23,PLAN,AH$2,FALSE)="","",VLOOKUP(AD23,PLAN,AH$2,FALSE))</f>
        <v>0</v>
      </c>
      <c r="AI23" s="211" t="str">
        <f>IF(OR(AG23="",AG23=0,AH23="",AF23="FYI"),"",IF(AH23=0,0,IF(AH23&gt;AG23,1.00001,AH23/AG23)))</f>
        <v/>
      </c>
      <c r="AJ23" s="207"/>
      <c r="AL23" s="281">
        <v>8</v>
      </c>
      <c r="AM23" s="208" t="str">
        <f>VLOOKUP(AL23,data,4,FALSE)</f>
        <v>I.3.1.1</v>
      </c>
      <c r="AN23" s="268" t="str">
        <f>VLOOKUP(AL23,data,AN$2,FALSE)</f>
        <v>% diseño de calidad en Anexos III</v>
      </c>
      <c r="AO23" s="269" t="str">
        <f>IF(VLOOKUP(AL23,data,AO$2,FALSE)="FYI","FYI","")</f>
        <v/>
      </c>
      <c r="AP23" s="209">
        <f>IF(VLOOKUP(AM23,PLAN,AP$2,FALSE)="","",VLOOKUP(AM23,PLAN,AP$2,FALSE))</f>
        <v>0</v>
      </c>
      <c r="AQ23" s="210">
        <f>IF(VLOOKUP(AM23,PLAN,AQ$2,FALSE)="","",VLOOKUP(AM23,PLAN,AQ$2,FALSE))</f>
        <v>0</v>
      </c>
      <c r="AR23" s="211" t="str">
        <f>IF(OR(AP23="",AP23=0,AQ23="",AO23="FYI"),"",IF(AQ23=0,0,IF(AQ23&gt;AP23,1.00001,AQ23/AP23)))</f>
        <v/>
      </c>
      <c r="AS23" s="207"/>
      <c r="AT23" s="229"/>
    </row>
    <row r="24" spans="1:50" ht="21" hidden="1" outlineLevel="2">
      <c r="B24" s="281">
        <v>8.1999999999999993</v>
      </c>
      <c r="C24" s="208" t="str">
        <f>VLOOKUP(B24,data,4,FALSE)</f>
        <v>I.3.1.2</v>
      </c>
      <c r="D24" s="268" t="str">
        <f>VLOOKUP(B24,data,D$2,FALSE)</f>
        <v># de Annex III</v>
      </c>
      <c r="E24" s="269" t="str">
        <f>IF(VLOOKUP(B24,data,E$2,FALSE)="FYI","FYI","")</f>
        <v>FYI</v>
      </c>
      <c r="F24" s="212" t="str">
        <f>IF(VLOOKUP(C24,PLAN,F$2,FALSE)="","",VLOOKUP(C24,PLAN,F$2,FALSE))</f>
        <v/>
      </c>
      <c r="G24" s="213" t="str">
        <f>IF(VLOOKUP(C24,PLAN,G$2,FALSE)="","",VLOOKUP(C24,PLAN,G$2,FALSE))</f>
        <v/>
      </c>
      <c r="H24" s="211" t="str">
        <f>IF(OR(F24="",F24=0,G24="",E24="FYI"),"",IF(G24=0,0,IF(G24&gt;F24,1.00001,G24/F24)))</f>
        <v/>
      </c>
      <c r="I24" s="207"/>
      <c r="J24" s="229"/>
      <c r="K24" s="281">
        <v>8.1999999999999993</v>
      </c>
      <c r="L24" s="208" t="str">
        <f>VLOOKUP(K24,data,4,FALSE)</f>
        <v>I.3.1.2</v>
      </c>
      <c r="M24" s="268" t="str">
        <f>VLOOKUP(K24,data,M$2,FALSE)</f>
        <v># de Annex III</v>
      </c>
      <c r="N24" s="269" t="str">
        <f>IF(VLOOKUP(K24,data,N$2,FALSE)="FYI","FYI","")</f>
        <v>FYI</v>
      </c>
      <c r="O24" s="212" t="str">
        <f>IF(VLOOKUP(L24,PLAN,O$2,FALSE)="","",VLOOKUP(L24,PLAN,O$2,FALSE))</f>
        <v/>
      </c>
      <c r="P24" s="213" t="str">
        <f>IF(VLOOKUP(L24,PLAN,P$2,FALSE)="","",VLOOKUP(L24,PLAN,P$2,FALSE))</f>
        <v/>
      </c>
      <c r="Q24" s="211" t="str">
        <f>IF(OR(O24="",O24=0,P24="",N24="FYI"),"",IF(P24=0,0,IF(P24&gt;O24,1.00001,P24/O24)))</f>
        <v/>
      </c>
      <c r="R24" s="207"/>
      <c r="S24" s="229"/>
      <c r="T24" s="281">
        <v>8.1999999999999993</v>
      </c>
      <c r="U24" s="208" t="str">
        <f>VLOOKUP(T24,data,4,FALSE)</f>
        <v>I.3.1.2</v>
      </c>
      <c r="V24" s="268" t="str">
        <f>VLOOKUP(T24,data,V$2,FALSE)</f>
        <v># de Annex III</v>
      </c>
      <c r="W24" s="269" t="str">
        <f>IF(VLOOKUP(T24,data,W$2,FALSE)="FYI","FYI","")</f>
        <v>FYI</v>
      </c>
      <c r="X24" s="212" t="str">
        <f>IF(VLOOKUP(U24,PLAN,X$2,FALSE)="","",VLOOKUP(U24,PLAN,X$2,FALSE))</f>
        <v/>
      </c>
      <c r="Y24" s="213" t="str">
        <f>IF(VLOOKUP(U24,PLAN,Y$2,FALSE)="","",VLOOKUP(U24,PLAN,Y$2,FALSE))</f>
        <v/>
      </c>
      <c r="Z24" s="211" t="str">
        <f>IF(OR(X24="",X24=0,Y24="",W24="FYI"),"",IF(Y24=0,0,IF(Y24&gt;X24,1.00001,Y24/X24)))</f>
        <v/>
      </c>
      <c r="AA24" s="207"/>
      <c r="AB24" s="229"/>
      <c r="AC24" s="281">
        <v>8.1999999999999993</v>
      </c>
      <c r="AD24" s="208" t="str">
        <f>VLOOKUP(AC24,data,4,FALSE)</f>
        <v>I.3.1.2</v>
      </c>
      <c r="AE24" s="268" t="str">
        <f>VLOOKUP(AC24,data,AE$2,FALSE)</f>
        <v># de Annex III</v>
      </c>
      <c r="AF24" s="269" t="str">
        <f>IF(VLOOKUP(AC24,data,AF$2,FALSE)="FYI","FYI","")</f>
        <v>FYI</v>
      </c>
      <c r="AG24" s="212" t="str">
        <f>IF(VLOOKUP(AD24,PLAN,AG$2,FALSE)="","",VLOOKUP(AD24,PLAN,AG$2,FALSE))</f>
        <v/>
      </c>
      <c r="AH24" s="213">
        <f>IF(VLOOKUP(AD24,PLAN,AH$2,FALSE)="","",VLOOKUP(AD24,PLAN,AH$2,FALSE))</f>
        <v>0</v>
      </c>
      <c r="AI24" s="211" t="str">
        <f>IF(OR(AG24="",AG24=0,AH24="",AF24="FYI"),"",IF(AH24=0,0,IF(AH24&gt;AG24,1.00001,AH24/AG24)))</f>
        <v/>
      </c>
      <c r="AJ24" s="207"/>
      <c r="AL24" s="281">
        <v>8.1999999999999993</v>
      </c>
      <c r="AM24" s="208" t="str">
        <f>VLOOKUP(AL24,data,4,FALSE)</f>
        <v>I.3.1.2</v>
      </c>
      <c r="AN24" s="268" t="str">
        <f>VLOOKUP(AL24,data,AN$2,FALSE)</f>
        <v># de Annex III</v>
      </c>
      <c r="AO24" s="269" t="str">
        <f>IF(VLOOKUP(AL24,data,AO$2,FALSE)="FYI","FYI","")</f>
        <v>FYI</v>
      </c>
      <c r="AP24" s="212" t="str">
        <f>IF(VLOOKUP(AM24,PLAN,AP$2,FALSE)="","",VLOOKUP(AM24,PLAN,AP$2,FALSE))</f>
        <v/>
      </c>
      <c r="AQ24" s="213">
        <f>IF(VLOOKUP(AM24,PLAN,AQ$2,FALSE)="","",VLOOKUP(AM24,PLAN,AQ$2,FALSE))</f>
        <v>0</v>
      </c>
      <c r="AR24" s="211" t="str">
        <f>IF(OR(AP24="",AP24=0,AQ24="",AO24="FYI"),"",IF(AQ24=0,0,IF(AQ24&gt;AP24,1.00001,AQ24/AP24)))</f>
        <v/>
      </c>
      <c r="AS24" s="207"/>
      <c r="AT24" s="229"/>
    </row>
    <row r="25" spans="1:50" ht="21" hidden="1" outlineLevel="2">
      <c r="B25" s="281"/>
      <c r="C25" s="284"/>
      <c r="D25" s="205"/>
      <c r="E25" s="205"/>
      <c r="F25" s="205"/>
      <c r="G25" s="205"/>
      <c r="H25" s="221"/>
      <c r="I25" s="207"/>
      <c r="J25" s="229"/>
      <c r="K25" s="281"/>
      <c r="L25" s="284"/>
      <c r="M25" s="205"/>
      <c r="N25" s="205"/>
      <c r="O25" s="205"/>
      <c r="P25" s="205"/>
      <c r="Q25" s="221"/>
      <c r="R25" s="207"/>
      <c r="S25" s="229"/>
      <c r="T25" s="281"/>
      <c r="U25" s="284"/>
      <c r="V25" s="205"/>
      <c r="W25" s="205"/>
      <c r="X25" s="205"/>
      <c r="Y25" s="205"/>
      <c r="Z25" s="221"/>
      <c r="AA25" s="207"/>
      <c r="AB25" s="229"/>
      <c r="AC25" s="281"/>
      <c r="AD25" s="284"/>
      <c r="AE25" s="205"/>
      <c r="AF25" s="205"/>
      <c r="AG25" s="205"/>
      <c r="AH25" s="205"/>
      <c r="AI25" s="221"/>
      <c r="AJ25" s="207"/>
      <c r="AL25" s="281"/>
      <c r="AM25" s="284"/>
      <c r="AN25" s="205"/>
      <c r="AO25" s="205"/>
      <c r="AP25" s="205"/>
      <c r="AQ25" s="205"/>
      <c r="AR25" s="221"/>
      <c r="AS25" s="207"/>
      <c r="AT25" s="229"/>
    </row>
    <row r="26" spans="1:50" ht="21" hidden="1" outlineLevel="1">
      <c r="A26" s="239"/>
      <c r="B26" s="281"/>
      <c r="C26" s="283" t="s">
        <v>516</v>
      </c>
      <c r="D26" s="199" t="str">
        <f>+HLOOKUP($A$3,MBFS,15,FALSE)</f>
        <v>A06- Supervisión</v>
      </c>
      <c r="E26" s="199"/>
      <c r="F26" s="200">
        <f>IF(AND(H28="",H29="",H30="",H31="",H32="",H33="",H34="",H35="",H36="",H37="",H38="",H39="",H40="",H41="",H42="",H43="",H44="",H45="",H46="",H47="",H48=""),0,0.7)</f>
        <v>0.7</v>
      </c>
      <c r="G26" s="201">
        <f>IF(F$6=0,0,F26/F$6)</f>
        <v>1</v>
      </c>
      <c r="H26" s="202">
        <f>IF(AND(H28="",H29="",H30="",H31="",H32="",H33="",H34="",H35="",H36="",H37="",H38="",H39="",H40="",H41="",H42="",H43="",H44="",H45="",H46="",H47="",H48=""),-0.000001,AVERAGE(H28:H48))</f>
        <v>1</v>
      </c>
      <c r="I26" s="203"/>
      <c r="J26" s="240"/>
      <c r="K26" s="281"/>
      <c r="L26" s="283" t="s">
        <v>516</v>
      </c>
      <c r="M26" s="199" t="str">
        <f>+HLOOKUP($A$3,MBFS,15,FALSE)</f>
        <v>A06- Supervisión</v>
      </c>
      <c r="N26" s="199"/>
      <c r="O26" s="200">
        <f>IF(AND(Q28="",Q29="",Q30="",Q31="",Q32="",Q33="",Q34="",Q35="",Q36="",Q37="",Q38="",Q39="",Q40="",Q41="",Q42="",Q43="",Q44="",Q45="",Q46="",Q47="",Q48=""),0,0.7)</f>
        <v>0</v>
      </c>
      <c r="P26" s="201">
        <f>IF(O$6=0,0,O26/O$6)</f>
        <v>0</v>
      </c>
      <c r="Q26" s="202">
        <f>IF(AND(Q28="",Q29="",Q30="",Q31="",Q32="",Q33="",Q34="",Q35="",Q36="",Q37="",Q38="",Q39="",Q40="",Q41="",Q42="",Q43="",Q44="",Q45="",Q46="",Q47="",Q48=""),-0.000001,AVERAGE(Q28:Q48))</f>
        <v>-9.9999999999999995E-7</v>
      </c>
      <c r="R26" s="203"/>
      <c r="S26" s="240"/>
      <c r="T26" s="281"/>
      <c r="U26" s="283" t="s">
        <v>516</v>
      </c>
      <c r="V26" s="199" t="str">
        <f>+HLOOKUP($A$3,MBFS,15,FALSE)</f>
        <v>A06- Supervisión</v>
      </c>
      <c r="W26" s="199"/>
      <c r="X26" s="200">
        <f>IF(AND(Z28="",Z29="",Z30="",Z31="",Z32="",Z33="",Z34="",Z35="",Z36="",Z37="",Z38="",Z39="",Z40="",Z41="",Z42="",Z43="",Z44="",Z45="",Z46="",Z47="",Z48=""),0,0.7)</f>
        <v>0</v>
      </c>
      <c r="Y26" s="201">
        <f>IF(X$6=0,0,X26/X$6)</f>
        <v>0</v>
      </c>
      <c r="Z26" s="202">
        <f>IF(AND(Z28="",Z29="",Z30="",Z31="",Z32="",Z33="",Z34="",Z35="",Z36="",Z37="",Z38="",Z39="",Z40="",Z41="",Z42="",Z43="",Z44="",Z45="",Z46="",Z47="",Z48=""),-0.000001,AVERAGE(Z28:Z48))</f>
        <v>-9.9999999999999995E-7</v>
      </c>
      <c r="AA26" s="203"/>
      <c r="AB26" s="240"/>
      <c r="AC26" s="281"/>
      <c r="AD26" s="283" t="s">
        <v>516</v>
      </c>
      <c r="AE26" s="199" t="str">
        <f>+HLOOKUP($A$3,MBFS,15,FALSE)</f>
        <v>A06- Supervisión</v>
      </c>
      <c r="AF26" s="199"/>
      <c r="AG26" s="200">
        <f>IF(AND(AI28="",AI29="",AI30="",AI31="",AI32="",AI33="",AI34="",AI35="",AI36="",AI37="",AI38="",AI39="",AI40="",AI41="",AI42="",AI43="",AI44="",AI45="",AI46="",AI47="",AI48=""),0,0.7)</f>
        <v>0.7</v>
      </c>
      <c r="AH26" s="201">
        <f>IF(AG$6=0,0,AG26/AG$6)</f>
        <v>0.875</v>
      </c>
      <c r="AI26" s="202">
        <f>IF(AND(AI28="",AI29="",AI30="",AI31="",AI32="",AI33="",AI34="",AI35="",AI36="",AI37="",AI38="",AI39="",AI40="",AI41="",AI42="",AI43="",AI44="",AI45="",AI46="",AI47="",AI48=""),-0.000001,AVERAGE(AI28:AI48))</f>
        <v>0</v>
      </c>
      <c r="AJ26" s="203"/>
      <c r="AK26" s="239"/>
      <c r="AL26" s="281"/>
      <c r="AM26" s="283" t="s">
        <v>516</v>
      </c>
      <c r="AN26" s="199" t="str">
        <f>+HLOOKUP($A$3,MBFS,15,FALSE)</f>
        <v>A06- Supervisión</v>
      </c>
      <c r="AO26" s="199"/>
      <c r="AP26" s="200">
        <f>IF(AND(AR28="",AR29="",AR30="",AR31="",AR32="",AR33="",AR34="",AR35="",AR36="",AR37="",AR38="",AR39="",AR40="",AR41="",AR42="",AR43="",AR44="",AR45="",AR46="",AR47="",AR48=""),0,0.7)</f>
        <v>0.7</v>
      </c>
      <c r="AQ26" s="201">
        <f>IF(AP$6=0,0,AP26/AP$6)</f>
        <v>0.77777777777777779</v>
      </c>
      <c r="AR26" s="202">
        <f>IF(AND(AR28="",AR29="",AR30="",AR31="",AR32="",AR33="",AR34="",AR35="",AR36="",AR37="",AR38="",AR39="",AR40="",AR41="",AR42="",AR43="",AR44="",AR45="",AR46="",AR47="",AR48=""),-0.000001,AVERAGE(AR28:AR48))</f>
        <v>0.44444444444444442</v>
      </c>
      <c r="AS26" s="203"/>
      <c r="AT26" s="240"/>
    </row>
    <row r="27" spans="1:50" ht="21" hidden="1" outlineLevel="2">
      <c r="B27" s="281"/>
      <c r="C27" s="287"/>
      <c r="D27" s="218"/>
      <c r="E27" s="218"/>
      <c r="F27" s="206" t="s">
        <v>512</v>
      </c>
      <c r="G27" s="206" t="s">
        <v>513</v>
      </c>
      <c r="H27" s="219" t="s">
        <v>36</v>
      </c>
      <c r="I27" s="207"/>
      <c r="J27" s="229"/>
      <c r="K27" s="281"/>
      <c r="L27" s="287"/>
      <c r="M27" s="218"/>
      <c r="N27" s="218"/>
      <c r="O27" s="206" t="s">
        <v>512</v>
      </c>
      <c r="P27" s="206" t="s">
        <v>513</v>
      </c>
      <c r="Q27" s="219" t="s">
        <v>36</v>
      </c>
      <c r="R27" s="207"/>
      <c r="S27" s="229"/>
      <c r="T27" s="281"/>
      <c r="U27" s="287"/>
      <c r="V27" s="218"/>
      <c r="W27" s="218"/>
      <c r="X27" s="206" t="s">
        <v>512</v>
      </c>
      <c r="Y27" s="206" t="s">
        <v>513</v>
      </c>
      <c r="Z27" s="219" t="s">
        <v>36</v>
      </c>
      <c r="AA27" s="207"/>
      <c r="AB27" s="229"/>
      <c r="AC27" s="281"/>
      <c r="AD27" s="287"/>
      <c r="AE27" s="218"/>
      <c r="AF27" s="218"/>
      <c r="AG27" s="206" t="s">
        <v>512</v>
      </c>
      <c r="AH27" s="206" t="s">
        <v>513</v>
      </c>
      <c r="AI27" s="219" t="s">
        <v>36</v>
      </c>
      <c r="AJ27" s="207"/>
      <c r="AL27" s="281"/>
      <c r="AM27" s="287"/>
      <c r="AN27" s="218"/>
      <c r="AO27" s="218"/>
      <c r="AP27" s="206" t="s">
        <v>512</v>
      </c>
      <c r="AQ27" s="206" t="s">
        <v>513</v>
      </c>
      <c r="AR27" s="219" t="s">
        <v>36</v>
      </c>
      <c r="AS27" s="207"/>
      <c r="AT27" s="229"/>
    </row>
    <row r="28" spans="1:50" ht="21" hidden="1" outlineLevel="2">
      <c r="B28" s="281">
        <v>9</v>
      </c>
      <c r="C28" s="208" t="str">
        <f t="shared" ref="C28:C43" si="6">VLOOKUP(B28,data,4,FALSE)</f>
        <v>I.4.1</v>
      </c>
      <c r="D28" s="268" t="str">
        <f t="shared" ref="D28:D46" si="7">VLOOKUP(B28,data,D$2,FALSE)</f>
        <v>% Reportes Fcieros audit en tiempo</v>
      </c>
      <c r="E28" s="269" t="str">
        <f t="shared" ref="E28:E48" si="8">IF(VLOOKUP(B28,data,E$2,FALSE)="FYI","FYI","")</f>
        <v/>
      </c>
      <c r="F28" s="209" t="str">
        <f t="shared" ref="F28:F48" si="9">IF(VLOOKUP(C28,PLAN,F$2,FALSE)="","",VLOOKUP(C28,PLAN,F$2,FALSE))</f>
        <v/>
      </c>
      <c r="G28" s="210" t="str">
        <f t="shared" ref="G28:G48" si="10">IF(VLOOKUP(C28,PLAN,G$2,FALSE)="","",VLOOKUP(C28,PLAN,G$2,FALSE))</f>
        <v/>
      </c>
      <c r="H28" s="211" t="str">
        <f t="shared" ref="H28:H46" si="11">IF(OR(F28="",F28=0,G28="",E28="FYI"),"",IF(G28=0,0,IF(G28&gt;F28,1.00001,G28/F28)))</f>
        <v/>
      </c>
      <c r="I28" s="207"/>
      <c r="J28" s="229"/>
      <c r="K28" s="281">
        <v>9</v>
      </c>
      <c r="L28" s="208" t="str">
        <f t="shared" ref="L28:L48" si="12">VLOOKUP(K28,data,4,FALSE)</f>
        <v>I.4.1</v>
      </c>
      <c r="M28" s="268" t="str">
        <f t="shared" ref="M28:M48" si="13">VLOOKUP(K28,data,M$2,FALSE)</f>
        <v>% Reportes Fcieros audit en tiempo</v>
      </c>
      <c r="N28" s="269" t="str">
        <f t="shared" ref="N28:N48" si="14">IF(VLOOKUP(K28,data,N$2,FALSE)="FYI","FYI","")</f>
        <v/>
      </c>
      <c r="O28" s="209">
        <f t="shared" ref="O28:O48" si="15">IF(VLOOKUP(L28,PLAN,O$2,FALSE)="","",VLOOKUP(L28,PLAN,O$2,FALSE))</f>
        <v>0.75</v>
      </c>
      <c r="P28" s="210" t="str">
        <f t="shared" ref="P28:P48" si="16">IF(VLOOKUP(L28,PLAN,P$2,FALSE)="","",VLOOKUP(L28,PLAN,P$2,FALSE))</f>
        <v/>
      </c>
      <c r="Q28" s="211" t="str">
        <f t="shared" ref="Q28:Q48" si="17">IF(OR(O28="",O28=0,P28="",N28="FYI"),"",IF(P28=0,0,IF(P28&gt;O28,1.00001,P28/O28)))</f>
        <v/>
      </c>
      <c r="R28" s="207"/>
      <c r="S28" s="229"/>
      <c r="T28" s="281">
        <v>9</v>
      </c>
      <c r="U28" s="208" t="str">
        <f t="shared" ref="U28:U48" si="18">VLOOKUP(T28,data,4,FALSE)</f>
        <v>I.4.1</v>
      </c>
      <c r="V28" s="268" t="str">
        <f t="shared" ref="V28:V48" si="19">VLOOKUP(T28,data,V$2,FALSE)</f>
        <v>% Reportes Fcieros audit en tiempo</v>
      </c>
      <c r="W28" s="269" t="str">
        <f t="shared" ref="W28:W48" si="20">IF(VLOOKUP(T28,data,W$2,FALSE)="FYI","FYI","")</f>
        <v/>
      </c>
      <c r="X28" s="209" t="str">
        <f t="shared" ref="X28:X48" si="21">IF(VLOOKUP(U28,PLAN,X$2,FALSE)="","",VLOOKUP(U28,PLAN,X$2,FALSE))</f>
        <v/>
      </c>
      <c r="Y28" s="210" t="str">
        <f t="shared" ref="Y28:Y48" si="22">IF(VLOOKUP(U28,PLAN,Y$2,FALSE)="","",VLOOKUP(U28,PLAN,Y$2,FALSE))</f>
        <v/>
      </c>
      <c r="Z28" s="211" t="str">
        <f t="shared" ref="Z28:Z48" si="23">IF(OR(X28="",X28=0,Y28="",W28="FYI"),"",IF(Y28=0,0,IF(Y28&gt;X28,1.00001,Y28/X28)))</f>
        <v/>
      </c>
      <c r="AA28" s="207"/>
      <c r="AB28" s="229"/>
      <c r="AC28" s="281">
        <v>9</v>
      </c>
      <c r="AD28" s="208" t="str">
        <f t="shared" ref="AD28:AD48" si="24">VLOOKUP(AC28,data,4,FALSE)</f>
        <v>I.4.1</v>
      </c>
      <c r="AE28" s="268" t="str">
        <f t="shared" ref="AE28:AE48" si="25">VLOOKUP(AC28,data,AE$2,FALSE)</f>
        <v>% Reportes Fcieros audit en tiempo</v>
      </c>
      <c r="AF28" s="269" t="str">
        <f t="shared" ref="AF28:AF48" si="26">IF(VLOOKUP(AC28,data,AF$2,FALSE)="FYI","FYI","")</f>
        <v/>
      </c>
      <c r="AG28" s="209" t="str">
        <f t="shared" ref="AG28:AG48" si="27">IF(VLOOKUP(AD28,PLAN,AG$2,FALSE)="","",VLOOKUP(AD28,PLAN,AG$2,FALSE))</f>
        <v/>
      </c>
      <c r="AH28" s="210" t="str">
        <f t="shared" ref="AH28:AH48" si="28">IF(VLOOKUP(AD28,PLAN,AH$2,FALSE)="","",VLOOKUP(AD28,PLAN,AH$2,FALSE))</f>
        <v/>
      </c>
      <c r="AI28" s="211" t="str">
        <f t="shared" ref="AI28:AI48" si="29">IF(OR(AG28="",AG28=0,AH28="",AF28="FYI"),"",IF(AH28=0,0,IF(AH28&gt;AG28,1.00001,AH28/AG28)))</f>
        <v/>
      </c>
      <c r="AJ28" s="207"/>
      <c r="AL28" s="281">
        <v>9</v>
      </c>
      <c r="AM28" s="208" t="str">
        <f t="shared" ref="AM28:AM48" si="30">VLOOKUP(AL28,data,4,FALSE)</f>
        <v>I.4.1</v>
      </c>
      <c r="AN28" s="268" t="str">
        <f t="shared" ref="AN28:AN48" si="31">VLOOKUP(AL28,data,AN$2,FALSE)</f>
        <v>% Reportes Fcieros audit en tiempo</v>
      </c>
      <c r="AO28" s="269" t="str">
        <f t="shared" ref="AO28:AO48" si="32">IF(VLOOKUP(AL28,data,AO$2,FALSE)="FYI","FYI","")</f>
        <v/>
      </c>
      <c r="AP28" s="209">
        <f t="shared" ref="AP28:AP48" si="33">IF(VLOOKUP(AM28,PLAN,AP$2,FALSE)="","",VLOOKUP(AM28,PLAN,AP$2,FALSE))</f>
        <v>0.75</v>
      </c>
      <c r="AQ28" s="210">
        <f t="shared" ref="AQ28:AQ48" si="34">IF(VLOOKUP(AM28,PLAN,AQ$2,FALSE)="","",VLOOKUP(AM28,PLAN,AQ$2,FALSE))</f>
        <v>0</v>
      </c>
      <c r="AR28" s="211">
        <f t="shared" ref="AR28:AR48" si="35">IF(OR(AP28="",AP28=0,AQ28="",AO28="FYI"),"",IF(AQ28=0,0,IF(AQ28&gt;AP28,1.00001,AQ28/AP28)))</f>
        <v>0</v>
      </c>
      <c r="AS28" s="207"/>
      <c r="AT28" s="229"/>
      <c r="AX28" s="242"/>
    </row>
    <row r="29" spans="1:50" ht="21" hidden="1" outlineLevel="2">
      <c r="B29" s="281">
        <v>10</v>
      </c>
      <c r="C29" s="208" t="str">
        <f t="shared" si="6"/>
        <v>I.42.1</v>
      </c>
      <c r="D29" s="268" t="str">
        <f t="shared" si="7"/>
        <v>% calidad procesos LPI</v>
      </c>
      <c r="E29" s="269" t="str">
        <f t="shared" si="8"/>
        <v/>
      </c>
      <c r="F29" s="209">
        <f t="shared" si="9"/>
        <v>1</v>
      </c>
      <c r="G29" s="210">
        <f t="shared" si="10"/>
        <v>1</v>
      </c>
      <c r="H29" s="211">
        <f t="shared" si="11"/>
        <v>1</v>
      </c>
      <c r="I29" s="207"/>
      <c r="J29" s="229"/>
      <c r="K29" s="281">
        <v>10</v>
      </c>
      <c r="L29" s="208" t="str">
        <f t="shared" si="12"/>
        <v>I.42.1</v>
      </c>
      <c r="M29" s="268" t="str">
        <f t="shared" si="13"/>
        <v>% calidad procesos LPI</v>
      </c>
      <c r="N29" s="269" t="str">
        <f t="shared" si="14"/>
        <v/>
      </c>
      <c r="O29" s="209">
        <f t="shared" si="15"/>
        <v>0</v>
      </c>
      <c r="P29" s="210">
        <f t="shared" si="16"/>
        <v>0</v>
      </c>
      <c r="Q29" s="211" t="str">
        <f t="shared" si="17"/>
        <v/>
      </c>
      <c r="R29" s="207"/>
      <c r="S29" s="229"/>
      <c r="T29" s="281">
        <v>10</v>
      </c>
      <c r="U29" s="208" t="str">
        <f t="shared" si="18"/>
        <v>I.42.1</v>
      </c>
      <c r="V29" s="268" t="str">
        <f t="shared" si="19"/>
        <v>% calidad procesos LPI</v>
      </c>
      <c r="W29" s="269" t="str">
        <f t="shared" si="20"/>
        <v/>
      </c>
      <c r="X29" s="209">
        <f t="shared" si="21"/>
        <v>0</v>
      </c>
      <c r="Y29" s="210">
        <f t="shared" si="22"/>
        <v>0</v>
      </c>
      <c r="Z29" s="211" t="str">
        <f t="shared" si="23"/>
        <v/>
      </c>
      <c r="AA29" s="207"/>
      <c r="AB29" s="229"/>
      <c r="AC29" s="281">
        <v>10</v>
      </c>
      <c r="AD29" s="208" t="str">
        <f t="shared" si="24"/>
        <v>I.42.1</v>
      </c>
      <c r="AE29" s="268" t="str">
        <f t="shared" si="25"/>
        <v>% calidad procesos LPI</v>
      </c>
      <c r="AF29" s="269" t="str">
        <f t="shared" si="26"/>
        <v/>
      </c>
      <c r="AG29" s="209">
        <f t="shared" si="27"/>
        <v>0</v>
      </c>
      <c r="AH29" s="210">
        <f t="shared" si="28"/>
        <v>0</v>
      </c>
      <c r="AI29" s="211" t="str">
        <f t="shared" si="29"/>
        <v/>
      </c>
      <c r="AJ29" s="207"/>
      <c r="AL29" s="281">
        <v>10</v>
      </c>
      <c r="AM29" s="208" t="str">
        <f t="shared" si="30"/>
        <v>I.42.1</v>
      </c>
      <c r="AN29" s="268" t="str">
        <f t="shared" si="31"/>
        <v>% calidad procesos LPI</v>
      </c>
      <c r="AO29" s="269" t="str">
        <f t="shared" si="32"/>
        <v/>
      </c>
      <c r="AP29" s="209">
        <f t="shared" si="33"/>
        <v>1</v>
      </c>
      <c r="AQ29" s="210">
        <f t="shared" si="34"/>
        <v>1</v>
      </c>
      <c r="AR29" s="211">
        <f t="shared" si="35"/>
        <v>1</v>
      </c>
      <c r="AS29" s="207"/>
      <c r="AT29" s="229"/>
    </row>
    <row r="30" spans="1:50" ht="21" hidden="1" outlineLevel="2">
      <c r="B30" s="281">
        <v>10.199999999999999</v>
      </c>
      <c r="C30" s="208" t="str">
        <f t="shared" ref="C30" si="36">VLOOKUP(B30,data,4,FALSE)</f>
        <v>I.4.2.2</v>
      </c>
      <c r="D30" s="268" t="str">
        <f t="shared" ref="D30" si="37">VLOOKUP(B30,data,D$2,FALSE)</f>
        <v># de procesos LPI</v>
      </c>
      <c r="E30" s="269" t="str">
        <f t="shared" si="8"/>
        <v>FYI</v>
      </c>
      <c r="F30" s="212">
        <f t="shared" si="9"/>
        <v>1</v>
      </c>
      <c r="G30" s="213">
        <f t="shared" si="10"/>
        <v>1</v>
      </c>
      <c r="H30" s="211" t="str">
        <f t="shared" ref="H30" si="38">IF(OR(F30="",F30=0,G30="",E30="FYI"),"",IF(G30=0,0,IF(G30&gt;F30,1.00001,G30/F30)))</f>
        <v/>
      </c>
      <c r="I30" s="207"/>
      <c r="J30" s="229"/>
      <c r="K30" s="281">
        <v>10.199999999999999</v>
      </c>
      <c r="L30" s="208" t="str">
        <f t="shared" si="12"/>
        <v>I.4.2.2</v>
      </c>
      <c r="M30" s="268" t="str">
        <f t="shared" si="13"/>
        <v># de procesos LPI</v>
      </c>
      <c r="N30" s="269" t="str">
        <f t="shared" si="14"/>
        <v>FYI</v>
      </c>
      <c r="O30" s="212" t="str">
        <f t="shared" si="15"/>
        <v/>
      </c>
      <c r="P30" s="213">
        <f t="shared" si="16"/>
        <v>0</v>
      </c>
      <c r="Q30" s="211" t="str">
        <f t="shared" si="17"/>
        <v/>
      </c>
      <c r="R30" s="207"/>
      <c r="S30" s="229"/>
      <c r="T30" s="281">
        <v>10.199999999999999</v>
      </c>
      <c r="U30" s="208" t="str">
        <f t="shared" si="18"/>
        <v>I.4.2.2</v>
      </c>
      <c r="V30" s="268" t="str">
        <f t="shared" si="19"/>
        <v># de procesos LPI</v>
      </c>
      <c r="W30" s="269" t="str">
        <f t="shared" si="20"/>
        <v>FYI</v>
      </c>
      <c r="X30" s="212" t="str">
        <f t="shared" si="21"/>
        <v/>
      </c>
      <c r="Y30" s="213">
        <f t="shared" si="22"/>
        <v>0</v>
      </c>
      <c r="Z30" s="211" t="str">
        <f t="shared" si="23"/>
        <v/>
      </c>
      <c r="AA30" s="207"/>
      <c r="AB30" s="229"/>
      <c r="AC30" s="281">
        <v>10.199999999999999</v>
      </c>
      <c r="AD30" s="208" t="str">
        <f t="shared" si="24"/>
        <v>I.4.2.2</v>
      </c>
      <c r="AE30" s="268" t="str">
        <f t="shared" si="25"/>
        <v># de procesos LPI</v>
      </c>
      <c r="AF30" s="269" t="str">
        <f t="shared" si="26"/>
        <v>FYI</v>
      </c>
      <c r="AG30" s="212" t="str">
        <f t="shared" si="27"/>
        <v/>
      </c>
      <c r="AH30" s="213">
        <f t="shared" si="28"/>
        <v>0</v>
      </c>
      <c r="AI30" s="211" t="str">
        <f t="shared" si="29"/>
        <v/>
      </c>
      <c r="AJ30" s="207"/>
      <c r="AL30" s="281">
        <v>10.199999999999999</v>
      </c>
      <c r="AM30" s="208" t="str">
        <f t="shared" si="30"/>
        <v>I.4.2.2</v>
      </c>
      <c r="AN30" s="268" t="str">
        <f t="shared" si="31"/>
        <v># de procesos LPI</v>
      </c>
      <c r="AO30" s="269" t="str">
        <f t="shared" si="32"/>
        <v>FYI</v>
      </c>
      <c r="AP30" s="212" t="str">
        <f t="shared" si="33"/>
        <v/>
      </c>
      <c r="AQ30" s="213">
        <f t="shared" si="34"/>
        <v>1</v>
      </c>
      <c r="AR30" s="211" t="str">
        <f t="shared" si="35"/>
        <v/>
      </c>
      <c r="AS30" s="207"/>
      <c r="AT30" s="229"/>
    </row>
    <row r="31" spans="1:50" ht="21" hidden="1" outlineLevel="2">
      <c r="B31" s="281">
        <v>11</v>
      </c>
      <c r="C31" s="208" t="str">
        <f t="shared" si="6"/>
        <v>I.4.3</v>
      </c>
      <c r="D31" s="268" t="str">
        <f t="shared" si="7"/>
        <v># días prom &gt;200K (ICB,SBCC)</v>
      </c>
      <c r="E31" s="269" t="str">
        <f t="shared" si="8"/>
        <v>FYI</v>
      </c>
      <c r="F31" s="212" t="str">
        <f t="shared" si="9"/>
        <v/>
      </c>
      <c r="G31" s="213" t="str">
        <f t="shared" si="10"/>
        <v/>
      </c>
      <c r="H31" s="211" t="str">
        <f t="shared" si="11"/>
        <v/>
      </c>
      <c r="I31" s="207"/>
      <c r="J31" s="229"/>
      <c r="K31" s="281">
        <v>11</v>
      </c>
      <c r="L31" s="208" t="str">
        <f t="shared" si="12"/>
        <v>I.4.3</v>
      </c>
      <c r="M31" s="268" t="str">
        <f t="shared" si="13"/>
        <v># días prom &gt;200K (ICB,SBCC)</v>
      </c>
      <c r="N31" s="269" t="str">
        <f t="shared" si="14"/>
        <v>FYI</v>
      </c>
      <c r="O31" s="212" t="str">
        <f t="shared" si="15"/>
        <v/>
      </c>
      <c r="P31" s="213" t="str">
        <f t="shared" si="16"/>
        <v/>
      </c>
      <c r="Q31" s="211" t="str">
        <f t="shared" si="17"/>
        <v/>
      </c>
      <c r="R31" s="207"/>
      <c r="S31" s="229"/>
      <c r="T31" s="281">
        <v>11</v>
      </c>
      <c r="U31" s="208" t="str">
        <f t="shared" si="18"/>
        <v>I.4.3</v>
      </c>
      <c r="V31" s="268" t="str">
        <f t="shared" si="19"/>
        <v># días prom &gt;200K (ICB,SBCC)</v>
      </c>
      <c r="W31" s="269" t="str">
        <f t="shared" si="20"/>
        <v>FYI</v>
      </c>
      <c r="X31" s="212" t="str">
        <f t="shared" si="21"/>
        <v/>
      </c>
      <c r="Y31" s="213" t="str">
        <f t="shared" si="22"/>
        <v/>
      </c>
      <c r="Z31" s="211" t="str">
        <f t="shared" si="23"/>
        <v/>
      </c>
      <c r="AA31" s="207"/>
      <c r="AB31" s="229"/>
      <c r="AC31" s="281">
        <v>11</v>
      </c>
      <c r="AD31" s="208" t="str">
        <f t="shared" si="24"/>
        <v>I.4.3</v>
      </c>
      <c r="AE31" s="268" t="str">
        <f t="shared" si="25"/>
        <v># días prom &gt;200K (ICB,SBCC)</v>
      </c>
      <c r="AF31" s="269" t="str">
        <f t="shared" si="26"/>
        <v>FYI</v>
      </c>
      <c r="AG31" s="212" t="str">
        <f t="shared" si="27"/>
        <v/>
      </c>
      <c r="AH31" s="213">
        <f t="shared" si="28"/>
        <v>200</v>
      </c>
      <c r="AI31" s="211" t="str">
        <f t="shared" si="29"/>
        <v/>
      </c>
      <c r="AJ31" s="207"/>
      <c r="AL31" s="281">
        <v>11</v>
      </c>
      <c r="AM31" s="208" t="str">
        <f t="shared" si="30"/>
        <v>I.4.3</v>
      </c>
      <c r="AN31" s="268" t="str">
        <f t="shared" si="31"/>
        <v># días prom &gt;200K (ICB,SBCC)</v>
      </c>
      <c r="AO31" s="269" t="str">
        <f t="shared" si="32"/>
        <v>FYI</v>
      </c>
      <c r="AP31" s="212" t="str">
        <f t="shared" si="33"/>
        <v/>
      </c>
      <c r="AQ31" s="213">
        <f t="shared" si="34"/>
        <v>200</v>
      </c>
      <c r="AR31" s="211" t="str">
        <f t="shared" si="35"/>
        <v/>
      </c>
      <c r="AS31" s="207"/>
      <c r="AT31" s="229"/>
      <c r="AX31" s="242"/>
    </row>
    <row r="32" spans="1:50" s="242" customFormat="1" ht="21" hidden="1" outlineLevel="2">
      <c r="B32" s="281">
        <v>12</v>
      </c>
      <c r="C32" s="208" t="str">
        <f t="shared" si="6"/>
        <v>I.4.4</v>
      </c>
      <c r="D32" s="268" t="str">
        <f t="shared" si="7"/>
        <v>% de Planes Financieros &gt;180</v>
      </c>
      <c r="E32" s="269" t="str">
        <f t="shared" si="8"/>
        <v>FYI</v>
      </c>
      <c r="F32" s="209" t="str">
        <f t="shared" si="9"/>
        <v/>
      </c>
      <c r="G32" s="210" t="str">
        <f t="shared" si="10"/>
        <v/>
      </c>
      <c r="H32" s="211" t="str">
        <f t="shared" si="11"/>
        <v/>
      </c>
      <c r="I32" s="222"/>
      <c r="J32" s="243"/>
      <c r="K32" s="281">
        <v>12</v>
      </c>
      <c r="L32" s="208" t="str">
        <f t="shared" si="12"/>
        <v>I.4.4</v>
      </c>
      <c r="M32" s="268" t="str">
        <f t="shared" si="13"/>
        <v>% de Planes Financieros &gt;180</v>
      </c>
      <c r="N32" s="269" t="str">
        <f t="shared" si="14"/>
        <v>FYI</v>
      </c>
      <c r="O32" s="209" t="str">
        <f t="shared" si="15"/>
        <v/>
      </c>
      <c r="P32" s="210" t="str">
        <f t="shared" si="16"/>
        <v/>
      </c>
      <c r="Q32" s="211" t="str">
        <f t="shared" si="17"/>
        <v/>
      </c>
      <c r="R32" s="222"/>
      <c r="S32" s="243"/>
      <c r="T32" s="281">
        <v>12</v>
      </c>
      <c r="U32" s="208" t="str">
        <f t="shared" si="18"/>
        <v>I.4.4</v>
      </c>
      <c r="V32" s="268" t="str">
        <f t="shared" si="19"/>
        <v>% de Planes Financieros &gt;180</v>
      </c>
      <c r="W32" s="269" t="str">
        <f t="shared" si="20"/>
        <v>FYI</v>
      </c>
      <c r="X32" s="209" t="str">
        <f t="shared" si="21"/>
        <v/>
      </c>
      <c r="Y32" s="210" t="str">
        <f t="shared" si="22"/>
        <v/>
      </c>
      <c r="Z32" s="211" t="str">
        <f t="shared" si="23"/>
        <v/>
      </c>
      <c r="AA32" s="222"/>
      <c r="AB32" s="243"/>
      <c r="AC32" s="281">
        <v>12</v>
      </c>
      <c r="AD32" s="208" t="str">
        <f t="shared" si="24"/>
        <v>I.4.4</v>
      </c>
      <c r="AE32" s="268" t="str">
        <f t="shared" si="25"/>
        <v>% de Planes Financieros &gt;180</v>
      </c>
      <c r="AF32" s="269" t="str">
        <f t="shared" si="26"/>
        <v>FYI</v>
      </c>
      <c r="AG32" s="209" t="str">
        <f t="shared" si="27"/>
        <v/>
      </c>
      <c r="AH32" s="210" t="str">
        <f t="shared" si="28"/>
        <v/>
      </c>
      <c r="AI32" s="211" t="str">
        <f t="shared" si="29"/>
        <v/>
      </c>
      <c r="AJ32" s="222"/>
      <c r="AL32" s="281">
        <v>12</v>
      </c>
      <c r="AM32" s="208" t="str">
        <f t="shared" si="30"/>
        <v>I.4.4</v>
      </c>
      <c r="AN32" s="268" t="str">
        <f t="shared" si="31"/>
        <v>% de Planes Financieros &gt;180</v>
      </c>
      <c r="AO32" s="269" t="str">
        <f t="shared" si="32"/>
        <v>FYI</v>
      </c>
      <c r="AP32" s="209" t="str">
        <f t="shared" si="33"/>
        <v/>
      </c>
      <c r="AQ32" s="210">
        <f t="shared" si="34"/>
        <v>0</v>
      </c>
      <c r="AR32" s="211" t="str">
        <f t="shared" si="35"/>
        <v/>
      </c>
      <c r="AS32" s="222"/>
      <c r="AT32" s="243"/>
    </row>
    <row r="33" spans="2:50" ht="21" hidden="1" outlineLevel="2">
      <c r="B33" s="281">
        <v>13</v>
      </c>
      <c r="C33" s="208" t="str">
        <f t="shared" si="6"/>
        <v>I.4.5</v>
      </c>
      <c r="D33" s="268" t="str">
        <f t="shared" si="7"/>
        <v>% Proyectos con plan FMP actualizado</v>
      </c>
      <c r="E33" s="269" t="str">
        <f t="shared" si="8"/>
        <v/>
      </c>
      <c r="F33" s="209" t="str">
        <f t="shared" si="9"/>
        <v/>
      </c>
      <c r="G33" s="210" t="str">
        <f t="shared" si="10"/>
        <v/>
      </c>
      <c r="H33" s="211" t="str">
        <f t="shared" si="11"/>
        <v/>
      </c>
      <c r="I33" s="207"/>
      <c r="J33" s="229"/>
      <c r="K33" s="281">
        <v>13</v>
      </c>
      <c r="L33" s="208" t="str">
        <f t="shared" si="12"/>
        <v>I.4.5</v>
      </c>
      <c r="M33" s="268" t="str">
        <f t="shared" si="13"/>
        <v>% Proyectos con plan FMP actualizado</v>
      </c>
      <c r="N33" s="269" t="str">
        <f t="shared" si="14"/>
        <v/>
      </c>
      <c r="O33" s="209" t="str">
        <f t="shared" si="15"/>
        <v/>
      </c>
      <c r="P33" s="210" t="str">
        <f t="shared" si="16"/>
        <v/>
      </c>
      <c r="Q33" s="211" t="str">
        <f t="shared" si="17"/>
        <v/>
      </c>
      <c r="R33" s="207"/>
      <c r="S33" s="229"/>
      <c r="T33" s="281">
        <v>13</v>
      </c>
      <c r="U33" s="208" t="str">
        <f t="shared" si="18"/>
        <v>I.4.5</v>
      </c>
      <c r="V33" s="268" t="str">
        <f t="shared" si="19"/>
        <v>% Proyectos con plan FMP actualizado</v>
      </c>
      <c r="W33" s="269" t="str">
        <f t="shared" si="20"/>
        <v/>
      </c>
      <c r="X33" s="209" t="str">
        <f t="shared" si="21"/>
        <v/>
      </c>
      <c r="Y33" s="210" t="str">
        <f t="shared" si="22"/>
        <v/>
      </c>
      <c r="Z33" s="211" t="str">
        <f t="shared" si="23"/>
        <v/>
      </c>
      <c r="AA33" s="207"/>
      <c r="AB33" s="229"/>
      <c r="AC33" s="281">
        <v>13</v>
      </c>
      <c r="AD33" s="208" t="str">
        <f t="shared" si="24"/>
        <v>I.4.5</v>
      </c>
      <c r="AE33" s="268" t="str">
        <f t="shared" si="25"/>
        <v>% Proyectos con plan FMP actualizado</v>
      </c>
      <c r="AF33" s="269" t="str">
        <f t="shared" si="26"/>
        <v/>
      </c>
      <c r="AG33" s="209">
        <f t="shared" si="27"/>
        <v>0.9</v>
      </c>
      <c r="AH33" s="210" t="str">
        <f t="shared" si="28"/>
        <v/>
      </c>
      <c r="AI33" s="211" t="str">
        <f t="shared" si="29"/>
        <v/>
      </c>
      <c r="AJ33" s="207"/>
      <c r="AL33" s="281">
        <v>13</v>
      </c>
      <c r="AM33" s="208" t="str">
        <f t="shared" si="30"/>
        <v>I.4.5</v>
      </c>
      <c r="AN33" s="268" t="str">
        <f t="shared" si="31"/>
        <v>% Proyectos con plan FMP actualizado</v>
      </c>
      <c r="AO33" s="269" t="str">
        <f t="shared" si="32"/>
        <v/>
      </c>
      <c r="AP33" s="209">
        <f t="shared" si="33"/>
        <v>0.9</v>
      </c>
      <c r="AQ33" s="210">
        <f t="shared" si="34"/>
        <v>0</v>
      </c>
      <c r="AR33" s="211">
        <f t="shared" si="35"/>
        <v>0</v>
      </c>
      <c r="AS33" s="207"/>
      <c r="AT33" s="229"/>
      <c r="AX33" s="242"/>
    </row>
    <row r="34" spans="2:50" ht="21" hidden="1" outlineLevel="2">
      <c r="B34" s="281">
        <v>14</v>
      </c>
      <c r="C34" s="208" t="str">
        <f t="shared" si="6"/>
        <v>I.4.6</v>
      </c>
      <c r="D34" s="268" t="str">
        <f t="shared" si="7"/>
        <v>% ex ante v. ex post y sist nac</v>
      </c>
      <c r="E34" s="269" t="str">
        <f t="shared" si="8"/>
        <v/>
      </c>
      <c r="F34" s="209" t="str">
        <f t="shared" si="9"/>
        <v/>
      </c>
      <c r="G34" s="210" t="str">
        <f t="shared" si="10"/>
        <v/>
      </c>
      <c r="H34" s="211" t="str">
        <f t="shared" si="11"/>
        <v/>
      </c>
      <c r="I34" s="223"/>
      <c r="J34" s="229"/>
      <c r="K34" s="281">
        <v>14</v>
      </c>
      <c r="L34" s="208" t="str">
        <f t="shared" si="12"/>
        <v>I.4.6</v>
      </c>
      <c r="M34" s="268" t="str">
        <f t="shared" si="13"/>
        <v>% ex ante v. ex post y sist nac</v>
      </c>
      <c r="N34" s="269" t="str">
        <f t="shared" si="14"/>
        <v/>
      </c>
      <c r="O34" s="209" t="str">
        <f t="shared" si="15"/>
        <v/>
      </c>
      <c r="P34" s="210" t="str">
        <f t="shared" si="16"/>
        <v/>
      </c>
      <c r="Q34" s="211" t="str">
        <f t="shared" si="17"/>
        <v/>
      </c>
      <c r="R34" s="223"/>
      <c r="S34" s="229"/>
      <c r="T34" s="281">
        <v>14</v>
      </c>
      <c r="U34" s="208" t="str">
        <f t="shared" si="18"/>
        <v>I.4.6</v>
      </c>
      <c r="V34" s="268" t="str">
        <f t="shared" si="19"/>
        <v>% ex ante v. ex post y sist nac</v>
      </c>
      <c r="W34" s="269" t="str">
        <f t="shared" si="20"/>
        <v/>
      </c>
      <c r="X34" s="209" t="str">
        <f t="shared" si="21"/>
        <v/>
      </c>
      <c r="Y34" s="210" t="str">
        <f t="shared" si="22"/>
        <v/>
      </c>
      <c r="Z34" s="211" t="str">
        <f t="shared" si="23"/>
        <v/>
      </c>
      <c r="AA34" s="223"/>
      <c r="AB34" s="229"/>
      <c r="AC34" s="281">
        <v>14</v>
      </c>
      <c r="AD34" s="208" t="str">
        <f t="shared" si="24"/>
        <v>I.4.6</v>
      </c>
      <c r="AE34" s="268" t="str">
        <f t="shared" si="25"/>
        <v>% ex ante v. ex post y sist nac</v>
      </c>
      <c r="AF34" s="269" t="str">
        <f t="shared" si="26"/>
        <v/>
      </c>
      <c r="AG34" s="209">
        <f t="shared" si="27"/>
        <v>0</v>
      </c>
      <c r="AH34" s="210" t="str">
        <f t="shared" si="28"/>
        <v/>
      </c>
      <c r="AI34" s="211" t="str">
        <f t="shared" si="29"/>
        <v/>
      </c>
      <c r="AJ34" s="223"/>
      <c r="AL34" s="281">
        <v>14</v>
      </c>
      <c r="AM34" s="208" t="str">
        <f t="shared" si="30"/>
        <v>I.4.6</v>
      </c>
      <c r="AN34" s="268" t="str">
        <f t="shared" si="31"/>
        <v>% ex ante v. ex post y sist nac</v>
      </c>
      <c r="AO34" s="269" t="str">
        <f t="shared" si="32"/>
        <v/>
      </c>
      <c r="AP34" s="209">
        <f t="shared" si="33"/>
        <v>0</v>
      </c>
      <c r="AQ34" s="210">
        <f t="shared" si="34"/>
        <v>0</v>
      </c>
      <c r="AR34" s="211" t="str">
        <f t="shared" si="35"/>
        <v/>
      </c>
      <c r="AS34" s="223"/>
      <c r="AT34" s="229"/>
      <c r="AX34" s="242"/>
    </row>
    <row r="35" spans="2:50" ht="21" hidden="1" outlineLevel="2">
      <c r="B35" s="281">
        <v>15</v>
      </c>
      <c r="C35" s="208" t="str">
        <f t="shared" si="6"/>
        <v>I.4.7</v>
      </c>
      <c r="D35" s="268" t="str">
        <f t="shared" si="7"/>
        <v># personal certif (Staff o DTC)</v>
      </c>
      <c r="E35" s="269" t="str">
        <f t="shared" si="8"/>
        <v/>
      </c>
      <c r="F35" s="212">
        <f t="shared" si="9"/>
        <v>0</v>
      </c>
      <c r="G35" s="213" t="str">
        <f t="shared" si="10"/>
        <v/>
      </c>
      <c r="H35" s="211" t="str">
        <f t="shared" si="11"/>
        <v/>
      </c>
      <c r="I35" s="223"/>
      <c r="J35" s="229"/>
      <c r="K35" s="281">
        <v>15</v>
      </c>
      <c r="L35" s="208" t="str">
        <f t="shared" si="12"/>
        <v>I.4.7</v>
      </c>
      <c r="M35" s="268" t="str">
        <f t="shared" si="13"/>
        <v># personal certif (Staff o DTC)</v>
      </c>
      <c r="N35" s="269" t="str">
        <f t="shared" si="14"/>
        <v/>
      </c>
      <c r="O35" s="212">
        <f t="shared" si="15"/>
        <v>0</v>
      </c>
      <c r="P35" s="213" t="str">
        <f t="shared" si="16"/>
        <v/>
      </c>
      <c r="Q35" s="211" t="str">
        <f t="shared" si="17"/>
        <v/>
      </c>
      <c r="R35" s="223"/>
      <c r="S35" s="229"/>
      <c r="T35" s="281">
        <v>15</v>
      </c>
      <c r="U35" s="208" t="str">
        <f t="shared" si="18"/>
        <v>I.4.7</v>
      </c>
      <c r="V35" s="268" t="str">
        <f t="shared" si="19"/>
        <v># personal certif (Staff o DTC)</v>
      </c>
      <c r="W35" s="269" t="str">
        <f t="shared" si="20"/>
        <v/>
      </c>
      <c r="X35" s="212">
        <f t="shared" si="21"/>
        <v>0</v>
      </c>
      <c r="Y35" s="213" t="str">
        <f t="shared" si="22"/>
        <v/>
      </c>
      <c r="Z35" s="211" t="str">
        <f t="shared" si="23"/>
        <v/>
      </c>
      <c r="AA35" s="223"/>
      <c r="AB35" s="229"/>
      <c r="AC35" s="281">
        <v>15</v>
      </c>
      <c r="AD35" s="208" t="str">
        <f t="shared" si="24"/>
        <v>I.4.7</v>
      </c>
      <c r="AE35" s="268" t="str">
        <f t="shared" si="25"/>
        <v># personal certif (Staff o DTC)</v>
      </c>
      <c r="AF35" s="269" t="str">
        <f t="shared" si="26"/>
        <v/>
      </c>
      <c r="AG35" s="212">
        <f t="shared" si="27"/>
        <v>3</v>
      </c>
      <c r="AH35" s="213" t="str">
        <f t="shared" si="28"/>
        <v/>
      </c>
      <c r="AI35" s="211" t="str">
        <f t="shared" si="29"/>
        <v/>
      </c>
      <c r="AJ35" s="223"/>
      <c r="AL35" s="281">
        <v>15</v>
      </c>
      <c r="AM35" s="208" t="str">
        <f t="shared" si="30"/>
        <v>I.4.7</v>
      </c>
      <c r="AN35" s="268" t="str">
        <f t="shared" si="31"/>
        <v># personal certif (Staff o DTC)</v>
      </c>
      <c r="AO35" s="269" t="str">
        <f t="shared" si="32"/>
        <v/>
      </c>
      <c r="AP35" s="212">
        <f t="shared" si="33"/>
        <v>3</v>
      </c>
      <c r="AQ35" s="213">
        <f t="shared" si="34"/>
        <v>0</v>
      </c>
      <c r="AR35" s="211">
        <f t="shared" si="35"/>
        <v>0</v>
      </c>
      <c r="AS35" s="223"/>
      <c r="AT35" s="229"/>
    </row>
    <row r="36" spans="2:50" ht="21" hidden="1" outlineLevel="2">
      <c r="B36" s="281">
        <v>16</v>
      </c>
      <c r="C36" s="208" t="str">
        <f t="shared" si="6"/>
        <v>I.4.8</v>
      </c>
      <c r="D36" s="268" t="str">
        <f t="shared" si="7"/>
        <v>% opiniones expertas nivel 1 certif</v>
      </c>
      <c r="E36" s="269" t="str">
        <f t="shared" si="8"/>
        <v/>
      </c>
      <c r="F36" s="209">
        <f t="shared" si="9"/>
        <v>0</v>
      </c>
      <c r="G36" s="210">
        <f t="shared" si="10"/>
        <v>0</v>
      </c>
      <c r="H36" s="211" t="str">
        <f t="shared" si="11"/>
        <v/>
      </c>
      <c r="I36" s="207"/>
      <c r="J36" s="229"/>
      <c r="K36" s="281">
        <v>16</v>
      </c>
      <c r="L36" s="208" t="str">
        <f t="shared" si="12"/>
        <v>I.4.8</v>
      </c>
      <c r="M36" s="268" t="str">
        <f t="shared" si="13"/>
        <v>% opiniones expertas nivel 1 certif</v>
      </c>
      <c r="N36" s="269" t="str">
        <f t="shared" si="14"/>
        <v/>
      </c>
      <c r="O36" s="209">
        <f t="shared" si="15"/>
        <v>0</v>
      </c>
      <c r="P36" s="210" t="str">
        <f t="shared" si="16"/>
        <v/>
      </c>
      <c r="Q36" s="211" t="str">
        <f t="shared" si="17"/>
        <v/>
      </c>
      <c r="R36" s="207"/>
      <c r="S36" s="229"/>
      <c r="T36" s="281">
        <v>16</v>
      </c>
      <c r="U36" s="208" t="str">
        <f t="shared" si="18"/>
        <v>I.4.8</v>
      </c>
      <c r="V36" s="268" t="str">
        <f t="shared" si="19"/>
        <v>% opiniones expertas nivel 1 certif</v>
      </c>
      <c r="W36" s="269" t="str">
        <f t="shared" si="20"/>
        <v/>
      </c>
      <c r="X36" s="209">
        <f t="shared" si="21"/>
        <v>0</v>
      </c>
      <c r="Y36" s="210" t="str">
        <f t="shared" si="22"/>
        <v/>
      </c>
      <c r="Z36" s="211" t="str">
        <f t="shared" si="23"/>
        <v/>
      </c>
      <c r="AA36" s="207"/>
      <c r="AB36" s="229"/>
      <c r="AC36" s="281">
        <v>16</v>
      </c>
      <c r="AD36" s="208" t="str">
        <f t="shared" si="24"/>
        <v>I.4.8</v>
      </c>
      <c r="AE36" s="268" t="str">
        <f t="shared" si="25"/>
        <v>% opiniones expertas nivel 1 certif</v>
      </c>
      <c r="AF36" s="269" t="str">
        <f t="shared" si="26"/>
        <v/>
      </c>
      <c r="AG36" s="209">
        <f t="shared" si="27"/>
        <v>0</v>
      </c>
      <c r="AH36" s="210" t="str">
        <f t="shared" si="28"/>
        <v/>
      </c>
      <c r="AI36" s="211" t="str">
        <f t="shared" si="29"/>
        <v/>
      </c>
      <c r="AJ36" s="207"/>
      <c r="AL36" s="281">
        <v>16</v>
      </c>
      <c r="AM36" s="208" t="str">
        <f t="shared" si="30"/>
        <v>I.4.8</v>
      </c>
      <c r="AN36" s="268" t="str">
        <f t="shared" si="31"/>
        <v>% opiniones expertas nivel 1 certif</v>
      </c>
      <c r="AO36" s="269" t="str">
        <f t="shared" si="32"/>
        <v/>
      </c>
      <c r="AP36" s="209">
        <f t="shared" si="33"/>
        <v>0</v>
      </c>
      <c r="AQ36" s="210">
        <f t="shared" si="34"/>
        <v>0</v>
      </c>
      <c r="AR36" s="211" t="str">
        <f t="shared" si="35"/>
        <v/>
      </c>
      <c r="AS36" s="207"/>
      <c r="AT36" s="229"/>
    </row>
    <row r="37" spans="2:50" ht="21" hidden="1" outlineLevel="2">
      <c r="B37" s="281">
        <v>17</v>
      </c>
      <c r="C37" s="208" t="str">
        <f t="shared" si="6"/>
        <v>I.4.9</v>
      </c>
      <c r="D37" s="268" t="str">
        <f t="shared" si="7"/>
        <v># operaciones en alerta</v>
      </c>
      <c r="E37" s="269" t="str">
        <f t="shared" si="8"/>
        <v>FYI</v>
      </c>
      <c r="F37" s="212" t="str">
        <f t="shared" si="9"/>
        <v/>
      </c>
      <c r="G37" s="213">
        <f t="shared" si="10"/>
        <v>1</v>
      </c>
      <c r="H37" s="211" t="str">
        <f t="shared" si="11"/>
        <v/>
      </c>
      <c r="I37" s="207"/>
      <c r="J37" s="229"/>
      <c r="K37" s="281">
        <v>17</v>
      </c>
      <c r="L37" s="208" t="str">
        <f t="shared" si="12"/>
        <v>I.4.9</v>
      </c>
      <c r="M37" s="268" t="str">
        <f t="shared" si="13"/>
        <v># operaciones en alerta</v>
      </c>
      <c r="N37" s="269" t="str">
        <f t="shared" si="14"/>
        <v>FYI</v>
      </c>
      <c r="O37" s="212" t="str">
        <f t="shared" si="15"/>
        <v/>
      </c>
      <c r="P37" s="213" t="str">
        <f t="shared" si="16"/>
        <v/>
      </c>
      <c r="Q37" s="211" t="str">
        <f t="shared" si="17"/>
        <v/>
      </c>
      <c r="R37" s="207"/>
      <c r="S37" s="229"/>
      <c r="T37" s="281">
        <v>17</v>
      </c>
      <c r="U37" s="208" t="str">
        <f t="shared" si="18"/>
        <v>I.4.9</v>
      </c>
      <c r="V37" s="268" t="str">
        <f t="shared" si="19"/>
        <v># operaciones en alerta</v>
      </c>
      <c r="W37" s="269" t="str">
        <f t="shared" si="20"/>
        <v>FYI</v>
      </c>
      <c r="X37" s="212" t="str">
        <f t="shared" si="21"/>
        <v/>
      </c>
      <c r="Y37" s="213" t="str">
        <f t="shared" si="22"/>
        <v/>
      </c>
      <c r="Z37" s="211" t="str">
        <f t="shared" si="23"/>
        <v/>
      </c>
      <c r="AA37" s="207"/>
      <c r="AB37" s="229"/>
      <c r="AC37" s="281">
        <v>17</v>
      </c>
      <c r="AD37" s="208" t="str">
        <f t="shared" si="24"/>
        <v>I.4.9</v>
      </c>
      <c r="AE37" s="268" t="str">
        <f t="shared" si="25"/>
        <v># operaciones en alerta</v>
      </c>
      <c r="AF37" s="269" t="str">
        <f t="shared" si="26"/>
        <v>FYI</v>
      </c>
      <c r="AG37" s="212" t="str">
        <f t="shared" si="27"/>
        <v/>
      </c>
      <c r="AH37" s="213" t="str">
        <f t="shared" si="28"/>
        <v/>
      </c>
      <c r="AI37" s="211" t="str">
        <f t="shared" si="29"/>
        <v/>
      </c>
      <c r="AJ37" s="207"/>
      <c r="AL37" s="281">
        <v>17</v>
      </c>
      <c r="AM37" s="208" t="str">
        <f t="shared" si="30"/>
        <v>I.4.9</v>
      </c>
      <c r="AN37" s="268" t="str">
        <f t="shared" si="31"/>
        <v># operaciones en alerta</v>
      </c>
      <c r="AO37" s="269" t="str">
        <f t="shared" si="32"/>
        <v>FYI</v>
      </c>
      <c r="AP37" s="212" t="str">
        <f t="shared" si="33"/>
        <v/>
      </c>
      <c r="AQ37" s="213">
        <f t="shared" si="34"/>
        <v>1</v>
      </c>
      <c r="AR37" s="211" t="str">
        <f t="shared" si="35"/>
        <v/>
      </c>
      <c r="AS37" s="207"/>
      <c r="AT37" s="229"/>
    </row>
    <row r="38" spans="2:50" ht="21" hidden="1" outlineLevel="2">
      <c r="B38" s="281">
        <v>18</v>
      </c>
      <c r="C38" s="208" t="str">
        <f t="shared" si="6"/>
        <v>I.4.10</v>
      </c>
      <c r="D38" s="268" t="str">
        <f t="shared" si="7"/>
        <v>% actualización plan adquisiciones</v>
      </c>
      <c r="E38" s="269" t="str">
        <f t="shared" si="8"/>
        <v/>
      </c>
      <c r="F38" s="209" t="str">
        <f t="shared" si="9"/>
        <v/>
      </c>
      <c r="G38" s="210" t="str">
        <f t="shared" si="10"/>
        <v/>
      </c>
      <c r="H38" s="211" t="str">
        <f t="shared" si="11"/>
        <v/>
      </c>
      <c r="I38" s="207"/>
      <c r="J38" s="229"/>
      <c r="K38" s="281">
        <v>18</v>
      </c>
      <c r="L38" s="208" t="str">
        <f t="shared" si="12"/>
        <v>I.4.10</v>
      </c>
      <c r="M38" s="268" t="str">
        <f t="shared" si="13"/>
        <v>% actualización plan adquisiciones</v>
      </c>
      <c r="N38" s="269" t="str">
        <f t="shared" si="14"/>
        <v/>
      </c>
      <c r="O38" s="209" t="str">
        <f t="shared" si="15"/>
        <v/>
      </c>
      <c r="P38" s="210" t="str">
        <f t="shared" si="16"/>
        <v/>
      </c>
      <c r="Q38" s="211" t="str">
        <f t="shared" si="17"/>
        <v/>
      </c>
      <c r="R38" s="207"/>
      <c r="S38" s="229"/>
      <c r="T38" s="281">
        <v>18</v>
      </c>
      <c r="U38" s="208" t="str">
        <f t="shared" si="18"/>
        <v>I.4.10</v>
      </c>
      <c r="V38" s="268" t="str">
        <f t="shared" si="19"/>
        <v>% actualización plan adquisiciones</v>
      </c>
      <c r="W38" s="269" t="str">
        <f t="shared" si="20"/>
        <v/>
      </c>
      <c r="X38" s="209" t="str">
        <f t="shared" si="21"/>
        <v/>
      </c>
      <c r="Y38" s="210" t="str">
        <f t="shared" si="22"/>
        <v/>
      </c>
      <c r="Z38" s="211" t="str">
        <f t="shared" si="23"/>
        <v/>
      </c>
      <c r="AA38" s="207"/>
      <c r="AB38" s="229"/>
      <c r="AC38" s="281">
        <v>18</v>
      </c>
      <c r="AD38" s="208" t="str">
        <f t="shared" si="24"/>
        <v>I.4.10</v>
      </c>
      <c r="AE38" s="268" t="str">
        <f t="shared" si="25"/>
        <v>% actualización plan adquisiciones</v>
      </c>
      <c r="AF38" s="269" t="str">
        <f t="shared" si="26"/>
        <v/>
      </c>
      <c r="AG38" s="209" t="str">
        <f t="shared" si="27"/>
        <v/>
      </c>
      <c r="AH38" s="210" t="str">
        <f t="shared" si="28"/>
        <v/>
      </c>
      <c r="AI38" s="211" t="str">
        <f t="shared" si="29"/>
        <v/>
      </c>
      <c r="AJ38" s="207"/>
      <c r="AL38" s="281">
        <v>18</v>
      </c>
      <c r="AM38" s="208" t="str">
        <f t="shared" si="30"/>
        <v>I.4.10</v>
      </c>
      <c r="AN38" s="268" t="str">
        <f t="shared" si="31"/>
        <v>% actualización plan adquisiciones</v>
      </c>
      <c r="AO38" s="269" t="str">
        <f t="shared" si="32"/>
        <v/>
      </c>
      <c r="AP38" s="209">
        <f t="shared" si="33"/>
        <v>1</v>
      </c>
      <c r="AQ38" s="210">
        <f t="shared" si="34"/>
        <v>0.8</v>
      </c>
      <c r="AR38" s="211">
        <f t="shared" si="35"/>
        <v>0.8</v>
      </c>
      <c r="AS38" s="207"/>
      <c r="AT38" s="229"/>
    </row>
    <row r="39" spans="2:50" ht="21" hidden="1" outlineLevel="2">
      <c r="B39" s="281">
        <v>19</v>
      </c>
      <c r="C39" s="208" t="str">
        <f t="shared" si="6"/>
        <v>I.4.11</v>
      </c>
      <c r="D39" s="268" t="str">
        <f t="shared" si="7"/>
        <v># revisiones firmas auditoria de nivel 1</v>
      </c>
      <c r="E39" s="269" t="str">
        <f t="shared" si="8"/>
        <v/>
      </c>
      <c r="F39" s="212">
        <f t="shared" si="9"/>
        <v>0</v>
      </c>
      <c r="G39" s="213" t="str">
        <f t="shared" si="10"/>
        <v/>
      </c>
      <c r="H39" s="211" t="str">
        <f t="shared" si="11"/>
        <v/>
      </c>
      <c r="I39" s="207"/>
      <c r="J39" s="229"/>
      <c r="K39" s="281">
        <v>19</v>
      </c>
      <c r="L39" s="208" t="str">
        <f t="shared" si="12"/>
        <v>I.4.11</v>
      </c>
      <c r="M39" s="268" t="str">
        <f t="shared" si="13"/>
        <v># revisiones firmas auditoria de nivel 1</v>
      </c>
      <c r="N39" s="269" t="str">
        <f t="shared" si="14"/>
        <v/>
      </c>
      <c r="O39" s="212">
        <f t="shared" si="15"/>
        <v>0</v>
      </c>
      <c r="P39" s="213" t="str">
        <f t="shared" si="16"/>
        <v/>
      </c>
      <c r="Q39" s="211" t="str">
        <f t="shared" si="17"/>
        <v/>
      </c>
      <c r="R39" s="207"/>
      <c r="S39" s="229"/>
      <c r="T39" s="281">
        <v>19</v>
      </c>
      <c r="U39" s="208" t="str">
        <f t="shared" si="18"/>
        <v>I.4.11</v>
      </c>
      <c r="V39" s="268" t="str">
        <f t="shared" si="19"/>
        <v># revisiones firmas auditoria de nivel 1</v>
      </c>
      <c r="W39" s="269" t="str">
        <f t="shared" si="20"/>
        <v/>
      </c>
      <c r="X39" s="212">
        <f t="shared" si="21"/>
        <v>6</v>
      </c>
      <c r="Y39" s="213" t="str">
        <f t="shared" si="22"/>
        <v/>
      </c>
      <c r="Z39" s="211" t="str">
        <f t="shared" si="23"/>
        <v/>
      </c>
      <c r="AA39" s="207"/>
      <c r="AB39" s="229"/>
      <c r="AC39" s="281">
        <v>19</v>
      </c>
      <c r="AD39" s="208" t="str">
        <f t="shared" si="24"/>
        <v>I.4.11</v>
      </c>
      <c r="AE39" s="268" t="str">
        <f t="shared" si="25"/>
        <v># revisiones firmas auditoria de nivel 1</v>
      </c>
      <c r="AF39" s="269" t="str">
        <f t="shared" si="26"/>
        <v/>
      </c>
      <c r="AG39" s="212">
        <f t="shared" si="27"/>
        <v>0</v>
      </c>
      <c r="AH39" s="213" t="str">
        <f t="shared" si="28"/>
        <v/>
      </c>
      <c r="AI39" s="211" t="str">
        <f t="shared" si="29"/>
        <v/>
      </c>
      <c r="AJ39" s="207"/>
      <c r="AL39" s="281">
        <v>19</v>
      </c>
      <c r="AM39" s="208" t="str">
        <f t="shared" si="30"/>
        <v>I.4.11</v>
      </c>
      <c r="AN39" s="268" t="str">
        <f t="shared" si="31"/>
        <v># revisiones firmas auditoria de nivel 1</v>
      </c>
      <c r="AO39" s="269" t="str">
        <f t="shared" si="32"/>
        <v/>
      </c>
      <c r="AP39" s="212">
        <f t="shared" si="33"/>
        <v>6</v>
      </c>
      <c r="AQ39" s="213">
        <f t="shared" si="34"/>
        <v>0</v>
      </c>
      <c r="AR39" s="211">
        <f t="shared" si="35"/>
        <v>0</v>
      </c>
      <c r="AS39" s="207"/>
      <c r="AT39" s="229"/>
    </row>
    <row r="40" spans="2:50" ht="21" hidden="1" outlineLevel="2">
      <c r="B40" s="281">
        <v>20</v>
      </c>
      <c r="C40" s="208" t="str">
        <f t="shared" si="6"/>
        <v>I.4.12</v>
      </c>
      <c r="D40" s="268" t="str">
        <f t="shared" si="7"/>
        <v>% prestamos usan e-disbursment</v>
      </c>
      <c r="E40" s="269" t="str">
        <f t="shared" si="8"/>
        <v/>
      </c>
      <c r="F40" s="209">
        <f t="shared" si="9"/>
        <v>0</v>
      </c>
      <c r="G40" s="210" t="str">
        <f t="shared" si="10"/>
        <v/>
      </c>
      <c r="H40" s="211" t="str">
        <f t="shared" si="11"/>
        <v/>
      </c>
      <c r="I40" s="207"/>
      <c r="J40" s="229"/>
      <c r="K40" s="281">
        <v>20</v>
      </c>
      <c r="L40" s="208" t="str">
        <f t="shared" si="12"/>
        <v>I.4.12</v>
      </c>
      <c r="M40" s="268" t="str">
        <f t="shared" si="13"/>
        <v>% prestamos usan e-disbursment</v>
      </c>
      <c r="N40" s="269" t="str">
        <f t="shared" si="14"/>
        <v/>
      </c>
      <c r="O40" s="209">
        <f t="shared" si="15"/>
        <v>0</v>
      </c>
      <c r="P40" s="210" t="str">
        <f t="shared" si="16"/>
        <v/>
      </c>
      <c r="Q40" s="211" t="str">
        <f t="shared" si="17"/>
        <v/>
      </c>
      <c r="R40" s="207"/>
      <c r="S40" s="229"/>
      <c r="T40" s="281">
        <v>20</v>
      </c>
      <c r="U40" s="208" t="str">
        <f t="shared" si="18"/>
        <v>I.4.12</v>
      </c>
      <c r="V40" s="268" t="str">
        <f t="shared" si="19"/>
        <v>% prestamos usan e-disbursment</v>
      </c>
      <c r="W40" s="269" t="str">
        <f t="shared" si="20"/>
        <v/>
      </c>
      <c r="X40" s="209">
        <f t="shared" si="21"/>
        <v>0</v>
      </c>
      <c r="Y40" s="210" t="str">
        <f t="shared" si="22"/>
        <v/>
      </c>
      <c r="Z40" s="211" t="str">
        <f t="shared" si="23"/>
        <v/>
      </c>
      <c r="AA40" s="207"/>
      <c r="AB40" s="229"/>
      <c r="AC40" s="281">
        <v>20</v>
      </c>
      <c r="AD40" s="208" t="str">
        <f t="shared" si="24"/>
        <v>I.4.12</v>
      </c>
      <c r="AE40" s="268" t="str">
        <f t="shared" si="25"/>
        <v>% prestamos usan e-disbursment</v>
      </c>
      <c r="AF40" s="269" t="str">
        <f t="shared" si="26"/>
        <v/>
      </c>
      <c r="AG40" s="209">
        <f t="shared" si="27"/>
        <v>0</v>
      </c>
      <c r="AH40" s="210" t="str">
        <f t="shared" si="28"/>
        <v/>
      </c>
      <c r="AI40" s="211" t="str">
        <f t="shared" si="29"/>
        <v/>
      </c>
      <c r="AJ40" s="207"/>
      <c r="AL40" s="281">
        <v>20</v>
      </c>
      <c r="AM40" s="208" t="str">
        <f t="shared" si="30"/>
        <v>I.4.12</v>
      </c>
      <c r="AN40" s="268" t="str">
        <f t="shared" si="31"/>
        <v>% prestamos usan e-disbursment</v>
      </c>
      <c r="AO40" s="269" t="str">
        <f t="shared" si="32"/>
        <v/>
      </c>
      <c r="AP40" s="209">
        <f t="shared" si="33"/>
        <v>0</v>
      </c>
      <c r="AQ40" s="210">
        <f t="shared" si="34"/>
        <v>0</v>
      </c>
      <c r="AR40" s="211" t="str">
        <f t="shared" si="35"/>
        <v/>
      </c>
      <c r="AS40" s="207"/>
      <c r="AT40" s="229"/>
    </row>
    <row r="41" spans="2:50" ht="21" hidden="1" outlineLevel="2">
      <c r="B41" s="281">
        <v>21</v>
      </c>
      <c r="C41" s="208" t="str">
        <f t="shared" si="6"/>
        <v>I.4.13</v>
      </c>
      <c r="D41" s="268" t="str">
        <f t="shared" si="7"/>
        <v>% de prestamos usando SEPA</v>
      </c>
      <c r="E41" s="269" t="str">
        <f t="shared" si="8"/>
        <v/>
      </c>
      <c r="F41" s="209" t="str">
        <f t="shared" si="9"/>
        <v/>
      </c>
      <c r="G41" s="210" t="str">
        <f t="shared" si="10"/>
        <v/>
      </c>
      <c r="H41" s="211" t="str">
        <f t="shared" si="11"/>
        <v/>
      </c>
      <c r="I41" s="207"/>
      <c r="J41" s="229"/>
      <c r="K41" s="281">
        <v>21</v>
      </c>
      <c r="L41" s="208" t="str">
        <f t="shared" si="12"/>
        <v>I.4.13</v>
      </c>
      <c r="M41" s="268" t="str">
        <f t="shared" si="13"/>
        <v>% de prestamos usando SEPA</v>
      </c>
      <c r="N41" s="269" t="str">
        <f t="shared" si="14"/>
        <v/>
      </c>
      <c r="O41" s="209" t="str">
        <f t="shared" si="15"/>
        <v/>
      </c>
      <c r="P41" s="210" t="str">
        <f t="shared" si="16"/>
        <v/>
      </c>
      <c r="Q41" s="211" t="str">
        <f t="shared" si="17"/>
        <v/>
      </c>
      <c r="R41" s="207"/>
      <c r="S41" s="229"/>
      <c r="T41" s="281">
        <v>21</v>
      </c>
      <c r="U41" s="208" t="str">
        <f t="shared" si="18"/>
        <v>I.4.13</v>
      </c>
      <c r="V41" s="268" t="str">
        <f t="shared" si="19"/>
        <v>% de prestamos usando SEPA</v>
      </c>
      <c r="W41" s="269" t="str">
        <f t="shared" si="20"/>
        <v/>
      </c>
      <c r="X41" s="209" t="str">
        <f t="shared" si="21"/>
        <v/>
      </c>
      <c r="Y41" s="210" t="str">
        <f t="shared" si="22"/>
        <v/>
      </c>
      <c r="Z41" s="211" t="str">
        <f t="shared" si="23"/>
        <v/>
      </c>
      <c r="AA41" s="207"/>
      <c r="AB41" s="229"/>
      <c r="AC41" s="281">
        <v>21</v>
      </c>
      <c r="AD41" s="208" t="str">
        <f t="shared" si="24"/>
        <v>I.4.13</v>
      </c>
      <c r="AE41" s="268" t="str">
        <f t="shared" si="25"/>
        <v>% de prestamos usando SEPA</v>
      </c>
      <c r="AF41" s="269" t="str">
        <f t="shared" si="26"/>
        <v/>
      </c>
      <c r="AG41" s="209" t="str">
        <f t="shared" si="27"/>
        <v/>
      </c>
      <c r="AH41" s="210" t="str">
        <f t="shared" si="28"/>
        <v/>
      </c>
      <c r="AI41" s="211" t="str">
        <f t="shared" si="29"/>
        <v/>
      </c>
      <c r="AJ41" s="207"/>
      <c r="AL41" s="281">
        <v>21</v>
      </c>
      <c r="AM41" s="208" t="str">
        <f t="shared" si="30"/>
        <v>I.4.13</v>
      </c>
      <c r="AN41" s="268" t="str">
        <f t="shared" si="31"/>
        <v>% de prestamos usando SEPA</v>
      </c>
      <c r="AO41" s="269" t="str">
        <f t="shared" si="32"/>
        <v/>
      </c>
      <c r="AP41" s="209">
        <f t="shared" si="33"/>
        <v>1</v>
      </c>
      <c r="AQ41" s="210">
        <f t="shared" si="34"/>
        <v>1</v>
      </c>
      <c r="AR41" s="211">
        <f t="shared" si="35"/>
        <v>1</v>
      </c>
      <c r="AS41" s="207"/>
      <c r="AT41" s="229"/>
      <c r="AX41" s="242"/>
    </row>
    <row r="42" spans="2:50" ht="21" hidden="1" outlineLevel="2">
      <c r="B42" s="281">
        <v>22</v>
      </c>
      <c r="C42" s="208" t="str">
        <f t="shared" si="6"/>
        <v>I.4.14</v>
      </c>
      <c r="D42" s="268" t="str">
        <f t="shared" si="7"/>
        <v>Registro-e Protestas</v>
      </c>
      <c r="E42" s="269" t="str">
        <f t="shared" si="8"/>
        <v/>
      </c>
      <c r="F42" s="209">
        <f t="shared" si="9"/>
        <v>0</v>
      </c>
      <c r="G42" s="210">
        <f t="shared" si="10"/>
        <v>0</v>
      </c>
      <c r="H42" s="211" t="str">
        <f t="shared" si="11"/>
        <v/>
      </c>
      <c r="I42" s="207"/>
      <c r="J42" s="229"/>
      <c r="K42" s="281">
        <v>22</v>
      </c>
      <c r="L42" s="208" t="str">
        <f t="shared" si="12"/>
        <v>I.4.14</v>
      </c>
      <c r="M42" s="268" t="str">
        <f t="shared" si="13"/>
        <v>Registro-e Protestas</v>
      </c>
      <c r="N42" s="269" t="str">
        <f t="shared" si="14"/>
        <v/>
      </c>
      <c r="O42" s="209">
        <f t="shared" si="15"/>
        <v>0</v>
      </c>
      <c r="P42" s="210" t="str">
        <f t="shared" si="16"/>
        <v/>
      </c>
      <c r="Q42" s="211" t="str">
        <f t="shared" si="17"/>
        <v/>
      </c>
      <c r="R42" s="207"/>
      <c r="S42" s="229"/>
      <c r="T42" s="281">
        <v>22</v>
      </c>
      <c r="U42" s="208" t="str">
        <f t="shared" si="18"/>
        <v>I.4.14</v>
      </c>
      <c r="V42" s="268" t="str">
        <f t="shared" si="19"/>
        <v>Registro-e Protestas</v>
      </c>
      <c r="W42" s="269" t="str">
        <f t="shared" si="20"/>
        <v/>
      </c>
      <c r="X42" s="209">
        <f t="shared" si="21"/>
        <v>0</v>
      </c>
      <c r="Y42" s="210" t="str">
        <f t="shared" si="22"/>
        <v/>
      </c>
      <c r="Z42" s="211" t="str">
        <f t="shared" si="23"/>
        <v/>
      </c>
      <c r="AA42" s="207"/>
      <c r="AB42" s="229"/>
      <c r="AC42" s="281">
        <v>22</v>
      </c>
      <c r="AD42" s="208" t="str">
        <f t="shared" si="24"/>
        <v>I.4.14</v>
      </c>
      <c r="AE42" s="268" t="str">
        <f t="shared" si="25"/>
        <v>Registro-e Protestas</v>
      </c>
      <c r="AF42" s="269" t="str">
        <f t="shared" si="26"/>
        <v/>
      </c>
      <c r="AG42" s="209">
        <f t="shared" si="27"/>
        <v>0</v>
      </c>
      <c r="AH42" s="210" t="str">
        <f t="shared" si="28"/>
        <v/>
      </c>
      <c r="AI42" s="211" t="str">
        <f t="shared" si="29"/>
        <v/>
      </c>
      <c r="AJ42" s="207"/>
      <c r="AL42" s="281">
        <v>22</v>
      </c>
      <c r="AM42" s="208" t="str">
        <f t="shared" si="30"/>
        <v>I.4.14</v>
      </c>
      <c r="AN42" s="268" t="str">
        <f t="shared" si="31"/>
        <v>Registro-e Protestas</v>
      </c>
      <c r="AO42" s="269" t="str">
        <f t="shared" si="32"/>
        <v/>
      </c>
      <c r="AP42" s="209">
        <f t="shared" si="33"/>
        <v>0</v>
      </c>
      <c r="AQ42" s="210">
        <f t="shared" si="34"/>
        <v>0</v>
      </c>
      <c r="AR42" s="211" t="str">
        <f t="shared" si="35"/>
        <v/>
      </c>
      <c r="AS42" s="207"/>
      <c r="AT42" s="229"/>
      <c r="AX42" s="242"/>
    </row>
    <row r="43" spans="2:50" ht="21" hidden="1" outlineLevel="2">
      <c r="B43" s="281">
        <v>23</v>
      </c>
      <c r="C43" s="208" t="str">
        <f t="shared" si="6"/>
        <v>I.4.15</v>
      </c>
      <c r="D43" s="268" t="str">
        <f t="shared" si="7"/>
        <v>% ops por sistemas nacionales</v>
      </c>
      <c r="E43" s="269" t="str">
        <f t="shared" si="8"/>
        <v/>
      </c>
      <c r="F43" s="209" t="str">
        <f t="shared" si="9"/>
        <v/>
      </c>
      <c r="G43" s="210" t="str">
        <f t="shared" si="10"/>
        <v/>
      </c>
      <c r="H43" s="211" t="str">
        <f t="shared" si="11"/>
        <v/>
      </c>
      <c r="I43" s="207"/>
      <c r="J43" s="229"/>
      <c r="K43" s="281">
        <v>23</v>
      </c>
      <c r="L43" s="208" t="str">
        <f t="shared" si="12"/>
        <v>I.4.15</v>
      </c>
      <c r="M43" s="268" t="str">
        <f t="shared" si="13"/>
        <v>% ops por sistemas nacionales</v>
      </c>
      <c r="N43" s="269" t="str">
        <f t="shared" si="14"/>
        <v/>
      </c>
      <c r="O43" s="209" t="str">
        <f t="shared" si="15"/>
        <v/>
      </c>
      <c r="P43" s="210" t="str">
        <f t="shared" si="16"/>
        <v/>
      </c>
      <c r="Q43" s="211" t="str">
        <f t="shared" si="17"/>
        <v/>
      </c>
      <c r="R43" s="207"/>
      <c r="S43" s="229"/>
      <c r="T43" s="281">
        <v>23</v>
      </c>
      <c r="U43" s="208" t="str">
        <f t="shared" si="18"/>
        <v>I.4.15</v>
      </c>
      <c r="V43" s="268" t="str">
        <f t="shared" si="19"/>
        <v>% ops por sistemas nacionales</v>
      </c>
      <c r="W43" s="269" t="str">
        <f t="shared" si="20"/>
        <v/>
      </c>
      <c r="X43" s="209" t="str">
        <f t="shared" si="21"/>
        <v/>
      </c>
      <c r="Y43" s="210" t="str">
        <f t="shared" si="22"/>
        <v/>
      </c>
      <c r="Z43" s="211" t="str">
        <f t="shared" si="23"/>
        <v/>
      </c>
      <c r="AA43" s="207"/>
      <c r="AB43" s="229"/>
      <c r="AC43" s="281">
        <v>23</v>
      </c>
      <c r="AD43" s="208" t="str">
        <f t="shared" si="24"/>
        <v>I.4.15</v>
      </c>
      <c r="AE43" s="268" t="str">
        <f t="shared" si="25"/>
        <v>% ops por sistemas nacionales</v>
      </c>
      <c r="AF43" s="269" t="str">
        <f t="shared" si="26"/>
        <v/>
      </c>
      <c r="AG43" s="209">
        <f t="shared" si="27"/>
        <v>1</v>
      </c>
      <c r="AH43" s="210" t="str">
        <f t="shared" si="28"/>
        <v/>
      </c>
      <c r="AI43" s="211" t="str">
        <f t="shared" si="29"/>
        <v/>
      </c>
      <c r="AJ43" s="207"/>
      <c r="AL43" s="281">
        <v>23</v>
      </c>
      <c r="AM43" s="208" t="str">
        <f t="shared" si="30"/>
        <v>I.4.15</v>
      </c>
      <c r="AN43" s="268" t="str">
        <f t="shared" si="31"/>
        <v>% ops por sistemas nacionales</v>
      </c>
      <c r="AO43" s="269" t="str">
        <f t="shared" si="32"/>
        <v/>
      </c>
      <c r="AP43" s="209">
        <f t="shared" si="33"/>
        <v>1</v>
      </c>
      <c r="AQ43" s="210">
        <f t="shared" si="34"/>
        <v>1</v>
      </c>
      <c r="AR43" s="211">
        <f t="shared" si="35"/>
        <v>1</v>
      </c>
      <c r="AS43" s="207"/>
      <c r="AT43" s="229"/>
      <c r="AX43" s="242"/>
    </row>
    <row r="44" spans="2:50" ht="21" hidden="1" outlineLevel="2">
      <c r="B44" s="281">
        <v>24</v>
      </c>
      <c r="C44" s="208" t="str">
        <f t="shared" ref="C44:C45" si="39">VLOOKUP(B44,data,4,FALSE)</f>
        <v>I.4.16</v>
      </c>
      <c r="D44" s="268" t="str">
        <f t="shared" si="7"/>
        <v>% países usan sistemas nacionales</v>
      </c>
      <c r="E44" s="269" t="str">
        <f t="shared" si="8"/>
        <v>FYI</v>
      </c>
      <c r="F44" s="209" t="str">
        <f t="shared" si="9"/>
        <v/>
      </c>
      <c r="G44" s="210" t="str">
        <f t="shared" si="10"/>
        <v/>
      </c>
      <c r="H44" s="211" t="str">
        <f t="shared" si="11"/>
        <v/>
      </c>
      <c r="I44" s="207"/>
      <c r="J44" s="229"/>
      <c r="K44" s="281">
        <v>24</v>
      </c>
      <c r="L44" s="208" t="str">
        <f t="shared" si="12"/>
        <v>I.4.16</v>
      </c>
      <c r="M44" s="268" t="str">
        <f t="shared" si="13"/>
        <v>% países usan sistemas nacionales</v>
      </c>
      <c r="N44" s="269" t="str">
        <f t="shared" si="14"/>
        <v>FYI</v>
      </c>
      <c r="O44" s="209" t="str">
        <f t="shared" si="15"/>
        <v/>
      </c>
      <c r="P44" s="210" t="str">
        <f t="shared" si="16"/>
        <v/>
      </c>
      <c r="Q44" s="211" t="str">
        <f t="shared" si="17"/>
        <v/>
      </c>
      <c r="R44" s="207"/>
      <c r="S44" s="229"/>
      <c r="T44" s="281">
        <v>24</v>
      </c>
      <c r="U44" s="208" t="str">
        <f t="shared" si="18"/>
        <v>I.4.16</v>
      </c>
      <c r="V44" s="268" t="str">
        <f t="shared" si="19"/>
        <v>% países usan sistemas nacionales</v>
      </c>
      <c r="W44" s="269" t="str">
        <f t="shared" si="20"/>
        <v>FYI</v>
      </c>
      <c r="X44" s="209" t="str">
        <f t="shared" si="21"/>
        <v/>
      </c>
      <c r="Y44" s="210" t="str">
        <f t="shared" si="22"/>
        <v/>
      </c>
      <c r="Z44" s="211" t="str">
        <f t="shared" si="23"/>
        <v/>
      </c>
      <c r="AA44" s="207"/>
      <c r="AB44" s="229"/>
      <c r="AC44" s="281">
        <v>24</v>
      </c>
      <c r="AD44" s="208" t="str">
        <f t="shared" si="24"/>
        <v>I.4.16</v>
      </c>
      <c r="AE44" s="268" t="str">
        <f t="shared" si="25"/>
        <v>% países usan sistemas nacionales</v>
      </c>
      <c r="AF44" s="269" t="str">
        <f t="shared" si="26"/>
        <v>FYI</v>
      </c>
      <c r="AG44" s="209" t="str">
        <f t="shared" si="27"/>
        <v/>
      </c>
      <c r="AH44" s="210" t="str">
        <f t="shared" si="28"/>
        <v/>
      </c>
      <c r="AI44" s="211" t="str">
        <f t="shared" si="29"/>
        <v/>
      </c>
      <c r="AJ44" s="207"/>
      <c r="AL44" s="281">
        <v>24</v>
      </c>
      <c r="AM44" s="208" t="str">
        <f t="shared" si="30"/>
        <v>I.4.16</v>
      </c>
      <c r="AN44" s="268" t="str">
        <f t="shared" si="31"/>
        <v>% países usan sistemas nacionales</v>
      </c>
      <c r="AO44" s="269" t="str">
        <f t="shared" si="32"/>
        <v>FYI</v>
      </c>
      <c r="AP44" s="209" t="str">
        <f t="shared" si="33"/>
        <v/>
      </c>
      <c r="AQ44" s="210" t="str">
        <f t="shared" si="34"/>
        <v/>
      </c>
      <c r="AR44" s="211" t="str">
        <f t="shared" si="35"/>
        <v/>
      </c>
      <c r="AS44" s="207"/>
      <c r="AT44" s="229"/>
      <c r="AX44" s="242"/>
    </row>
    <row r="45" spans="2:50" ht="21" hidden="1" outlineLevel="2">
      <c r="B45" s="281">
        <v>25</v>
      </c>
      <c r="C45" s="208" t="str">
        <f t="shared" si="39"/>
        <v>I.4.17</v>
      </c>
      <c r="D45" s="268" t="str">
        <f t="shared" si="7"/>
        <v># paises adoptando estánds intern.</v>
      </c>
      <c r="E45" s="269" t="str">
        <f t="shared" si="8"/>
        <v>FYI</v>
      </c>
      <c r="F45" s="212" t="str">
        <f t="shared" si="9"/>
        <v/>
      </c>
      <c r="G45" s="213" t="str">
        <f t="shared" si="10"/>
        <v/>
      </c>
      <c r="H45" s="211" t="str">
        <f t="shared" si="11"/>
        <v/>
      </c>
      <c r="I45" s="207"/>
      <c r="J45" s="229"/>
      <c r="K45" s="281">
        <v>25</v>
      </c>
      <c r="L45" s="208" t="str">
        <f t="shared" si="12"/>
        <v>I.4.17</v>
      </c>
      <c r="M45" s="268" t="str">
        <f t="shared" si="13"/>
        <v># paises adoptando estánds intern.</v>
      </c>
      <c r="N45" s="269" t="str">
        <f t="shared" si="14"/>
        <v>FYI</v>
      </c>
      <c r="O45" s="212" t="str">
        <f t="shared" si="15"/>
        <v/>
      </c>
      <c r="P45" s="213" t="str">
        <f t="shared" si="16"/>
        <v/>
      </c>
      <c r="Q45" s="211" t="str">
        <f t="shared" si="17"/>
        <v/>
      </c>
      <c r="R45" s="207"/>
      <c r="S45" s="229"/>
      <c r="T45" s="281">
        <v>25</v>
      </c>
      <c r="U45" s="208" t="str">
        <f t="shared" si="18"/>
        <v>I.4.17</v>
      </c>
      <c r="V45" s="268" t="str">
        <f t="shared" si="19"/>
        <v># paises adoptando estánds intern.</v>
      </c>
      <c r="W45" s="269" t="str">
        <f t="shared" si="20"/>
        <v>FYI</v>
      </c>
      <c r="X45" s="212" t="str">
        <f t="shared" si="21"/>
        <v/>
      </c>
      <c r="Y45" s="213" t="str">
        <f t="shared" si="22"/>
        <v/>
      </c>
      <c r="Z45" s="211" t="str">
        <f t="shared" si="23"/>
        <v/>
      </c>
      <c r="AA45" s="207"/>
      <c r="AB45" s="229"/>
      <c r="AC45" s="281">
        <v>25</v>
      </c>
      <c r="AD45" s="208" t="str">
        <f t="shared" si="24"/>
        <v>I.4.17</v>
      </c>
      <c r="AE45" s="268" t="str">
        <f t="shared" si="25"/>
        <v># paises adoptando estánds intern.</v>
      </c>
      <c r="AF45" s="269" t="str">
        <f t="shared" si="26"/>
        <v>FYI</v>
      </c>
      <c r="AG45" s="212" t="str">
        <f t="shared" si="27"/>
        <v/>
      </c>
      <c r="AH45" s="213" t="str">
        <f t="shared" si="28"/>
        <v/>
      </c>
      <c r="AI45" s="211" t="str">
        <f t="shared" si="29"/>
        <v/>
      </c>
      <c r="AJ45" s="207"/>
      <c r="AL45" s="281">
        <v>25</v>
      </c>
      <c r="AM45" s="208" t="str">
        <f t="shared" si="30"/>
        <v>I.4.17</v>
      </c>
      <c r="AN45" s="268" t="str">
        <f t="shared" si="31"/>
        <v># paises adoptando estánds intern.</v>
      </c>
      <c r="AO45" s="269" t="str">
        <f t="shared" si="32"/>
        <v>FYI</v>
      </c>
      <c r="AP45" s="212" t="str">
        <f t="shared" si="33"/>
        <v/>
      </c>
      <c r="AQ45" s="213" t="str">
        <f t="shared" si="34"/>
        <v/>
      </c>
      <c r="AR45" s="211" t="str">
        <f t="shared" si="35"/>
        <v/>
      </c>
      <c r="AS45" s="207"/>
      <c r="AT45" s="229"/>
      <c r="AX45" s="242"/>
    </row>
    <row r="46" spans="2:50" ht="21" hidden="1" outlineLevel="2">
      <c r="B46" s="281">
        <v>26</v>
      </c>
      <c r="C46" s="208" t="str">
        <f t="shared" ref="C46" si="40">VLOOKUP(B46,data,4,FALSE)</f>
        <v>I.4.18</v>
      </c>
      <c r="D46" s="268" t="str">
        <f t="shared" si="7"/>
        <v># evaluaciones diagnósticos sist fiduciars</v>
      </c>
      <c r="E46" s="269" t="str">
        <f t="shared" si="8"/>
        <v/>
      </c>
      <c r="F46" s="212">
        <f t="shared" si="9"/>
        <v>0</v>
      </c>
      <c r="G46" s="213">
        <f t="shared" si="10"/>
        <v>0</v>
      </c>
      <c r="H46" s="211" t="str">
        <f t="shared" si="11"/>
        <v/>
      </c>
      <c r="I46" s="207"/>
      <c r="J46" s="229"/>
      <c r="K46" s="281">
        <v>26</v>
      </c>
      <c r="L46" s="208" t="str">
        <f t="shared" si="12"/>
        <v>I.4.18</v>
      </c>
      <c r="M46" s="268" t="str">
        <f t="shared" si="13"/>
        <v># evaluaciones diagnósticos sist fiduciars</v>
      </c>
      <c r="N46" s="269" t="str">
        <f t="shared" si="14"/>
        <v/>
      </c>
      <c r="O46" s="212">
        <f t="shared" si="15"/>
        <v>1</v>
      </c>
      <c r="P46" s="213" t="str">
        <f t="shared" si="16"/>
        <v/>
      </c>
      <c r="Q46" s="211" t="str">
        <f t="shared" si="17"/>
        <v/>
      </c>
      <c r="R46" s="207"/>
      <c r="S46" s="229"/>
      <c r="T46" s="281">
        <v>26</v>
      </c>
      <c r="U46" s="208" t="str">
        <f t="shared" si="18"/>
        <v>I.4.18</v>
      </c>
      <c r="V46" s="268" t="str">
        <f t="shared" si="19"/>
        <v># evaluaciones diagnósticos sist fiduciars</v>
      </c>
      <c r="W46" s="269" t="str">
        <f t="shared" si="20"/>
        <v/>
      </c>
      <c r="X46" s="212">
        <f t="shared" si="21"/>
        <v>0</v>
      </c>
      <c r="Y46" s="213" t="str">
        <f t="shared" si="22"/>
        <v/>
      </c>
      <c r="Z46" s="211" t="str">
        <f t="shared" si="23"/>
        <v/>
      </c>
      <c r="AA46" s="207"/>
      <c r="AB46" s="229"/>
      <c r="AC46" s="281">
        <v>26</v>
      </c>
      <c r="AD46" s="208" t="str">
        <f t="shared" si="24"/>
        <v>I.4.18</v>
      </c>
      <c r="AE46" s="268" t="str">
        <f t="shared" si="25"/>
        <v># evaluaciones diagnósticos sist fiduciars</v>
      </c>
      <c r="AF46" s="269" t="str">
        <f t="shared" si="26"/>
        <v/>
      </c>
      <c r="AG46" s="212">
        <f t="shared" si="27"/>
        <v>0</v>
      </c>
      <c r="AH46" s="213" t="str">
        <f t="shared" si="28"/>
        <v/>
      </c>
      <c r="AI46" s="211" t="str">
        <f t="shared" si="29"/>
        <v/>
      </c>
      <c r="AJ46" s="207"/>
      <c r="AL46" s="281">
        <v>26</v>
      </c>
      <c r="AM46" s="208" t="str">
        <f t="shared" si="30"/>
        <v>I.4.18</v>
      </c>
      <c r="AN46" s="268" t="str">
        <f t="shared" si="31"/>
        <v># evaluaciones diagnósticos sist fiduciars</v>
      </c>
      <c r="AO46" s="269" t="str">
        <f t="shared" si="32"/>
        <v/>
      </c>
      <c r="AP46" s="212">
        <f t="shared" si="33"/>
        <v>0</v>
      </c>
      <c r="AQ46" s="213">
        <f t="shared" si="34"/>
        <v>0</v>
      </c>
      <c r="AR46" s="211" t="str">
        <f t="shared" si="35"/>
        <v/>
      </c>
      <c r="AS46" s="207"/>
      <c r="AT46" s="229"/>
      <c r="AX46" s="242"/>
    </row>
    <row r="47" spans="2:50" ht="21" hidden="1" outlineLevel="2">
      <c r="B47" s="281">
        <v>27</v>
      </c>
      <c r="C47" s="208" t="str">
        <f t="shared" ref="C47" si="41">VLOOKUP(B47,data,4,FALSE)</f>
        <v>I.4.19</v>
      </c>
      <c r="D47" s="268" t="str">
        <f t="shared" ref="D47" si="42">VLOOKUP(B47,data,D$2,FALSE)</f>
        <v># validaciones sistemas fiduciarios</v>
      </c>
      <c r="E47" s="269" t="str">
        <f t="shared" si="8"/>
        <v/>
      </c>
      <c r="F47" s="212">
        <f t="shared" si="9"/>
        <v>0</v>
      </c>
      <c r="G47" s="213">
        <f t="shared" si="10"/>
        <v>0</v>
      </c>
      <c r="H47" s="211" t="str">
        <f t="shared" ref="H47" si="43">IF(OR(F47="",F47=0,G47="",E47="FYI"),"",IF(G47=0,0,IF(G47&gt;F47,1.00001,G47/F47)))</f>
        <v/>
      </c>
      <c r="I47" s="207"/>
      <c r="J47" s="229"/>
      <c r="K47" s="281">
        <v>27</v>
      </c>
      <c r="L47" s="208" t="str">
        <f t="shared" si="12"/>
        <v>I.4.19</v>
      </c>
      <c r="M47" s="268" t="str">
        <f t="shared" si="13"/>
        <v># validaciones sistemas fiduciarios</v>
      </c>
      <c r="N47" s="269" t="str">
        <f t="shared" si="14"/>
        <v/>
      </c>
      <c r="O47" s="212">
        <f t="shared" si="15"/>
        <v>0</v>
      </c>
      <c r="P47" s="213">
        <f t="shared" si="16"/>
        <v>0</v>
      </c>
      <c r="Q47" s="211" t="str">
        <f t="shared" si="17"/>
        <v/>
      </c>
      <c r="R47" s="207"/>
      <c r="S47" s="229"/>
      <c r="T47" s="281">
        <v>27</v>
      </c>
      <c r="U47" s="208" t="str">
        <f t="shared" si="18"/>
        <v>I.4.19</v>
      </c>
      <c r="V47" s="268" t="str">
        <f t="shared" si="19"/>
        <v># validaciones sistemas fiduciarios</v>
      </c>
      <c r="W47" s="269" t="str">
        <f t="shared" si="20"/>
        <v/>
      </c>
      <c r="X47" s="212">
        <f t="shared" si="21"/>
        <v>0</v>
      </c>
      <c r="Y47" s="213">
        <f t="shared" si="22"/>
        <v>0</v>
      </c>
      <c r="Z47" s="211" t="str">
        <f t="shared" si="23"/>
        <v/>
      </c>
      <c r="AA47" s="207"/>
      <c r="AB47" s="229"/>
      <c r="AC47" s="281">
        <v>27</v>
      </c>
      <c r="AD47" s="208" t="str">
        <f t="shared" si="24"/>
        <v>I.4.19</v>
      </c>
      <c r="AE47" s="268" t="str">
        <f t="shared" si="25"/>
        <v># validaciones sistemas fiduciarios</v>
      </c>
      <c r="AF47" s="269" t="str">
        <f t="shared" si="26"/>
        <v/>
      </c>
      <c r="AG47" s="212">
        <f t="shared" si="27"/>
        <v>2</v>
      </c>
      <c r="AH47" s="213">
        <f t="shared" si="28"/>
        <v>0</v>
      </c>
      <c r="AI47" s="211">
        <f t="shared" si="29"/>
        <v>0</v>
      </c>
      <c r="AJ47" s="207"/>
      <c r="AL47" s="281">
        <v>27</v>
      </c>
      <c r="AM47" s="208" t="str">
        <f t="shared" si="30"/>
        <v>I.4.19</v>
      </c>
      <c r="AN47" s="268" t="str">
        <f t="shared" si="31"/>
        <v># validaciones sistemas fiduciarios</v>
      </c>
      <c r="AO47" s="269" t="str">
        <f t="shared" si="32"/>
        <v/>
      </c>
      <c r="AP47" s="212">
        <f t="shared" si="33"/>
        <v>0</v>
      </c>
      <c r="AQ47" s="213">
        <f t="shared" si="34"/>
        <v>0</v>
      </c>
      <c r="AR47" s="211" t="str">
        <f t="shared" si="35"/>
        <v/>
      </c>
      <c r="AS47" s="207"/>
      <c r="AT47" s="229"/>
      <c r="AX47" s="242"/>
    </row>
    <row r="48" spans="2:50" ht="21" hidden="1" outlineLevel="2">
      <c r="B48" s="281">
        <v>28</v>
      </c>
      <c r="C48" s="208" t="str">
        <f t="shared" ref="C48" si="44">VLOOKUP(B48,data,4,FALSE)</f>
        <v>I.4.20</v>
      </c>
      <c r="D48" s="268" t="str">
        <f t="shared" ref="D48" si="45">VLOOKUP(B48,data,D$2,FALSE)</f>
        <v># de intervenciones de fortalecimiento</v>
      </c>
      <c r="E48" s="269" t="str">
        <f t="shared" si="8"/>
        <v/>
      </c>
      <c r="F48" s="212">
        <f t="shared" si="9"/>
        <v>1</v>
      </c>
      <c r="G48" s="213">
        <f t="shared" si="10"/>
        <v>1</v>
      </c>
      <c r="H48" s="211">
        <f t="shared" ref="H48" si="46">IF(OR(F48="",F48=0,G48="",E48="FYI"),"",IF(G48=0,0,IF(G48&gt;F48,1.00001,G48/F48)))</f>
        <v>1</v>
      </c>
      <c r="I48" s="207"/>
      <c r="J48" s="229"/>
      <c r="K48" s="281">
        <v>28</v>
      </c>
      <c r="L48" s="208" t="str">
        <f t="shared" si="12"/>
        <v>I.4.20</v>
      </c>
      <c r="M48" s="268" t="str">
        <f t="shared" si="13"/>
        <v># de intervenciones de fortalecimiento</v>
      </c>
      <c r="N48" s="269" t="str">
        <f t="shared" si="14"/>
        <v/>
      </c>
      <c r="O48" s="212">
        <f t="shared" si="15"/>
        <v>2</v>
      </c>
      <c r="P48" s="213" t="str">
        <f t="shared" si="16"/>
        <v/>
      </c>
      <c r="Q48" s="211" t="str">
        <f t="shared" si="17"/>
        <v/>
      </c>
      <c r="R48" s="207"/>
      <c r="S48" s="229"/>
      <c r="T48" s="281">
        <v>28</v>
      </c>
      <c r="U48" s="208" t="str">
        <f t="shared" si="18"/>
        <v>I.4.20</v>
      </c>
      <c r="V48" s="268" t="str">
        <f t="shared" si="19"/>
        <v># de intervenciones de fortalecimiento</v>
      </c>
      <c r="W48" s="269" t="str">
        <f t="shared" si="20"/>
        <v/>
      </c>
      <c r="X48" s="212">
        <f t="shared" si="21"/>
        <v>1</v>
      </c>
      <c r="Y48" s="213" t="str">
        <f t="shared" si="22"/>
        <v/>
      </c>
      <c r="Z48" s="211" t="str">
        <f t="shared" si="23"/>
        <v/>
      </c>
      <c r="AA48" s="207"/>
      <c r="AB48" s="229"/>
      <c r="AC48" s="281">
        <v>28</v>
      </c>
      <c r="AD48" s="208" t="str">
        <f t="shared" si="24"/>
        <v>I.4.20</v>
      </c>
      <c r="AE48" s="268" t="str">
        <f t="shared" si="25"/>
        <v># de intervenciones de fortalecimiento</v>
      </c>
      <c r="AF48" s="269" t="str">
        <f t="shared" si="26"/>
        <v/>
      </c>
      <c r="AG48" s="212">
        <f t="shared" si="27"/>
        <v>1</v>
      </c>
      <c r="AH48" s="213" t="str">
        <f t="shared" si="28"/>
        <v/>
      </c>
      <c r="AI48" s="211" t="str">
        <f t="shared" si="29"/>
        <v/>
      </c>
      <c r="AJ48" s="207"/>
      <c r="AL48" s="281">
        <v>28</v>
      </c>
      <c r="AM48" s="208" t="str">
        <f t="shared" si="30"/>
        <v>I.4.20</v>
      </c>
      <c r="AN48" s="268" t="str">
        <f t="shared" si="31"/>
        <v># de intervenciones de fortalecimiento</v>
      </c>
      <c r="AO48" s="269" t="str">
        <f t="shared" si="32"/>
        <v/>
      </c>
      <c r="AP48" s="212">
        <f t="shared" si="33"/>
        <v>5</v>
      </c>
      <c r="AQ48" s="213">
        <f t="shared" si="34"/>
        <v>1</v>
      </c>
      <c r="AR48" s="211">
        <f t="shared" si="35"/>
        <v>0.2</v>
      </c>
      <c r="AS48" s="207"/>
      <c r="AT48" s="229"/>
      <c r="AX48" s="242"/>
    </row>
    <row r="49" spans="1:46" ht="21" hidden="1" outlineLevel="1">
      <c r="B49" s="288"/>
      <c r="C49" s="289"/>
      <c r="D49" s="225"/>
      <c r="E49" s="225"/>
      <c r="F49" s="225"/>
      <c r="G49" s="225"/>
      <c r="H49" s="225"/>
      <c r="I49" s="226"/>
      <c r="K49" s="288"/>
      <c r="L49" s="289"/>
      <c r="M49" s="225"/>
      <c r="N49" s="225"/>
      <c r="O49" s="225"/>
      <c r="P49" s="225"/>
      <c r="Q49" s="225"/>
      <c r="R49" s="226"/>
      <c r="T49" s="288"/>
      <c r="U49" s="289"/>
      <c r="V49" s="225"/>
      <c r="W49" s="225"/>
      <c r="X49" s="225"/>
      <c r="Y49" s="225"/>
      <c r="Z49" s="225"/>
      <c r="AA49" s="226"/>
      <c r="AC49" s="288"/>
      <c r="AD49" s="289"/>
      <c r="AE49" s="225"/>
      <c r="AF49" s="225"/>
      <c r="AG49" s="225"/>
      <c r="AH49" s="225"/>
      <c r="AI49" s="225"/>
      <c r="AJ49" s="226"/>
      <c r="AL49" s="288"/>
      <c r="AM49" s="289"/>
      <c r="AN49" s="225"/>
      <c r="AO49" s="225"/>
      <c r="AP49" s="225"/>
      <c r="AQ49" s="225"/>
      <c r="AR49" s="225"/>
      <c r="AS49" s="226"/>
    </row>
    <row r="50" spans="1:46" ht="19.5" hidden="1" outlineLevel="1">
      <c r="B50" s="290"/>
      <c r="C50" s="291"/>
      <c r="K50" s="290"/>
      <c r="L50" s="291"/>
      <c r="T50" s="290"/>
      <c r="U50" s="291"/>
      <c r="AC50" s="290"/>
      <c r="AD50" s="291"/>
      <c r="AL50" s="290"/>
      <c r="AM50" s="291"/>
    </row>
    <row r="51" spans="1:46" ht="38.1" customHeight="1" collapsed="1">
      <c r="A51" s="237"/>
      <c r="B51" s="420" t="str">
        <f>+HLOOKUP($A$3,MBFS,4,FALSE)</f>
        <v>OBJ. II</v>
      </c>
      <c r="C51" s="421"/>
      <c r="D51" s="270" t="str">
        <f>+HLOOKUP($A$3,MBFS,8,FALSE)</f>
        <v>(Operaciones sin Gtía Sob.)</v>
      </c>
      <c r="E51" s="267"/>
      <c r="F51" s="228">
        <f>IF(AND(H53=""),0,0)</f>
        <v>0</v>
      </c>
      <c r="G51" s="192">
        <f>+F51/F$4</f>
        <v>0</v>
      </c>
      <c r="H51" s="402" t="str">
        <f>IF(H53=-0.000001,"",IF(AND(H53=""),0,H53*G53))</f>
        <v/>
      </c>
      <c r="I51" s="403">
        <f t="shared" ref="I51" si="47">IF(AND(I52="",I53=""),0,AVERAGE(I52:I53))</f>
        <v>0</v>
      </c>
      <c r="J51" s="229"/>
      <c r="K51" s="420" t="str">
        <f>+HLOOKUP($A$3,MBFS,4,FALSE)</f>
        <v>OBJ. II</v>
      </c>
      <c r="L51" s="421"/>
      <c r="M51" s="270" t="str">
        <f>+HLOOKUP($A$3,MBFS,8,FALSE)</f>
        <v>(Operaciones sin Gtía Sob.)</v>
      </c>
      <c r="N51" s="267"/>
      <c r="O51" s="228">
        <f>IF(AND(Q53=""),0,0)</f>
        <v>0</v>
      </c>
      <c r="P51" s="192">
        <f>+O51/O$4</f>
        <v>0</v>
      </c>
      <c r="Q51" s="402" t="str">
        <f>IF(Q53=-0.000001,"",IF(AND(Q53=""),0,Q53*P53))</f>
        <v/>
      </c>
      <c r="R51" s="403">
        <f t="shared" ref="R51" si="48">IF(AND(R52="",R53=""),0,AVERAGE(R52:R53))</f>
        <v>0</v>
      </c>
      <c r="S51" s="229"/>
      <c r="T51" s="420" t="str">
        <f>+HLOOKUP($A$3,MBFS,4,FALSE)</f>
        <v>OBJ. II</v>
      </c>
      <c r="U51" s="421"/>
      <c r="V51" s="270" t="str">
        <f>+HLOOKUP($A$3,MBFS,8,FALSE)</f>
        <v>(Operaciones sin Gtía Sob.)</v>
      </c>
      <c r="W51" s="267"/>
      <c r="X51" s="228">
        <f>IF(AND(Z53=""),0,0)</f>
        <v>0</v>
      </c>
      <c r="Y51" s="192">
        <f>+X51/X$4</f>
        <v>0</v>
      </c>
      <c r="Z51" s="402" t="str">
        <f>IF(Z53=-0.000001,"",IF(AND(Z53=""),0,Z53*Y53))</f>
        <v/>
      </c>
      <c r="AA51" s="403">
        <f t="shared" ref="AA51" si="49">IF(AND(AA52="",AA53=""),0,AVERAGE(AA52:AA53))</f>
        <v>0</v>
      </c>
      <c r="AB51" s="229"/>
      <c r="AC51" s="420" t="str">
        <f>+HLOOKUP($A$3,MBFS,4,FALSE)</f>
        <v>OBJ. II</v>
      </c>
      <c r="AD51" s="421"/>
      <c r="AE51" s="270" t="str">
        <f>+HLOOKUP($A$3,MBFS,8,FALSE)</f>
        <v>(Operaciones sin Gtía Sob.)</v>
      </c>
      <c r="AF51" s="267"/>
      <c r="AG51" s="228">
        <f>IF(AND(AI53=""),0,0)</f>
        <v>0</v>
      </c>
      <c r="AH51" s="192">
        <f>+AG51/AG$4</f>
        <v>0</v>
      </c>
      <c r="AI51" s="402" t="str">
        <f>IF(AI53=-0.000001,"",IF(AND(AI53=""),0,AI53*AH53))</f>
        <v/>
      </c>
      <c r="AJ51" s="403">
        <f t="shared" ref="AJ51" si="50">IF(AND(AJ52="",AJ53=""),0,AVERAGE(AJ52:AJ53))</f>
        <v>0</v>
      </c>
      <c r="AK51" s="238"/>
      <c r="AL51" s="420" t="str">
        <f>+HLOOKUP($A$3,MBFS,4,FALSE)</f>
        <v>OBJ. II</v>
      </c>
      <c r="AM51" s="421"/>
      <c r="AN51" s="270" t="str">
        <f>+HLOOKUP($A$3,MBFS,8,FALSE)</f>
        <v>(Operaciones sin Gtía Sob.)</v>
      </c>
      <c r="AO51" s="267"/>
      <c r="AP51" s="228">
        <f>IF(AND(AR53=""),0,0)</f>
        <v>0</v>
      </c>
      <c r="AQ51" s="192">
        <f>+AP51/AP$4</f>
        <v>0</v>
      </c>
      <c r="AR51" s="402" t="str">
        <f>IF(AR53=-0.000001,"",IF(AND(AR53=""),0,AR53*AQ53))</f>
        <v/>
      </c>
      <c r="AS51" s="403">
        <f t="shared" ref="AS51" si="51">IF(AND(AS52="",AS53=""),0,AVERAGE(AS52:AS53))</f>
        <v>0</v>
      </c>
      <c r="AT51" s="229"/>
    </row>
    <row r="52" spans="1:46" ht="23.25" hidden="1" outlineLevel="1">
      <c r="A52" s="236"/>
      <c r="B52" s="281"/>
      <c r="C52" s="282"/>
      <c r="D52" s="194"/>
      <c r="E52" s="194"/>
      <c r="F52" s="195">
        <f>+F53</f>
        <v>0</v>
      </c>
      <c r="G52" s="195">
        <v>1</v>
      </c>
      <c r="H52" s="194"/>
      <c r="I52" s="196"/>
      <c r="J52" s="229"/>
      <c r="K52" s="281"/>
      <c r="L52" s="282"/>
      <c r="M52" s="194"/>
      <c r="N52" s="194"/>
      <c r="O52" s="195">
        <f>+O53</f>
        <v>0</v>
      </c>
      <c r="P52" s="195">
        <v>1</v>
      </c>
      <c r="Q52" s="194"/>
      <c r="R52" s="196"/>
      <c r="S52" s="229"/>
      <c r="T52" s="281"/>
      <c r="U52" s="282"/>
      <c r="V52" s="194"/>
      <c r="W52" s="194"/>
      <c r="X52" s="195">
        <f>+X53</f>
        <v>0</v>
      </c>
      <c r="Y52" s="195">
        <v>1</v>
      </c>
      <c r="Z52" s="194"/>
      <c r="AA52" s="196"/>
      <c r="AB52" s="229"/>
      <c r="AC52" s="281"/>
      <c r="AD52" s="282"/>
      <c r="AE52" s="194"/>
      <c r="AF52" s="194"/>
      <c r="AG52" s="195">
        <f>+AG53</f>
        <v>0</v>
      </c>
      <c r="AH52" s="195">
        <v>1</v>
      </c>
      <c r="AI52" s="194"/>
      <c r="AJ52" s="196"/>
      <c r="AK52" s="236"/>
      <c r="AL52" s="281"/>
      <c r="AM52" s="282"/>
      <c r="AN52" s="194"/>
      <c r="AO52" s="194"/>
      <c r="AP52" s="195">
        <f>+AP53</f>
        <v>0</v>
      </c>
      <c r="AQ52" s="195">
        <v>1</v>
      </c>
      <c r="AR52" s="194"/>
      <c r="AS52" s="196"/>
      <c r="AT52" s="229"/>
    </row>
    <row r="53" spans="1:46" ht="21" hidden="1" outlineLevel="1">
      <c r="A53" s="239"/>
      <c r="B53" s="281"/>
      <c r="C53" s="283" t="s">
        <v>517</v>
      </c>
      <c r="D53" s="199" t="str">
        <f>+HLOOKUP($A$3,MBFS,16,FALSE)</f>
        <v>A04 Originación</v>
      </c>
      <c r="E53" s="199"/>
      <c r="F53" s="200">
        <f>IF(AND(H55="",H56=""),0,1)</f>
        <v>0</v>
      </c>
      <c r="G53" s="201">
        <f>IF(F$52=0,0,F53/F$52)</f>
        <v>0</v>
      </c>
      <c r="H53" s="202">
        <f>IF(AND(H55="",H56=""),-0.000001,AVERAGE(H55:H56))</f>
        <v>-9.9999999999999995E-7</v>
      </c>
      <c r="I53" s="203"/>
      <c r="J53" s="240"/>
      <c r="K53" s="281"/>
      <c r="L53" s="283" t="s">
        <v>517</v>
      </c>
      <c r="M53" s="199" t="str">
        <f>+HLOOKUP($A$3,MBFS,16,FALSE)</f>
        <v>A04 Originación</v>
      </c>
      <c r="N53" s="199"/>
      <c r="O53" s="200">
        <f>IF(AND(Q55="",Q56=""),0,1)</f>
        <v>0</v>
      </c>
      <c r="P53" s="201">
        <f>IF(O$52=0,0,O53/O$52)</f>
        <v>0</v>
      </c>
      <c r="Q53" s="202">
        <f>IF(AND(Q55="",Q56=""),-0.000001,AVERAGE(Q55:Q56))</f>
        <v>-9.9999999999999995E-7</v>
      </c>
      <c r="R53" s="203"/>
      <c r="S53" s="240"/>
      <c r="T53" s="281"/>
      <c r="U53" s="283" t="s">
        <v>517</v>
      </c>
      <c r="V53" s="199" t="str">
        <f>+HLOOKUP($A$3,MBFS,16,FALSE)</f>
        <v>A04 Originación</v>
      </c>
      <c r="W53" s="199"/>
      <c r="X53" s="200">
        <f>IF(AND(Z55="",Z56=""),0,1)</f>
        <v>0</v>
      </c>
      <c r="Y53" s="201">
        <f>IF(X$52=0,0,X53/X$52)</f>
        <v>0</v>
      </c>
      <c r="Z53" s="202">
        <f>IF(AND(Z55="",Z56=""),-0.000001,AVERAGE(Z55:Z56))</f>
        <v>-9.9999999999999995E-7</v>
      </c>
      <c r="AA53" s="203"/>
      <c r="AB53" s="240"/>
      <c r="AC53" s="281"/>
      <c r="AD53" s="283" t="s">
        <v>517</v>
      </c>
      <c r="AE53" s="199" t="str">
        <f>+HLOOKUP($A$3,MBFS,16,FALSE)</f>
        <v>A04 Originación</v>
      </c>
      <c r="AF53" s="199"/>
      <c r="AG53" s="200">
        <f>IF(AND(AI55="",AI56=""),0,1)</f>
        <v>0</v>
      </c>
      <c r="AH53" s="201">
        <f>IF(AG$52=0,0,AG53/AG$52)</f>
        <v>0</v>
      </c>
      <c r="AI53" s="202">
        <f>IF(AND(AI55="",AI56=""),-0.000001,AVERAGE(AI55:AI56))</f>
        <v>-9.9999999999999995E-7</v>
      </c>
      <c r="AJ53" s="203"/>
      <c r="AK53" s="239"/>
      <c r="AL53" s="281"/>
      <c r="AM53" s="283" t="s">
        <v>517</v>
      </c>
      <c r="AN53" s="199" t="str">
        <f>+HLOOKUP($A$3,MBFS,16,FALSE)</f>
        <v>A04 Originación</v>
      </c>
      <c r="AO53" s="199"/>
      <c r="AP53" s="200">
        <f>IF(AND(AR55="",AR56=""),0,1)</f>
        <v>0</v>
      </c>
      <c r="AQ53" s="201">
        <f>IF(AP$52=0,0,AP53/AP$52)</f>
        <v>0</v>
      </c>
      <c r="AR53" s="202">
        <f>IF(AND(AR55="",AR56=""),-0.000001,AVERAGE(AR55:AR56))</f>
        <v>-9.9999999999999995E-7</v>
      </c>
      <c r="AS53" s="203"/>
      <c r="AT53" s="240"/>
    </row>
    <row r="54" spans="1:46" ht="21" hidden="1" outlineLevel="2">
      <c r="B54" s="281"/>
      <c r="C54" s="284"/>
      <c r="D54" s="205"/>
      <c r="E54" s="205"/>
      <c r="F54" s="206" t="s">
        <v>512</v>
      </c>
      <c r="G54" s="206" t="s">
        <v>513</v>
      </c>
      <c r="H54" s="219" t="s">
        <v>36</v>
      </c>
      <c r="I54" s="207"/>
      <c r="K54" s="281"/>
      <c r="L54" s="284"/>
      <c r="M54" s="205"/>
      <c r="N54" s="205"/>
      <c r="O54" s="206" t="s">
        <v>512</v>
      </c>
      <c r="P54" s="206" t="s">
        <v>513</v>
      </c>
      <c r="Q54" s="219" t="s">
        <v>36</v>
      </c>
      <c r="R54" s="207"/>
      <c r="T54" s="281"/>
      <c r="U54" s="284"/>
      <c r="V54" s="205"/>
      <c r="W54" s="205"/>
      <c r="X54" s="206" t="s">
        <v>512</v>
      </c>
      <c r="Y54" s="206" t="s">
        <v>513</v>
      </c>
      <c r="Z54" s="219" t="s">
        <v>36</v>
      </c>
      <c r="AA54" s="207"/>
      <c r="AC54" s="281"/>
      <c r="AD54" s="284"/>
      <c r="AE54" s="205"/>
      <c r="AF54" s="205"/>
      <c r="AG54" s="206" t="s">
        <v>512</v>
      </c>
      <c r="AH54" s="206" t="s">
        <v>513</v>
      </c>
      <c r="AI54" s="219" t="s">
        <v>36</v>
      </c>
      <c r="AJ54" s="207"/>
      <c r="AL54" s="281"/>
      <c r="AM54" s="284"/>
      <c r="AN54" s="205"/>
      <c r="AO54" s="205"/>
      <c r="AP54" s="206" t="s">
        <v>512</v>
      </c>
      <c r="AQ54" s="206" t="s">
        <v>513</v>
      </c>
      <c r="AR54" s="219" t="s">
        <v>36</v>
      </c>
      <c r="AS54" s="207"/>
    </row>
    <row r="55" spans="1:46" ht="21" hidden="1" outlineLevel="2">
      <c r="B55" s="281">
        <v>0</v>
      </c>
      <c r="C55" s="285"/>
      <c r="D55" s="268"/>
      <c r="E55" s="269"/>
      <c r="F55" s="212">
        <v>0</v>
      </c>
      <c r="G55" s="213">
        <v>0</v>
      </c>
      <c r="H55" s="211" t="str">
        <f>IF(OR(F55="",F55=0,G55="",E55="FYI"),"",IF(G55=0,0,IF(G55&gt;F55,1.00001,G55/F55)))</f>
        <v/>
      </c>
      <c r="I55" s="207"/>
      <c r="K55" s="281">
        <v>0</v>
      </c>
      <c r="L55" s="285"/>
      <c r="M55" s="268"/>
      <c r="N55" s="269"/>
      <c r="O55" s="212">
        <v>0</v>
      </c>
      <c r="P55" s="213">
        <v>0</v>
      </c>
      <c r="Q55" s="211" t="str">
        <f>IF(OR(O55="",O55=0,P55="",N55="FYI"),"",IF(P55=0,0,IF(P55&gt;O55,1.00001,P55/O55)))</f>
        <v/>
      </c>
      <c r="R55" s="207"/>
      <c r="T55" s="281">
        <v>0</v>
      </c>
      <c r="U55" s="285"/>
      <c r="V55" s="268"/>
      <c r="W55" s="269"/>
      <c r="X55" s="212">
        <v>0</v>
      </c>
      <c r="Y55" s="213">
        <v>0</v>
      </c>
      <c r="Z55" s="211" t="str">
        <f>IF(OR(X55="",X55=0,Y55="",W55="FYI"),"",IF(Y55=0,0,IF(Y55&gt;X55,1.00001,Y55/X55)))</f>
        <v/>
      </c>
      <c r="AA55" s="207"/>
      <c r="AC55" s="281">
        <v>0</v>
      </c>
      <c r="AD55" s="285"/>
      <c r="AE55" s="268"/>
      <c r="AF55" s="269"/>
      <c r="AG55" s="212">
        <v>0</v>
      </c>
      <c r="AH55" s="213">
        <v>0</v>
      </c>
      <c r="AI55" s="211" t="str">
        <f>IF(OR(AG55="",AG55=0,AH55="",AF55="FYI"),"",IF(AH55=0,0,IF(AH55&gt;AG55,1.00001,AH55/AG55)))</f>
        <v/>
      </c>
      <c r="AJ55" s="207"/>
      <c r="AL55" s="281">
        <v>0</v>
      </c>
      <c r="AM55" s="285"/>
      <c r="AN55" s="268"/>
      <c r="AO55" s="269"/>
      <c r="AP55" s="212">
        <v>0</v>
      </c>
      <c r="AQ55" s="213">
        <v>0</v>
      </c>
      <c r="AR55" s="211" t="str">
        <f>IF(OR(AP55="",AP55=0,AQ55="",AO55="FYI"),"",IF(AQ55=0,0,IF(AQ55&gt;AP55,1.00001,AQ55/AP55)))</f>
        <v/>
      </c>
      <c r="AS55" s="207"/>
    </row>
    <row r="56" spans="1:46" ht="21" hidden="1" outlineLevel="1">
      <c r="B56" s="288"/>
      <c r="C56" s="289"/>
      <c r="D56" s="225"/>
      <c r="E56" s="225"/>
      <c r="F56" s="225"/>
      <c r="G56" s="225"/>
      <c r="H56" s="225"/>
      <c r="I56" s="226"/>
      <c r="K56" s="288"/>
      <c r="L56" s="289"/>
      <c r="M56" s="225"/>
      <c r="N56" s="225"/>
      <c r="O56" s="225"/>
      <c r="P56" s="225"/>
      <c r="Q56" s="225"/>
      <c r="R56" s="226"/>
      <c r="T56" s="288"/>
      <c r="U56" s="289"/>
      <c r="V56" s="225"/>
      <c r="W56" s="225"/>
      <c r="X56" s="225"/>
      <c r="Y56" s="225"/>
      <c r="Z56" s="225"/>
      <c r="AA56" s="226"/>
      <c r="AC56" s="288"/>
      <c r="AD56" s="289"/>
      <c r="AE56" s="225"/>
      <c r="AF56" s="225"/>
      <c r="AG56" s="225"/>
      <c r="AH56" s="225"/>
      <c r="AI56" s="225"/>
      <c r="AJ56" s="226"/>
      <c r="AL56" s="288"/>
      <c r="AM56" s="289"/>
      <c r="AN56" s="225"/>
      <c r="AO56" s="225"/>
      <c r="AP56" s="225"/>
      <c r="AQ56" s="225"/>
      <c r="AR56" s="225"/>
      <c r="AS56" s="226"/>
    </row>
    <row r="57" spans="1:46" ht="19.5" hidden="1" outlineLevel="1">
      <c r="B57" s="290"/>
      <c r="C57" s="291"/>
      <c r="K57" s="290"/>
      <c r="L57" s="291"/>
      <c r="T57" s="290"/>
      <c r="U57" s="291"/>
      <c r="AC57" s="290"/>
      <c r="AD57" s="291"/>
      <c r="AL57" s="290"/>
      <c r="AM57" s="291"/>
    </row>
    <row r="58" spans="1:46" ht="19.5" hidden="1" outlineLevel="1">
      <c r="B58" s="290"/>
      <c r="C58" s="291"/>
      <c r="K58" s="290"/>
      <c r="L58" s="291"/>
      <c r="T58" s="290"/>
      <c r="U58" s="291"/>
      <c r="AC58" s="290"/>
      <c r="AD58" s="291"/>
      <c r="AL58" s="290"/>
      <c r="AM58" s="291"/>
    </row>
    <row r="59" spans="1:46" ht="38.1" customHeight="1" collapsed="1">
      <c r="A59" s="237"/>
      <c r="B59" s="420" t="str">
        <f>+HLOOKUP($A$3,MBFS,5,FALSE)</f>
        <v>OBJ. III</v>
      </c>
      <c r="C59" s="421"/>
      <c r="D59" s="270" t="str">
        <f>+HLOOKUP($A$3,MBFS,9,FALSE)</f>
        <v>(Corporativo)</v>
      </c>
      <c r="E59" s="267"/>
      <c r="F59" s="228">
        <f>IF(AND(H61="",H66=""),0,0.2)</f>
        <v>0.2</v>
      </c>
      <c r="G59" s="192">
        <f>+F59/F$4</f>
        <v>0.2</v>
      </c>
      <c r="H59" s="425">
        <f>IF(AND(H61="",H66=""),0,H61*G61+H66*G66)</f>
        <v>1</v>
      </c>
      <c r="I59" s="426"/>
      <c r="J59" s="229"/>
      <c r="K59" s="420" t="str">
        <f>+HLOOKUP($A$3,MBFS,5,FALSE)</f>
        <v>OBJ. III</v>
      </c>
      <c r="L59" s="421"/>
      <c r="M59" s="270" t="str">
        <f>+HLOOKUP($A$3,MBFS,9,FALSE)</f>
        <v>(Corporativo)</v>
      </c>
      <c r="N59" s="267"/>
      <c r="O59" s="228">
        <f>IF(AND(Q61="",Q66=""),0,0.2)</f>
        <v>0.2</v>
      </c>
      <c r="P59" s="192">
        <f>+O59/O$4</f>
        <v>0.2</v>
      </c>
      <c r="Q59" s="425">
        <f>IF(AND(Q61="",Q66=""),0,Q61*P61+Q66*P66)</f>
        <v>0</v>
      </c>
      <c r="R59" s="426"/>
      <c r="S59" s="229"/>
      <c r="T59" s="420" t="str">
        <f>+HLOOKUP($A$3,MBFS,5,FALSE)</f>
        <v>OBJ. III</v>
      </c>
      <c r="U59" s="421"/>
      <c r="V59" s="270" t="str">
        <f>+HLOOKUP($A$3,MBFS,9,FALSE)</f>
        <v>(Corporativo)</v>
      </c>
      <c r="W59" s="267"/>
      <c r="X59" s="228">
        <f>IF(AND(Z61="",Z66=""),0,0.2)</f>
        <v>0.2</v>
      </c>
      <c r="Y59" s="192">
        <f>+X59/X$4</f>
        <v>0.2</v>
      </c>
      <c r="Z59" s="425">
        <f>IF(AND(Z61="",Z66=""),0,Z61*Y61+Z66*Y66)</f>
        <v>0</v>
      </c>
      <c r="AA59" s="426"/>
      <c r="AB59" s="229"/>
      <c r="AC59" s="420" t="str">
        <f>+HLOOKUP($A$3,MBFS,5,FALSE)</f>
        <v>OBJ. III</v>
      </c>
      <c r="AD59" s="421"/>
      <c r="AE59" s="270" t="str">
        <f>+HLOOKUP($A$3,MBFS,9,FALSE)</f>
        <v>(Corporativo)</v>
      </c>
      <c r="AF59" s="267"/>
      <c r="AG59" s="228">
        <f>IF(AND(AI61="",AI66=""),0,0.2)</f>
        <v>0.2</v>
      </c>
      <c r="AH59" s="192">
        <f>+AG59/AG$4</f>
        <v>0.2</v>
      </c>
      <c r="AI59" s="425">
        <f>IF(AND(AI61="",AI66=""),0,AI61*AH61+AI66*AH66)</f>
        <v>0</v>
      </c>
      <c r="AJ59" s="426"/>
      <c r="AK59" s="238"/>
      <c r="AL59" s="420" t="str">
        <f>+HLOOKUP($A$3,MBFS,5,FALSE)</f>
        <v>OBJ. III</v>
      </c>
      <c r="AM59" s="421"/>
      <c r="AN59" s="270" t="str">
        <f>+HLOOKUP($A$3,MBFS,9,FALSE)</f>
        <v>(Corporativo)</v>
      </c>
      <c r="AO59" s="267"/>
      <c r="AP59" s="228">
        <f>IF(AND(AR61="",AR66=""),0,0.2)</f>
        <v>0.2</v>
      </c>
      <c r="AQ59" s="192">
        <f>+AP59/AP$4</f>
        <v>0.2</v>
      </c>
      <c r="AR59" s="425">
        <f>IF(AND(AR61="",AR66=""),0,AR61*AQ61+AR66*AQ66)</f>
        <v>0.5</v>
      </c>
      <c r="AS59" s="426"/>
      <c r="AT59" s="229"/>
    </row>
    <row r="60" spans="1:46" ht="21" hidden="1" outlineLevel="2">
      <c r="B60" s="281"/>
      <c r="C60" s="287"/>
      <c r="D60" s="218"/>
      <c r="E60" s="218"/>
      <c r="F60" s="195">
        <f>F61+F66</f>
        <v>0.2</v>
      </c>
      <c r="G60" s="195">
        <v>1</v>
      </c>
      <c r="H60" s="219"/>
      <c r="I60" s="207"/>
      <c r="J60" s="229"/>
      <c r="K60" s="281"/>
      <c r="L60" s="287"/>
      <c r="M60" s="218"/>
      <c r="N60" s="218"/>
      <c r="O60" s="195">
        <f>O61+O66</f>
        <v>0.05</v>
      </c>
      <c r="P60" s="195">
        <v>1</v>
      </c>
      <c r="Q60" s="219"/>
      <c r="R60" s="207"/>
      <c r="S60" s="229"/>
      <c r="T60" s="281"/>
      <c r="U60" s="287"/>
      <c r="V60" s="218"/>
      <c r="W60" s="218"/>
      <c r="X60" s="195">
        <f>X61+X66</f>
        <v>0</v>
      </c>
      <c r="Y60" s="195">
        <v>1</v>
      </c>
      <c r="Z60" s="219"/>
      <c r="AA60" s="207"/>
      <c r="AB60" s="229"/>
      <c r="AC60" s="281"/>
      <c r="AD60" s="287"/>
      <c r="AE60" s="218"/>
      <c r="AF60" s="218"/>
      <c r="AG60" s="195">
        <f>AG61+AG66</f>
        <v>0</v>
      </c>
      <c r="AH60" s="195">
        <v>1</v>
      </c>
      <c r="AI60" s="219"/>
      <c r="AJ60" s="207"/>
      <c r="AL60" s="281"/>
      <c r="AM60" s="287"/>
      <c r="AN60" s="218"/>
      <c r="AO60" s="218"/>
      <c r="AP60" s="195">
        <f>AP61+AP66</f>
        <v>0.25</v>
      </c>
      <c r="AQ60" s="195">
        <v>1</v>
      </c>
      <c r="AR60" s="219"/>
      <c r="AS60" s="207"/>
      <c r="AT60" s="229"/>
    </row>
    <row r="61" spans="1:46" ht="21" hidden="1" outlineLevel="1">
      <c r="A61" s="239"/>
      <c r="B61" s="281"/>
      <c r="C61" s="283" t="s">
        <v>515</v>
      </c>
      <c r="D61" s="199" t="str">
        <f>+HLOOKUP($A$3,MBFS,13,FALSE)</f>
        <v>A03- Desarrollo de Conocimiento</v>
      </c>
      <c r="E61" s="199"/>
      <c r="F61" s="200">
        <f>IF(AND(H63="",H64=""),0,0.05)</f>
        <v>0</v>
      </c>
      <c r="G61" s="201">
        <f>IF(F$6=0,0,F61/F$6)</f>
        <v>0</v>
      </c>
      <c r="H61" s="202">
        <f>IF(AND(H63="",H64=""),-0.000001,AVERAGE(H63:H64))</f>
        <v>-9.9999999999999995E-7</v>
      </c>
      <c r="I61" s="203"/>
      <c r="J61" s="240"/>
      <c r="K61" s="281"/>
      <c r="L61" s="283" t="s">
        <v>515</v>
      </c>
      <c r="M61" s="199" t="str">
        <f>+HLOOKUP($A$3,MBFS,13,FALSE)</f>
        <v>A03- Desarrollo de Conocimiento</v>
      </c>
      <c r="N61" s="199"/>
      <c r="O61" s="200">
        <f>IF(AND(Q63="",Q64=""),0,0.05)</f>
        <v>0.05</v>
      </c>
      <c r="P61" s="201">
        <f>IF(O$6=0,0,O61/O$6)</f>
        <v>0</v>
      </c>
      <c r="Q61" s="202">
        <f>IF(AND(Q63="",Q64=""),-0.000001,AVERAGE(Q63:Q64))</f>
        <v>0</v>
      </c>
      <c r="R61" s="203"/>
      <c r="S61" s="240"/>
      <c r="T61" s="281"/>
      <c r="U61" s="283" t="s">
        <v>515</v>
      </c>
      <c r="V61" s="199" t="str">
        <f>+HLOOKUP($A$3,MBFS,13,FALSE)</f>
        <v>A03- Desarrollo de Conocimiento</v>
      </c>
      <c r="W61" s="199"/>
      <c r="X61" s="200">
        <f>IF(AND(Z63="",Z64=""),0,0.05)</f>
        <v>0</v>
      </c>
      <c r="Y61" s="201">
        <f>IF(X$6=0,0,X61/X$6)</f>
        <v>0</v>
      </c>
      <c r="Z61" s="202">
        <f>IF(AND(Z63="",Z64=""),-0.000001,AVERAGE(Z63:Z64))</f>
        <v>-9.9999999999999995E-7</v>
      </c>
      <c r="AA61" s="203"/>
      <c r="AB61" s="240"/>
      <c r="AC61" s="281"/>
      <c r="AD61" s="283" t="s">
        <v>515</v>
      </c>
      <c r="AE61" s="199" t="str">
        <f>+HLOOKUP($A$3,MBFS,13,FALSE)</f>
        <v>A03- Desarrollo de Conocimiento</v>
      </c>
      <c r="AF61" s="199"/>
      <c r="AG61" s="200">
        <f>IF(AND(AI63="",AI64=""),0,0.05)</f>
        <v>0</v>
      </c>
      <c r="AH61" s="201">
        <f>IF(AG$6=0,0,AG61/AG$6)</f>
        <v>0</v>
      </c>
      <c r="AI61" s="202">
        <f>IF(AND(AI63="",AI64=""),-0.000001,AVERAGE(AI63:AI64))</f>
        <v>-9.9999999999999995E-7</v>
      </c>
      <c r="AJ61" s="203"/>
      <c r="AK61" s="239"/>
      <c r="AL61" s="281"/>
      <c r="AM61" s="283" t="s">
        <v>515</v>
      </c>
      <c r="AN61" s="199" t="str">
        <f>+HLOOKUP($A$3,MBFS,13,FALSE)</f>
        <v>A03- Desarrollo de Conocimiento</v>
      </c>
      <c r="AO61" s="199"/>
      <c r="AP61" s="200">
        <f>IF(AND(AR63="",AR64=""),0,0.05)</f>
        <v>0.05</v>
      </c>
      <c r="AQ61" s="201">
        <f>IF(AP$6=0,0,AP61/AP$6)</f>
        <v>5.5555555555555566E-2</v>
      </c>
      <c r="AR61" s="202">
        <f>IF(AND(AR63="",AR64=""),-0.000001,AVERAGE(AR63:AR64))</f>
        <v>0</v>
      </c>
      <c r="AS61" s="203"/>
      <c r="AT61" s="240"/>
    </row>
    <row r="62" spans="1:46" ht="21" hidden="1" outlineLevel="2">
      <c r="B62" s="281"/>
      <c r="C62" s="287"/>
      <c r="D62" s="218"/>
      <c r="E62" s="218"/>
      <c r="F62" s="206" t="s">
        <v>512</v>
      </c>
      <c r="G62" s="206" t="s">
        <v>513</v>
      </c>
      <c r="H62" s="219" t="s">
        <v>36</v>
      </c>
      <c r="I62" s="207"/>
      <c r="J62" s="229"/>
      <c r="K62" s="281"/>
      <c r="L62" s="287"/>
      <c r="M62" s="218"/>
      <c r="N62" s="218"/>
      <c r="O62" s="206" t="s">
        <v>512</v>
      </c>
      <c r="P62" s="206" t="s">
        <v>513</v>
      </c>
      <c r="Q62" s="219" t="s">
        <v>36</v>
      </c>
      <c r="R62" s="207"/>
      <c r="S62" s="229"/>
      <c r="T62" s="281"/>
      <c r="U62" s="287"/>
      <c r="V62" s="218"/>
      <c r="W62" s="218"/>
      <c r="X62" s="206" t="s">
        <v>512</v>
      </c>
      <c r="Y62" s="206" t="s">
        <v>513</v>
      </c>
      <c r="Z62" s="219" t="s">
        <v>36</v>
      </c>
      <c r="AA62" s="207"/>
      <c r="AB62" s="229"/>
      <c r="AC62" s="281"/>
      <c r="AD62" s="287"/>
      <c r="AE62" s="218"/>
      <c r="AF62" s="218"/>
      <c r="AG62" s="206" t="s">
        <v>512</v>
      </c>
      <c r="AH62" s="206" t="s">
        <v>513</v>
      </c>
      <c r="AI62" s="219" t="s">
        <v>36</v>
      </c>
      <c r="AJ62" s="207"/>
      <c r="AL62" s="281"/>
      <c r="AM62" s="287"/>
      <c r="AN62" s="218"/>
      <c r="AO62" s="218"/>
      <c r="AP62" s="206" t="s">
        <v>512</v>
      </c>
      <c r="AQ62" s="206" t="s">
        <v>513</v>
      </c>
      <c r="AR62" s="219" t="s">
        <v>36</v>
      </c>
      <c r="AS62" s="207"/>
      <c r="AT62" s="229"/>
    </row>
    <row r="63" spans="1:46" ht="21" hidden="1" outlineLevel="2">
      <c r="B63" s="281">
        <v>29</v>
      </c>
      <c r="C63" s="208" t="str">
        <f>VLOOKUP(B63,data,4,FALSE)</f>
        <v>III.1.1</v>
      </c>
      <c r="D63" s="268" t="str">
        <f>VLOOKUP(B63,data,D$2,FALSE)</f>
        <v># iniciativas innovadoras OP</v>
      </c>
      <c r="E63" s="269" t="str">
        <f>IF(VLOOKUP(B63,data,E$2,FALSE)="FYI","FYI","")</f>
        <v/>
      </c>
      <c r="F63" s="212">
        <f>IF(VLOOKUP(C63,PLAN,F$2,FALSE)="","",VLOOKUP(C63,PLAN,F$2,FALSE))</f>
        <v>0</v>
      </c>
      <c r="G63" s="213">
        <f>IF(VLOOKUP(C63,PLAN,G$2,FALSE)="","",VLOOKUP(C63,PLAN,G$2,FALSE))</f>
        <v>0</v>
      </c>
      <c r="H63" s="211" t="str">
        <f t="shared" ref="H63:H64" si="52">IF(OR(F63="",F63=0,G63="",E63="FYI"),"",IF(G63=0,0,IF(G63&gt;F63,1.00001,G63/F63)))</f>
        <v/>
      </c>
      <c r="I63" s="207"/>
      <c r="J63" s="229"/>
      <c r="K63" s="281">
        <v>29</v>
      </c>
      <c r="L63" s="208" t="str">
        <f>VLOOKUP(K63,data,4,FALSE)</f>
        <v>III.1.1</v>
      </c>
      <c r="M63" s="268" t="str">
        <f>VLOOKUP(K63,data,M$2,FALSE)</f>
        <v># iniciativas innovadoras OP</v>
      </c>
      <c r="N63" s="269" t="str">
        <f>IF(VLOOKUP(K63,data,N$2,FALSE)="FYI","FYI","")</f>
        <v/>
      </c>
      <c r="O63" s="212">
        <f>IF(VLOOKUP(L63,PLAN,O$2,FALSE)="","",VLOOKUP(L63,PLAN,O$2,FALSE))</f>
        <v>1</v>
      </c>
      <c r="P63" s="213">
        <f>IF(VLOOKUP(L63,PLAN,P$2,FALSE)="","",VLOOKUP(L63,PLAN,P$2,FALSE))</f>
        <v>0</v>
      </c>
      <c r="Q63" s="211">
        <f t="shared" ref="Q63:Q64" si="53">IF(OR(O63="",O63=0,P63="",N63="FYI"),"",IF(P63=0,0,IF(P63&gt;O63,1.00001,P63/O63)))</f>
        <v>0</v>
      </c>
      <c r="R63" s="207"/>
      <c r="S63" s="229"/>
      <c r="T63" s="281">
        <v>29</v>
      </c>
      <c r="U63" s="208" t="str">
        <f>VLOOKUP(T63,data,4,FALSE)</f>
        <v>III.1.1</v>
      </c>
      <c r="V63" s="268" t="str">
        <f>VLOOKUP(T63,data,V$2,FALSE)</f>
        <v># iniciativas innovadoras OP</v>
      </c>
      <c r="W63" s="269" t="str">
        <f>IF(VLOOKUP(T63,data,W$2,FALSE)="FYI","FYI","")</f>
        <v/>
      </c>
      <c r="X63" s="212">
        <f>IF(VLOOKUP(U63,PLAN,X$2,FALSE)="","",VLOOKUP(U63,PLAN,X$2,FALSE))</f>
        <v>0</v>
      </c>
      <c r="Y63" s="213" t="str">
        <f>IF(VLOOKUP(U63,PLAN,Y$2,FALSE)="","",VLOOKUP(U63,PLAN,Y$2,FALSE))</f>
        <v/>
      </c>
      <c r="Z63" s="211" t="str">
        <f t="shared" ref="Z63:Z64" si="54">IF(OR(X63="",X63=0,Y63="",W63="FYI"),"",IF(Y63=0,0,IF(Y63&gt;X63,1.00001,Y63/X63)))</f>
        <v/>
      </c>
      <c r="AA63" s="207"/>
      <c r="AB63" s="229"/>
      <c r="AC63" s="281">
        <v>29</v>
      </c>
      <c r="AD63" s="208" t="str">
        <f>VLOOKUP(AC63,data,4,FALSE)</f>
        <v>III.1.1</v>
      </c>
      <c r="AE63" s="268" t="str">
        <f>VLOOKUP(AC63,data,AE$2,FALSE)</f>
        <v># iniciativas innovadoras OP</v>
      </c>
      <c r="AF63" s="269" t="str">
        <f>IF(VLOOKUP(AC63,data,AF$2,FALSE)="FYI","FYI","")</f>
        <v/>
      </c>
      <c r="AG63" s="212">
        <f>IF(VLOOKUP(AD63,PLAN,AG$2,FALSE)="","",VLOOKUP(AD63,PLAN,AG$2,FALSE))</f>
        <v>1</v>
      </c>
      <c r="AH63" s="213" t="str">
        <f>IF(VLOOKUP(AD63,PLAN,AH$2,FALSE)="","",VLOOKUP(AD63,PLAN,AH$2,FALSE))</f>
        <v/>
      </c>
      <c r="AI63" s="211" t="str">
        <f t="shared" ref="AI63:AI64" si="55">IF(OR(AG63="",AG63=0,AH63="",AF63="FYI"),"",IF(AH63=0,0,IF(AH63&gt;AG63,1.00001,AH63/AG63)))</f>
        <v/>
      </c>
      <c r="AJ63" s="207"/>
      <c r="AL63" s="281">
        <v>29</v>
      </c>
      <c r="AM63" s="208" t="str">
        <f>VLOOKUP(AL63,data,4,FALSE)</f>
        <v>III.1.1</v>
      </c>
      <c r="AN63" s="268" t="str">
        <f>VLOOKUP(AL63,data,AN$2,FALSE)</f>
        <v># iniciativas innovadoras OP</v>
      </c>
      <c r="AO63" s="269" t="str">
        <f>IF(VLOOKUP(AL63,data,AO$2,FALSE)="FYI","FYI","")</f>
        <v/>
      </c>
      <c r="AP63" s="212">
        <f>IF(VLOOKUP(AM63,PLAN,AP$2,FALSE)="","",VLOOKUP(AM63,PLAN,AP$2,FALSE))</f>
        <v>2</v>
      </c>
      <c r="AQ63" s="213">
        <f>IF(VLOOKUP(AM63,PLAN,AQ$2,FALSE)="","",VLOOKUP(AM63,PLAN,AQ$2,FALSE))</f>
        <v>0</v>
      </c>
      <c r="AR63" s="211">
        <f t="shared" ref="AR63:AR64" si="56">IF(OR(AP63="",AP63=0,AQ63="",AO63="FYI"),"",IF(AQ63=0,0,IF(AQ63&gt;AP63,1.00001,AQ63/AP63)))</f>
        <v>0</v>
      </c>
      <c r="AS63" s="207"/>
      <c r="AT63" s="229"/>
    </row>
    <row r="64" spans="1:46" ht="21" hidden="1" outlineLevel="2">
      <c r="B64" s="281">
        <v>30</v>
      </c>
      <c r="C64" s="208" t="str">
        <f>VLOOKUP(B64,data,4,FALSE)</f>
        <v>III.1.2</v>
      </c>
      <c r="D64" s="268" t="str">
        <f>VLOOKUP(B64,data,D$2,FALSE)</f>
        <v># capacitaciones técnicas a las AE</v>
      </c>
      <c r="E64" s="269" t="str">
        <f>IF(VLOOKUP(B64,data,E$2,FALSE)="FYI","FYI","")</f>
        <v>FYI</v>
      </c>
      <c r="F64" s="212">
        <f>IF(VLOOKUP(C64,PLAN,F$2,FALSE)="","",VLOOKUP(C64,PLAN,F$2,FALSE))</f>
        <v>2</v>
      </c>
      <c r="G64" s="213">
        <f>IF(VLOOKUP(C64,PLAN,G$2,FALSE)="","",VLOOKUP(C64,PLAN,G$2,FALSE))</f>
        <v>2</v>
      </c>
      <c r="H64" s="211" t="str">
        <f t="shared" si="52"/>
        <v/>
      </c>
      <c r="I64" s="207"/>
      <c r="J64" s="229"/>
      <c r="K64" s="281">
        <v>30</v>
      </c>
      <c r="L64" s="208" t="str">
        <f>VLOOKUP(K64,data,4,FALSE)</f>
        <v>III.1.2</v>
      </c>
      <c r="M64" s="268" t="str">
        <f>VLOOKUP(K64,data,M$2,FALSE)</f>
        <v># capacitaciones técnicas a las AE</v>
      </c>
      <c r="N64" s="269" t="str">
        <f>IF(VLOOKUP(K64,data,N$2,FALSE)="FYI","FYI","")</f>
        <v>FYI</v>
      </c>
      <c r="O64" s="212">
        <f>IF(VLOOKUP(L64,PLAN,O$2,FALSE)="","",VLOOKUP(L64,PLAN,O$2,FALSE))</f>
        <v>1</v>
      </c>
      <c r="P64" s="213">
        <f>IF(VLOOKUP(L64,PLAN,P$2,FALSE)="","",VLOOKUP(L64,PLAN,P$2,FALSE))</f>
        <v>1</v>
      </c>
      <c r="Q64" s="211" t="str">
        <f t="shared" si="53"/>
        <v/>
      </c>
      <c r="R64" s="207"/>
      <c r="S64" s="229"/>
      <c r="T64" s="281">
        <v>30</v>
      </c>
      <c r="U64" s="208" t="str">
        <f>VLOOKUP(T64,data,4,FALSE)</f>
        <v>III.1.2</v>
      </c>
      <c r="V64" s="268" t="str">
        <f>VLOOKUP(T64,data,V$2,FALSE)</f>
        <v># capacitaciones técnicas a las AE</v>
      </c>
      <c r="W64" s="269" t="str">
        <f>IF(VLOOKUP(T64,data,W$2,FALSE)="FYI","FYI","")</f>
        <v>FYI</v>
      </c>
      <c r="X64" s="212">
        <f>IF(VLOOKUP(U64,PLAN,X$2,FALSE)="","",VLOOKUP(U64,PLAN,X$2,FALSE))</f>
        <v>1</v>
      </c>
      <c r="Y64" s="213" t="str">
        <f>IF(VLOOKUP(U64,PLAN,Y$2,FALSE)="","",VLOOKUP(U64,PLAN,Y$2,FALSE))</f>
        <v/>
      </c>
      <c r="Z64" s="211" t="str">
        <f t="shared" si="54"/>
        <v/>
      </c>
      <c r="AA64" s="207"/>
      <c r="AB64" s="229"/>
      <c r="AC64" s="281">
        <v>30</v>
      </c>
      <c r="AD64" s="208" t="str">
        <f>VLOOKUP(AC64,data,4,FALSE)</f>
        <v>III.1.2</v>
      </c>
      <c r="AE64" s="268" t="str">
        <f>VLOOKUP(AC64,data,AE$2,FALSE)</f>
        <v># capacitaciones técnicas a las AE</v>
      </c>
      <c r="AF64" s="269" t="str">
        <f>IF(VLOOKUP(AC64,data,AF$2,FALSE)="FYI","FYI","")</f>
        <v>FYI</v>
      </c>
      <c r="AG64" s="212">
        <f>IF(VLOOKUP(AD64,PLAN,AG$2,FALSE)="","",VLOOKUP(AD64,PLAN,AG$2,FALSE))</f>
        <v>1</v>
      </c>
      <c r="AH64" s="213" t="str">
        <f>IF(VLOOKUP(AD64,PLAN,AH$2,FALSE)="","",VLOOKUP(AD64,PLAN,AH$2,FALSE))</f>
        <v/>
      </c>
      <c r="AI64" s="211" t="str">
        <f t="shared" si="55"/>
        <v/>
      </c>
      <c r="AJ64" s="207"/>
      <c r="AL64" s="281">
        <v>30</v>
      </c>
      <c r="AM64" s="208" t="str">
        <f>VLOOKUP(AL64,data,4,FALSE)</f>
        <v>III.1.2</v>
      </c>
      <c r="AN64" s="268" t="str">
        <f>VLOOKUP(AL64,data,AN$2,FALSE)</f>
        <v># capacitaciones técnicas a las AE</v>
      </c>
      <c r="AO64" s="269" t="str">
        <f>IF(VLOOKUP(AL64,data,AO$2,FALSE)="FYI","FYI","")</f>
        <v>FYI</v>
      </c>
      <c r="AP64" s="212" t="str">
        <f>IF(VLOOKUP(AM64,PLAN,AP$2,FALSE)="","",VLOOKUP(AM64,PLAN,AP$2,FALSE))</f>
        <v/>
      </c>
      <c r="AQ64" s="213">
        <f>IF(VLOOKUP(AM64,PLAN,AQ$2,FALSE)="","",VLOOKUP(AM64,PLAN,AQ$2,FALSE))</f>
        <v>3</v>
      </c>
      <c r="AR64" s="211" t="str">
        <f t="shared" si="56"/>
        <v/>
      </c>
      <c r="AS64" s="207"/>
      <c r="AT64" s="229"/>
    </row>
    <row r="65" spans="1:46" ht="23.25" hidden="1" outlineLevel="1">
      <c r="B65" s="281"/>
      <c r="C65" s="282"/>
      <c r="D65" s="194"/>
      <c r="E65" s="194"/>
      <c r="H65" s="194"/>
      <c r="I65" s="196"/>
      <c r="J65" s="229"/>
      <c r="K65" s="281"/>
      <c r="L65" s="282"/>
      <c r="M65" s="194"/>
      <c r="N65" s="194"/>
      <c r="Q65" s="194"/>
      <c r="R65" s="196"/>
      <c r="S65" s="229"/>
      <c r="T65" s="281"/>
      <c r="U65" s="282"/>
      <c r="V65" s="194"/>
      <c r="W65" s="194"/>
      <c r="Z65" s="194"/>
      <c r="AA65" s="196"/>
      <c r="AB65" s="229"/>
      <c r="AC65" s="281"/>
      <c r="AD65" s="282"/>
      <c r="AE65" s="194"/>
      <c r="AF65" s="194"/>
      <c r="AI65" s="194"/>
      <c r="AJ65" s="196"/>
      <c r="AK65" s="236"/>
      <c r="AL65" s="281"/>
      <c r="AM65" s="282"/>
      <c r="AN65" s="194"/>
      <c r="AO65" s="194"/>
      <c r="AR65" s="194"/>
      <c r="AS65" s="196"/>
      <c r="AT65" s="229"/>
    </row>
    <row r="66" spans="1:46" ht="21" hidden="1" outlineLevel="1">
      <c r="A66" s="239"/>
      <c r="B66" s="281"/>
      <c r="C66" s="283" t="s">
        <v>283</v>
      </c>
      <c r="D66" s="199" t="str">
        <f>+HLOOKUP($A$3,MBFS,17,FALSE)</f>
        <v>B01 Aprendizaje y Conocimiento</v>
      </c>
      <c r="E66" s="199"/>
      <c r="F66" s="200">
        <f>IF(AND(H68="",H69="",H70="",H71=""),0,0.2)</f>
        <v>0.2</v>
      </c>
      <c r="G66" s="201">
        <f>IF(F$60=0,0,F66/F$60)</f>
        <v>1</v>
      </c>
      <c r="H66" s="202">
        <f>IF(AND(H68="",H69="",H70="",H71=""),-0.000001,AVERAGE(H68:H71))</f>
        <v>1</v>
      </c>
      <c r="I66" s="203"/>
      <c r="J66" s="240"/>
      <c r="K66" s="281"/>
      <c r="L66" s="283" t="s">
        <v>283</v>
      </c>
      <c r="M66" s="199" t="str">
        <f>+HLOOKUP($A$3,MBFS,17,FALSE)</f>
        <v>B01 Aprendizaje y Conocimiento</v>
      </c>
      <c r="N66" s="199"/>
      <c r="O66" s="200">
        <f>IF(AND(Q68="",Q69="",Q70="",Q71=""),0,0.2)</f>
        <v>0</v>
      </c>
      <c r="P66" s="201">
        <f>IF(O$60=0,0,O66/O$60)</f>
        <v>0</v>
      </c>
      <c r="Q66" s="202">
        <f>IF(AND(Q68="",Q69="",Q70="",Q71=""),-0.000001,AVERAGE(Q68:Q71))</f>
        <v>-9.9999999999999995E-7</v>
      </c>
      <c r="R66" s="203"/>
      <c r="S66" s="240"/>
      <c r="T66" s="281"/>
      <c r="U66" s="283" t="s">
        <v>283</v>
      </c>
      <c r="V66" s="199" t="str">
        <f>+HLOOKUP($A$3,MBFS,17,FALSE)</f>
        <v>B01 Aprendizaje y Conocimiento</v>
      </c>
      <c r="W66" s="199"/>
      <c r="X66" s="200">
        <f>IF(AND(Z68="",Z69="",Z70="",Z71=""),0,0.2)</f>
        <v>0</v>
      </c>
      <c r="Y66" s="201">
        <f>IF(X$60=0,0,X66/X$60)</f>
        <v>0</v>
      </c>
      <c r="Z66" s="202">
        <f>IF(AND(Z68="",Z69="",Z70="",Z71=""),-0.000001,AVERAGE(Z68:Z71))</f>
        <v>-9.9999999999999995E-7</v>
      </c>
      <c r="AA66" s="203"/>
      <c r="AB66" s="240"/>
      <c r="AC66" s="281"/>
      <c r="AD66" s="283" t="s">
        <v>283</v>
      </c>
      <c r="AE66" s="199" t="str">
        <f>+HLOOKUP($A$3,MBFS,17,FALSE)</f>
        <v>B01 Aprendizaje y Conocimiento</v>
      </c>
      <c r="AF66" s="199"/>
      <c r="AG66" s="200">
        <f>IF(AND(AI68="",AI69="",AI70="",AI71=""),0,0.2)</f>
        <v>0</v>
      </c>
      <c r="AH66" s="201">
        <f>IF(AG$60=0,0,AG66/AG$60)</f>
        <v>0</v>
      </c>
      <c r="AI66" s="202">
        <f>IF(AND(AI68="",AI69="",AI70="",AI71=""),-0.000001,AVERAGE(AI68:AI71))</f>
        <v>-9.9999999999999995E-7</v>
      </c>
      <c r="AJ66" s="203"/>
      <c r="AK66" s="239"/>
      <c r="AL66" s="281"/>
      <c r="AM66" s="283" t="s">
        <v>283</v>
      </c>
      <c r="AN66" s="199" t="str">
        <f>+HLOOKUP($A$3,MBFS,17,FALSE)</f>
        <v>B01 Aprendizaje y Conocimiento</v>
      </c>
      <c r="AO66" s="199"/>
      <c r="AP66" s="200">
        <f>IF(AND(AR68="",AR69="",AR70="",AR71=""),0,0.2)</f>
        <v>0.2</v>
      </c>
      <c r="AQ66" s="201">
        <f>IF(AP$60=0,0,AP66/AP$60)</f>
        <v>0.8</v>
      </c>
      <c r="AR66" s="202">
        <f>IF(AND(AR68="",AR69="",AR70="",AR71=""),-0.000001,AVERAGE(AR68:AR71))</f>
        <v>0.625</v>
      </c>
      <c r="AS66" s="203"/>
      <c r="AT66" s="240"/>
    </row>
    <row r="67" spans="1:46" ht="21" hidden="1" outlineLevel="2">
      <c r="B67" s="281"/>
      <c r="C67" s="284"/>
      <c r="D67" s="205"/>
      <c r="E67" s="205"/>
      <c r="F67" s="206" t="s">
        <v>512</v>
      </c>
      <c r="G67" s="206" t="s">
        <v>513</v>
      </c>
      <c r="H67" s="206" t="s">
        <v>36</v>
      </c>
      <c r="I67" s="207"/>
      <c r="K67" s="281"/>
      <c r="L67" s="284"/>
      <c r="M67" s="205"/>
      <c r="N67" s="205"/>
      <c r="O67" s="206" t="s">
        <v>512</v>
      </c>
      <c r="P67" s="206" t="s">
        <v>513</v>
      </c>
      <c r="Q67" s="206" t="s">
        <v>36</v>
      </c>
      <c r="R67" s="207"/>
      <c r="T67" s="281"/>
      <c r="U67" s="284"/>
      <c r="V67" s="205"/>
      <c r="W67" s="205"/>
      <c r="X67" s="206" t="s">
        <v>512</v>
      </c>
      <c r="Y67" s="206" t="s">
        <v>513</v>
      </c>
      <c r="Z67" s="206" t="s">
        <v>36</v>
      </c>
      <c r="AA67" s="207"/>
      <c r="AC67" s="281"/>
      <c r="AD67" s="284"/>
      <c r="AE67" s="205"/>
      <c r="AF67" s="205"/>
      <c r="AG67" s="206" t="s">
        <v>512</v>
      </c>
      <c r="AH67" s="206" t="s">
        <v>513</v>
      </c>
      <c r="AI67" s="206" t="s">
        <v>36</v>
      </c>
      <c r="AJ67" s="207"/>
      <c r="AL67" s="281"/>
      <c r="AM67" s="284"/>
      <c r="AN67" s="205"/>
      <c r="AO67" s="205"/>
      <c r="AP67" s="206" t="s">
        <v>512</v>
      </c>
      <c r="AQ67" s="206" t="s">
        <v>513</v>
      </c>
      <c r="AR67" s="206" t="s">
        <v>36</v>
      </c>
      <c r="AS67" s="207"/>
    </row>
    <row r="68" spans="1:46" ht="21" hidden="1" outlineLevel="2">
      <c r="B68" s="281">
        <v>31</v>
      </c>
      <c r="C68" s="208" t="str">
        <f>VLOOKUP(B68,data,4,FALSE)</f>
        <v>III.2.1</v>
      </c>
      <c r="D68" s="268" t="str">
        <f>VLOOKUP(B68,data,D$2,FALSE)</f>
        <v>% de cumplimiento del plan de KNL</v>
      </c>
      <c r="E68" s="269" t="str">
        <f>IF(VLOOKUP(B68,data,E$2,FALSE)="FYI","FYI","")</f>
        <v/>
      </c>
      <c r="F68" s="209">
        <f>IF(VLOOKUP(C68,PLAN,F$2,FALSE)="","",VLOOKUP(C68,PLAN,F$2,FALSE))</f>
        <v>0.25</v>
      </c>
      <c r="G68" s="210">
        <f>IF(VLOOKUP(C68,PLAN,G$2,FALSE)="","",VLOOKUP(C68,PLAN,G$2,FALSE))</f>
        <v>0.25</v>
      </c>
      <c r="H68" s="211">
        <f t="shared" ref="H68:H70" si="57">IF(OR(F68="",F68=0,G68="",E68="FYI"),"",IF(G68=0,0,IF(G68&gt;F68,1.00001,G68/F68)))</f>
        <v>1</v>
      </c>
      <c r="I68" s="207"/>
      <c r="J68" s="229"/>
      <c r="K68" s="281">
        <v>31</v>
      </c>
      <c r="L68" s="208" t="str">
        <f>VLOOKUP(K68,data,4,FALSE)</f>
        <v>III.2.1</v>
      </c>
      <c r="M68" s="268" t="str">
        <f>VLOOKUP(K68,data,M$2,FALSE)</f>
        <v>% de cumplimiento del plan de KNL</v>
      </c>
      <c r="N68" s="269" t="str">
        <f>IF(VLOOKUP(K68,data,N$2,FALSE)="FYI","FYI","")</f>
        <v/>
      </c>
      <c r="O68" s="209">
        <f>IF(VLOOKUP(L68,PLAN,O$2,FALSE)="","",VLOOKUP(L68,PLAN,O$2,FALSE))</f>
        <v>0.25</v>
      </c>
      <c r="P68" s="210" t="str">
        <f>IF(VLOOKUP(L68,PLAN,P$2,FALSE)="","",VLOOKUP(L68,PLAN,P$2,FALSE))</f>
        <v/>
      </c>
      <c r="Q68" s="211" t="str">
        <f t="shared" ref="Q68:Q71" si="58">IF(OR(O68="",O68=0,P68="",N68="FYI"),"",IF(P68=0,0,IF(P68&gt;O68,1.00001,P68/O68)))</f>
        <v/>
      </c>
      <c r="R68" s="207"/>
      <c r="S68" s="229"/>
      <c r="T68" s="281">
        <v>31</v>
      </c>
      <c r="U68" s="208" t="str">
        <f>VLOOKUP(T68,data,4,FALSE)</f>
        <v>III.2.1</v>
      </c>
      <c r="V68" s="268" t="str">
        <f>VLOOKUP(T68,data,V$2,FALSE)</f>
        <v>% de cumplimiento del plan de KNL</v>
      </c>
      <c r="W68" s="269" t="str">
        <f>IF(VLOOKUP(T68,data,W$2,FALSE)="FYI","FYI","")</f>
        <v/>
      </c>
      <c r="X68" s="209">
        <f>IF(VLOOKUP(U68,PLAN,X$2,FALSE)="","",VLOOKUP(U68,PLAN,X$2,FALSE))</f>
        <v>0.25</v>
      </c>
      <c r="Y68" s="210" t="str">
        <f>IF(VLOOKUP(U68,PLAN,Y$2,FALSE)="","",VLOOKUP(U68,PLAN,Y$2,FALSE))</f>
        <v/>
      </c>
      <c r="Z68" s="211" t="str">
        <f t="shared" ref="Z68:Z71" si="59">IF(OR(X68="",X68=0,Y68="",W68="FYI"),"",IF(Y68=0,0,IF(Y68&gt;X68,1.00001,Y68/X68)))</f>
        <v/>
      </c>
      <c r="AA68" s="207"/>
      <c r="AB68" s="229"/>
      <c r="AC68" s="281">
        <v>31</v>
      </c>
      <c r="AD68" s="208" t="str">
        <f>VLOOKUP(AC68,data,4,FALSE)</f>
        <v>III.2.1</v>
      </c>
      <c r="AE68" s="268" t="str">
        <f>VLOOKUP(AC68,data,AE$2,FALSE)</f>
        <v>% de cumplimiento del plan de KNL</v>
      </c>
      <c r="AF68" s="269" t="str">
        <f>IF(VLOOKUP(AC68,data,AF$2,FALSE)="FYI","FYI","")</f>
        <v/>
      </c>
      <c r="AG68" s="209">
        <f>IF(VLOOKUP(AD68,PLAN,AG$2,FALSE)="","",VLOOKUP(AD68,PLAN,AG$2,FALSE))</f>
        <v>0.25</v>
      </c>
      <c r="AH68" s="210" t="str">
        <f>IF(VLOOKUP(AD68,PLAN,AH$2,FALSE)="","",VLOOKUP(AD68,PLAN,AH$2,FALSE))</f>
        <v/>
      </c>
      <c r="AI68" s="211" t="str">
        <f t="shared" ref="AI68:AI71" si="60">IF(OR(AG68="",AG68=0,AH68="",AF68="FYI"),"",IF(AH68=0,0,IF(AH68&gt;AG68,1.00001,AH68/AG68)))</f>
        <v/>
      </c>
      <c r="AJ68" s="207"/>
      <c r="AL68" s="281">
        <v>31</v>
      </c>
      <c r="AM68" s="208" t="str">
        <f>VLOOKUP(AL68,data,4,FALSE)</f>
        <v>III.2.1</v>
      </c>
      <c r="AN68" s="268" t="str">
        <f>VLOOKUP(AL68,data,AN$2,FALSE)</f>
        <v>% de cumplimiento del plan de KNL</v>
      </c>
      <c r="AO68" s="269" t="str">
        <f>IF(VLOOKUP(AL68,data,AO$2,FALSE)="FYI","FYI","")</f>
        <v/>
      </c>
      <c r="AP68" s="209">
        <f>IF(VLOOKUP(AM68,PLAN,AP$2,FALSE)="","",VLOOKUP(AM68,PLAN,AP$2,FALSE))</f>
        <v>1</v>
      </c>
      <c r="AQ68" s="210">
        <f>IF(VLOOKUP(AM68,PLAN,AQ$2,FALSE)="","",VLOOKUP(AM68,PLAN,AQ$2,FALSE))</f>
        <v>0.25</v>
      </c>
      <c r="AR68" s="211">
        <f t="shared" ref="AR68:AR71" si="61">IF(OR(AP68="",AP68=0,AQ68="",AO68="FYI"),"",IF(AQ68=0,0,IF(AQ68&gt;AP68,1.00001,AQ68/AP68)))</f>
        <v>0.25</v>
      </c>
      <c r="AS68" s="207"/>
      <c r="AT68" s="229"/>
    </row>
    <row r="69" spans="1:46" ht="21" hidden="1" outlineLevel="2">
      <c r="B69" s="281">
        <v>32</v>
      </c>
      <c r="C69" s="208" t="str">
        <f>VLOOKUP(B69,data,4,FALSE)</f>
        <v>III.2.2</v>
      </c>
      <c r="D69" s="268" t="str">
        <f>VLOOKUP(B69,data,D$2,FALSE)</f>
        <v># de talleres técnicos</v>
      </c>
      <c r="E69" s="269" t="str">
        <f>IF(VLOOKUP(B69,data,E$2,FALSE)="FYI","FYI","")</f>
        <v/>
      </c>
      <c r="F69" s="212">
        <f>IF(VLOOKUP(C69,PLAN,F$2,FALSE)="","",VLOOKUP(C69,PLAN,F$2,FALSE))</f>
        <v>2</v>
      </c>
      <c r="G69" s="213">
        <f>IF(VLOOKUP(C69,PLAN,G$2,FALSE)="","",VLOOKUP(C69,PLAN,G$2,FALSE))</f>
        <v>2</v>
      </c>
      <c r="H69" s="211">
        <f t="shared" si="57"/>
        <v>1</v>
      </c>
      <c r="I69" s="207"/>
      <c r="J69" s="229"/>
      <c r="K69" s="281">
        <v>32</v>
      </c>
      <c r="L69" s="208" t="str">
        <f>VLOOKUP(K69,data,4,FALSE)</f>
        <v>III.2.2</v>
      </c>
      <c r="M69" s="268" t="str">
        <f>VLOOKUP(K69,data,M$2,FALSE)</f>
        <v># de talleres técnicos</v>
      </c>
      <c r="N69" s="269" t="str">
        <f>IF(VLOOKUP(K69,data,N$2,FALSE)="FYI","FYI","")</f>
        <v/>
      </c>
      <c r="O69" s="212" t="str">
        <f>IF(VLOOKUP(L69,PLAN,O$2,FALSE)="","",VLOOKUP(L69,PLAN,O$2,FALSE))</f>
        <v/>
      </c>
      <c r="P69" s="213" t="str">
        <f>IF(VLOOKUP(L69,PLAN,P$2,FALSE)="","",VLOOKUP(L69,PLAN,P$2,FALSE))</f>
        <v/>
      </c>
      <c r="Q69" s="211" t="str">
        <f t="shared" si="58"/>
        <v/>
      </c>
      <c r="R69" s="207"/>
      <c r="S69" s="229"/>
      <c r="T69" s="281">
        <v>32</v>
      </c>
      <c r="U69" s="208" t="str">
        <f>VLOOKUP(T69,data,4,FALSE)</f>
        <v>III.2.2</v>
      </c>
      <c r="V69" s="268" t="str">
        <f>VLOOKUP(T69,data,V$2,FALSE)</f>
        <v># de talleres técnicos</v>
      </c>
      <c r="W69" s="269" t="str">
        <f>IF(VLOOKUP(T69,data,W$2,FALSE)="FYI","FYI","")</f>
        <v/>
      </c>
      <c r="X69" s="212" t="str">
        <f>IF(VLOOKUP(U69,PLAN,X$2,FALSE)="","",VLOOKUP(U69,PLAN,X$2,FALSE))</f>
        <v/>
      </c>
      <c r="Y69" s="213" t="str">
        <f>IF(VLOOKUP(U69,PLAN,Y$2,FALSE)="","",VLOOKUP(U69,PLAN,Y$2,FALSE))</f>
        <v/>
      </c>
      <c r="Z69" s="211" t="str">
        <f t="shared" si="59"/>
        <v/>
      </c>
      <c r="AA69" s="207"/>
      <c r="AB69" s="229"/>
      <c r="AC69" s="281">
        <v>32</v>
      </c>
      <c r="AD69" s="208" t="str">
        <f>VLOOKUP(AC69,data,4,FALSE)</f>
        <v>III.2.2</v>
      </c>
      <c r="AE69" s="268" t="str">
        <f>VLOOKUP(AC69,data,AE$2,FALSE)</f>
        <v># de talleres técnicos</v>
      </c>
      <c r="AF69" s="269" t="str">
        <f>IF(VLOOKUP(AC69,data,AF$2,FALSE)="FYI","FYI","")</f>
        <v/>
      </c>
      <c r="AG69" s="212" t="str">
        <f>IF(VLOOKUP(AD69,PLAN,AG$2,FALSE)="","",VLOOKUP(AD69,PLAN,AG$2,FALSE))</f>
        <v/>
      </c>
      <c r="AH69" s="213" t="str">
        <f>IF(VLOOKUP(AD69,PLAN,AH$2,FALSE)="","",VLOOKUP(AD69,PLAN,AH$2,FALSE))</f>
        <v/>
      </c>
      <c r="AI69" s="211" t="str">
        <f t="shared" si="60"/>
        <v/>
      </c>
      <c r="AJ69" s="207"/>
      <c r="AL69" s="281">
        <v>32</v>
      </c>
      <c r="AM69" s="208" t="str">
        <f>VLOOKUP(AL69,data,4,FALSE)</f>
        <v>III.2.2</v>
      </c>
      <c r="AN69" s="268" t="str">
        <f>VLOOKUP(AL69,data,AN$2,FALSE)</f>
        <v># de talleres técnicos</v>
      </c>
      <c r="AO69" s="269" t="str">
        <f>IF(VLOOKUP(AL69,data,AO$2,FALSE)="FYI","FYI","")</f>
        <v/>
      </c>
      <c r="AP69" s="212" t="str">
        <f>IF(VLOOKUP(AM69,PLAN,AP$2,FALSE)="","",VLOOKUP(AM69,PLAN,AP$2,FALSE))</f>
        <v/>
      </c>
      <c r="AQ69" s="213" t="str">
        <f>IF(VLOOKUP(AM69,PLAN,AQ$2,FALSE)="","",VLOOKUP(AM69,PLAN,AQ$2,FALSE))</f>
        <v/>
      </c>
      <c r="AR69" s="211" t="str">
        <f t="shared" si="61"/>
        <v/>
      </c>
      <c r="AS69" s="207"/>
      <c r="AT69" s="229"/>
    </row>
    <row r="70" spans="1:46" ht="21" hidden="1" outlineLevel="2">
      <c r="B70" s="281">
        <v>33</v>
      </c>
      <c r="C70" s="208" t="str">
        <f>VLOOKUP(B70,data,4,FALSE)</f>
        <v>III.2.3</v>
      </c>
      <c r="D70" s="268" t="str">
        <f>VLOOKUP(B70,data,D$2,FALSE)</f>
        <v>% HQ &amp; COFs presentan PA de D&amp;I</v>
      </c>
      <c r="E70" s="269" t="str">
        <f>IF(VLOOKUP(B70,data,E$2,FALSE)="FYI","FYI","")</f>
        <v/>
      </c>
      <c r="F70" s="209" t="str">
        <f>IF(VLOOKUP(C70,PLAN,F$2,FALSE)="","",VLOOKUP(C70,PLAN,F$2,FALSE))</f>
        <v/>
      </c>
      <c r="G70" s="210" t="str">
        <f>IF(VLOOKUP(C70,PLAN,G$2,FALSE)="","",VLOOKUP(C70,PLAN,G$2,FALSE))</f>
        <v/>
      </c>
      <c r="H70" s="211" t="str">
        <f t="shared" si="57"/>
        <v/>
      </c>
      <c r="I70" s="207"/>
      <c r="J70" s="229"/>
      <c r="K70" s="281">
        <v>33</v>
      </c>
      <c r="L70" s="208" t="str">
        <f>VLOOKUP(K70,data,4,FALSE)</f>
        <v>III.2.3</v>
      </c>
      <c r="M70" s="268" t="str">
        <f>VLOOKUP(K70,data,M$2,FALSE)</f>
        <v>% HQ &amp; COFs presentan PA de D&amp;I</v>
      </c>
      <c r="N70" s="269" t="str">
        <f>IF(VLOOKUP(K70,data,N$2,FALSE)="FYI","FYI","")</f>
        <v/>
      </c>
      <c r="O70" s="209" t="str">
        <f>IF(VLOOKUP(L70,PLAN,O$2,FALSE)="","",VLOOKUP(L70,PLAN,O$2,FALSE))</f>
        <v/>
      </c>
      <c r="P70" s="210" t="str">
        <f>IF(VLOOKUP(L70,PLAN,P$2,FALSE)="","",VLOOKUP(L70,PLAN,P$2,FALSE))</f>
        <v/>
      </c>
      <c r="Q70" s="211" t="str">
        <f t="shared" si="58"/>
        <v/>
      </c>
      <c r="R70" s="207"/>
      <c r="S70" s="229"/>
      <c r="T70" s="281">
        <v>33</v>
      </c>
      <c r="U70" s="208" t="str">
        <f>VLOOKUP(T70,data,4,FALSE)</f>
        <v>III.2.3</v>
      </c>
      <c r="V70" s="268" t="str">
        <f>VLOOKUP(T70,data,V$2,FALSE)</f>
        <v>% HQ &amp; COFs presentan PA de D&amp;I</v>
      </c>
      <c r="W70" s="269" t="str">
        <f>IF(VLOOKUP(T70,data,W$2,FALSE)="FYI","FYI","")</f>
        <v/>
      </c>
      <c r="X70" s="209" t="str">
        <f>IF(VLOOKUP(U70,PLAN,X$2,FALSE)="","",VLOOKUP(U70,PLAN,X$2,FALSE))</f>
        <v/>
      </c>
      <c r="Y70" s="210" t="str">
        <f>IF(VLOOKUP(U70,PLAN,Y$2,FALSE)="","",VLOOKUP(U70,PLAN,Y$2,FALSE))</f>
        <v/>
      </c>
      <c r="Z70" s="211" t="str">
        <f t="shared" si="59"/>
        <v/>
      </c>
      <c r="AA70" s="207"/>
      <c r="AB70" s="229"/>
      <c r="AC70" s="281">
        <v>33</v>
      </c>
      <c r="AD70" s="208" t="str">
        <f>VLOOKUP(AC70,data,4,FALSE)</f>
        <v>III.2.3</v>
      </c>
      <c r="AE70" s="268" t="str">
        <f>VLOOKUP(AC70,data,AE$2,FALSE)</f>
        <v>% HQ &amp; COFs presentan PA de D&amp;I</v>
      </c>
      <c r="AF70" s="269" t="str">
        <f>IF(VLOOKUP(AC70,data,AF$2,FALSE)="FYI","FYI","")</f>
        <v/>
      </c>
      <c r="AG70" s="209" t="str">
        <f>IF(VLOOKUP(AD70,PLAN,AG$2,FALSE)="","",VLOOKUP(AD70,PLAN,AG$2,FALSE))</f>
        <v/>
      </c>
      <c r="AH70" s="210" t="str">
        <f>IF(VLOOKUP(AD70,PLAN,AH$2,FALSE)="","",VLOOKUP(AD70,PLAN,AH$2,FALSE))</f>
        <v/>
      </c>
      <c r="AI70" s="211" t="str">
        <f t="shared" si="60"/>
        <v/>
      </c>
      <c r="AJ70" s="207"/>
      <c r="AL70" s="281">
        <v>33</v>
      </c>
      <c r="AM70" s="208" t="str">
        <f>VLOOKUP(AL70,data,4,FALSE)</f>
        <v>III.2.3</v>
      </c>
      <c r="AN70" s="268" t="str">
        <f>VLOOKUP(AL70,data,AN$2,FALSE)</f>
        <v>% HQ &amp; COFs presentan PA de D&amp;I</v>
      </c>
      <c r="AO70" s="269" t="str">
        <f>IF(VLOOKUP(AL70,data,AO$2,FALSE)="FYI","FYI","")</f>
        <v/>
      </c>
      <c r="AP70" s="209" t="str">
        <f>IF(VLOOKUP(AM70,PLAN,AP$2,FALSE)="","",VLOOKUP(AM70,PLAN,AP$2,FALSE))</f>
        <v/>
      </c>
      <c r="AQ70" s="210" t="str">
        <f>IF(VLOOKUP(AM70,PLAN,AQ$2,FALSE)="","",VLOOKUP(AM70,PLAN,AQ$2,FALSE))</f>
        <v/>
      </c>
      <c r="AR70" s="211" t="str">
        <f t="shared" si="61"/>
        <v/>
      </c>
      <c r="AS70" s="207"/>
      <c r="AT70" s="229"/>
    </row>
    <row r="71" spans="1:46" ht="21" hidden="1" outlineLevel="2">
      <c r="B71" s="281">
        <v>34</v>
      </c>
      <c r="C71" s="208" t="str">
        <f>VLOOKUP(B71,data,4,FALSE)</f>
        <v>III.2.4</v>
      </c>
      <c r="D71" s="268" t="str">
        <f>VLOOKUP(B71,data,D$2,FALSE)</f>
        <v>% tiempo compartir conocimiento</v>
      </c>
      <c r="E71" s="269" t="str">
        <f>IF(VLOOKUP(B71,data,E$2,FALSE)="FYI","FYI","")</f>
        <v/>
      </c>
      <c r="F71" s="209">
        <f>IF(VLOOKUP(C71,PLAN,F$2,FALSE)="","",VLOOKUP(C71,PLAN,F$2,FALSE))</f>
        <v>0.05</v>
      </c>
      <c r="G71" s="210">
        <f>IF(VLOOKUP(C71,PLAN,G$2,FALSE)="","",VLOOKUP(C71,PLAN,G$2,FALSE))</f>
        <v>0.05</v>
      </c>
      <c r="H71" s="211">
        <f t="shared" ref="H71" si="62">IF(OR(F71="",F71=0,G71="",E71="FYI"),"",IF(G71=0,0,IF(G71&gt;F71,1.00001,G71/F71)))</f>
        <v>1</v>
      </c>
      <c r="I71" s="207"/>
      <c r="J71" s="229"/>
      <c r="K71" s="281">
        <v>34</v>
      </c>
      <c r="L71" s="208" t="str">
        <f>VLOOKUP(K71,data,4,FALSE)</f>
        <v>III.2.4</v>
      </c>
      <c r="M71" s="268" t="str">
        <f>VLOOKUP(K71,data,M$2,FALSE)</f>
        <v>% tiempo compartir conocimiento</v>
      </c>
      <c r="N71" s="269" t="str">
        <f>IF(VLOOKUP(K71,data,N$2,FALSE)="FYI","FYI","")</f>
        <v/>
      </c>
      <c r="O71" s="209">
        <f>IF(VLOOKUP(L71,PLAN,O$2,FALSE)="","",VLOOKUP(L71,PLAN,O$2,FALSE))</f>
        <v>0.05</v>
      </c>
      <c r="P71" s="210" t="str">
        <f>IF(VLOOKUP(L71,PLAN,P$2,FALSE)="","",VLOOKUP(L71,PLAN,P$2,FALSE))</f>
        <v/>
      </c>
      <c r="Q71" s="211" t="str">
        <f t="shared" si="58"/>
        <v/>
      </c>
      <c r="R71" s="207"/>
      <c r="S71" s="229"/>
      <c r="T71" s="281">
        <v>34</v>
      </c>
      <c r="U71" s="208" t="str">
        <f>VLOOKUP(T71,data,4,FALSE)</f>
        <v>III.2.4</v>
      </c>
      <c r="V71" s="268" t="str">
        <f>VLOOKUP(T71,data,V$2,FALSE)</f>
        <v>% tiempo compartir conocimiento</v>
      </c>
      <c r="W71" s="269" t="str">
        <f>IF(VLOOKUP(T71,data,W$2,FALSE)="FYI","FYI","")</f>
        <v/>
      </c>
      <c r="X71" s="209">
        <f>IF(VLOOKUP(U71,PLAN,X$2,FALSE)="","",VLOOKUP(U71,PLAN,X$2,FALSE))</f>
        <v>0.05</v>
      </c>
      <c r="Y71" s="210" t="str">
        <f>IF(VLOOKUP(U71,PLAN,Y$2,FALSE)="","",VLOOKUP(U71,PLAN,Y$2,FALSE))</f>
        <v/>
      </c>
      <c r="Z71" s="211" t="str">
        <f t="shared" si="59"/>
        <v/>
      </c>
      <c r="AA71" s="207"/>
      <c r="AB71" s="229"/>
      <c r="AC71" s="281">
        <v>34</v>
      </c>
      <c r="AD71" s="208" t="str">
        <f>VLOOKUP(AC71,data,4,FALSE)</f>
        <v>III.2.4</v>
      </c>
      <c r="AE71" s="268" t="str">
        <f>VLOOKUP(AC71,data,AE$2,FALSE)</f>
        <v>% tiempo compartir conocimiento</v>
      </c>
      <c r="AF71" s="269" t="str">
        <f>IF(VLOOKUP(AC71,data,AF$2,FALSE)="FYI","FYI","")</f>
        <v/>
      </c>
      <c r="AG71" s="209">
        <f>IF(VLOOKUP(AD71,PLAN,AG$2,FALSE)="","",VLOOKUP(AD71,PLAN,AG$2,FALSE))</f>
        <v>0.05</v>
      </c>
      <c r="AH71" s="210" t="str">
        <f>IF(VLOOKUP(AD71,PLAN,AH$2,FALSE)="","",VLOOKUP(AD71,PLAN,AH$2,FALSE))</f>
        <v/>
      </c>
      <c r="AI71" s="211" t="str">
        <f t="shared" si="60"/>
        <v/>
      </c>
      <c r="AJ71" s="207"/>
      <c r="AL71" s="281">
        <v>34</v>
      </c>
      <c r="AM71" s="208" t="str">
        <f>VLOOKUP(AL71,data,4,FALSE)</f>
        <v>III.2.4</v>
      </c>
      <c r="AN71" s="268" t="str">
        <f>VLOOKUP(AL71,data,AN$2,FALSE)</f>
        <v>% tiempo compartir conocimiento</v>
      </c>
      <c r="AO71" s="269" t="str">
        <f>IF(VLOOKUP(AL71,data,AO$2,FALSE)="FYI","FYI","")</f>
        <v/>
      </c>
      <c r="AP71" s="209">
        <f>IF(VLOOKUP(AM71,PLAN,AP$2,FALSE)="","",VLOOKUP(AM71,PLAN,AP$2,FALSE))</f>
        <v>0.05</v>
      </c>
      <c r="AQ71" s="210">
        <f>IF(VLOOKUP(AM71,PLAN,AQ$2,FALSE)="","",VLOOKUP(AM71,PLAN,AQ$2,FALSE))</f>
        <v>0.05</v>
      </c>
      <c r="AR71" s="211">
        <f t="shared" si="61"/>
        <v>1</v>
      </c>
      <c r="AS71" s="207"/>
      <c r="AT71" s="229"/>
    </row>
    <row r="72" spans="1:46" ht="21" hidden="1" outlineLevel="1">
      <c r="B72" s="288"/>
      <c r="C72" s="289"/>
      <c r="D72" s="225"/>
      <c r="E72" s="225"/>
      <c r="F72" s="225"/>
      <c r="G72" s="225"/>
      <c r="H72" s="225"/>
      <c r="I72" s="226"/>
      <c r="K72" s="288"/>
      <c r="L72" s="289"/>
      <c r="M72" s="225"/>
      <c r="N72" s="225"/>
      <c r="O72" s="225"/>
      <c r="P72" s="225"/>
      <c r="Q72" s="225"/>
      <c r="R72" s="226"/>
      <c r="T72" s="288"/>
      <c r="U72" s="289"/>
      <c r="V72" s="225"/>
      <c r="W72" s="225"/>
      <c r="X72" s="225"/>
      <c r="Y72" s="225"/>
      <c r="Z72" s="225"/>
      <c r="AA72" s="226"/>
      <c r="AC72" s="288"/>
      <c r="AD72" s="289"/>
      <c r="AE72" s="225"/>
      <c r="AF72" s="225"/>
      <c r="AG72" s="225"/>
      <c r="AH72" s="225"/>
      <c r="AI72" s="225"/>
      <c r="AJ72" s="226"/>
      <c r="AL72" s="288"/>
      <c r="AM72" s="289"/>
      <c r="AN72" s="225"/>
      <c r="AO72" s="225"/>
      <c r="AP72" s="225"/>
      <c r="AQ72" s="225"/>
      <c r="AR72" s="225"/>
      <c r="AS72" s="226"/>
    </row>
    <row r="73" spans="1:46" ht="19.5" hidden="1" outlineLevel="1">
      <c r="B73" s="290"/>
      <c r="C73" s="291"/>
      <c r="K73" s="290"/>
      <c r="L73" s="291"/>
      <c r="T73" s="290"/>
      <c r="U73" s="291"/>
      <c r="AC73" s="290"/>
      <c r="AD73" s="291"/>
      <c r="AL73" s="290"/>
      <c r="AM73" s="291"/>
    </row>
    <row r="74" spans="1:46" ht="38.1" customHeight="1" collapsed="1">
      <c r="A74" s="237"/>
      <c r="B74" s="420" t="str">
        <f>+HLOOKUP($A$3,MBFS,6,FALSE)</f>
        <v>OBJ. IV</v>
      </c>
      <c r="C74" s="421"/>
      <c r="D74" s="270" t="str">
        <f>+HLOOKUP($A$3,MBFS,10,FALSE)</f>
        <v>(Recursos)</v>
      </c>
      <c r="E74" s="267"/>
      <c r="F74" s="228">
        <f>IF(AND(H76="",H81="",H92=""),0,0.2)</f>
        <v>0.2</v>
      </c>
      <c r="G74" s="192">
        <f>+F74/F$4</f>
        <v>0.2</v>
      </c>
      <c r="H74" s="425">
        <f>IF(AND(H76="",H81="",H92=""),0,H76*G76+H81*G81+H92*G92)</f>
        <v>1</v>
      </c>
      <c r="I74" s="426"/>
      <c r="J74" s="229"/>
      <c r="K74" s="420" t="str">
        <f>+HLOOKUP($A$3,MBFS,6,FALSE)</f>
        <v>OBJ. IV</v>
      </c>
      <c r="L74" s="421"/>
      <c r="M74" s="270" t="str">
        <f>+HLOOKUP($A$3,MBFS,10,FALSE)</f>
        <v>(Recursos)</v>
      </c>
      <c r="N74" s="267"/>
      <c r="O74" s="228">
        <f>IF(AND(Q76="",Q81="",Q92=""),0,0.2)</f>
        <v>0.2</v>
      </c>
      <c r="P74" s="192">
        <f>+O74/O$4</f>
        <v>0.2</v>
      </c>
      <c r="Q74" s="425">
        <f>IF(AND(Q76="",Q81="",Q92=""),0,Q76*P76+Q81*P81+Q92*P92)</f>
        <v>0</v>
      </c>
      <c r="R74" s="426"/>
      <c r="S74" s="229"/>
      <c r="T74" s="420" t="str">
        <f>+HLOOKUP($A$3,MBFS,6,FALSE)</f>
        <v>OBJ. IV</v>
      </c>
      <c r="U74" s="421"/>
      <c r="V74" s="270" t="str">
        <f>+HLOOKUP($A$3,MBFS,10,FALSE)</f>
        <v>(Recursos)</v>
      </c>
      <c r="W74" s="267"/>
      <c r="X74" s="228">
        <f>IF(AND(Z76="",Z81="",Z92=""),0,0.2)</f>
        <v>0.2</v>
      </c>
      <c r="Y74" s="192">
        <f>+X74/X$4</f>
        <v>0.2</v>
      </c>
      <c r="Z74" s="425">
        <f>IF(AND(Z76="",Z81="",Z92=""),0,Z76*Y76+Z81*Y81+Z92*Y92)</f>
        <v>0</v>
      </c>
      <c r="AA74" s="426"/>
      <c r="AB74" s="229"/>
      <c r="AC74" s="420" t="str">
        <f>+HLOOKUP($A$3,MBFS,6,FALSE)</f>
        <v>OBJ. IV</v>
      </c>
      <c r="AD74" s="421"/>
      <c r="AE74" s="270" t="str">
        <f>+HLOOKUP($A$3,MBFS,10,FALSE)</f>
        <v>(Recursos)</v>
      </c>
      <c r="AF74" s="267"/>
      <c r="AG74" s="228">
        <f>IF(AND(AI76="",AI81="",AI92=""),0,0.2)</f>
        <v>0.2</v>
      </c>
      <c r="AH74" s="192">
        <f>+AG74/AG$4</f>
        <v>0.2</v>
      </c>
      <c r="AI74" s="425">
        <f>IF(AND(AI76="",AI81="",AI92=""),0,AI76*AH76+AI81*AH81+AI92*AH92)</f>
        <v>0</v>
      </c>
      <c r="AJ74" s="426"/>
      <c r="AK74" s="238"/>
      <c r="AL74" s="420" t="str">
        <f>+HLOOKUP($A$3,MBFS,6,FALSE)</f>
        <v>OBJ. IV</v>
      </c>
      <c r="AM74" s="421"/>
      <c r="AN74" s="270" t="str">
        <f>+HLOOKUP($A$3,MBFS,10,FALSE)</f>
        <v>(Recursos)</v>
      </c>
      <c r="AO74" s="267"/>
      <c r="AP74" s="228">
        <f>IF(AND(AR76="",AR81="",AR92=""),0,0.2)</f>
        <v>0.2</v>
      </c>
      <c r="AQ74" s="192">
        <f>+AP74/AP$4</f>
        <v>0.2</v>
      </c>
      <c r="AR74" s="425">
        <f>IF(AND(AR76="",AR81="",AR92=""),0,AR76*AQ76+AR81*AQ81+AR92*AQ92)</f>
        <v>0.25</v>
      </c>
      <c r="AS74" s="426"/>
      <c r="AT74" s="229"/>
    </row>
    <row r="75" spans="1:46" ht="23.25" hidden="1" outlineLevel="1">
      <c r="A75" s="236"/>
      <c r="B75" s="193"/>
      <c r="C75" s="194"/>
      <c r="D75" s="194"/>
      <c r="E75" s="194"/>
      <c r="F75" s="195">
        <f>+F76+F81+F92</f>
        <v>0.5</v>
      </c>
      <c r="G75" s="195">
        <v>1</v>
      </c>
      <c r="H75" s="194"/>
      <c r="I75" s="196"/>
      <c r="J75" s="229"/>
      <c r="K75" s="193"/>
      <c r="L75" s="194"/>
      <c r="M75" s="194"/>
      <c r="N75" s="194"/>
      <c r="O75" s="195">
        <f>+O76+O81+O92</f>
        <v>0.5</v>
      </c>
      <c r="P75" s="195">
        <v>1</v>
      </c>
      <c r="Q75" s="194"/>
      <c r="R75" s="196"/>
      <c r="S75" s="229"/>
      <c r="T75" s="193"/>
      <c r="U75" s="194"/>
      <c r="V75" s="194"/>
      <c r="W75" s="194"/>
      <c r="X75" s="195">
        <f>+X76+X81+X92</f>
        <v>0.5</v>
      </c>
      <c r="Y75" s="195">
        <v>1</v>
      </c>
      <c r="Z75" s="194"/>
      <c r="AA75" s="196"/>
      <c r="AB75" s="229"/>
      <c r="AC75" s="193"/>
      <c r="AD75" s="194"/>
      <c r="AE75" s="194"/>
      <c r="AF75" s="194"/>
      <c r="AG75" s="195">
        <f>+AG76+AG81+AG92</f>
        <v>0.5</v>
      </c>
      <c r="AH75" s="195">
        <v>1</v>
      </c>
      <c r="AI75" s="194"/>
      <c r="AJ75" s="196"/>
      <c r="AK75" s="236"/>
      <c r="AL75" s="193"/>
      <c r="AM75" s="194"/>
      <c r="AN75" s="194"/>
      <c r="AO75" s="194"/>
      <c r="AP75" s="195">
        <f>+AP76+AP81+AP92</f>
        <v>0.5</v>
      </c>
      <c r="AQ75" s="195">
        <v>1</v>
      </c>
      <c r="AR75" s="194"/>
      <c r="AS75" s="196"/>
      <c r="AT75" s="229"/>
    </row>
    <row r="76" spans="1:46" ht="15.75" hidden="1" outlineLevel="1">
      <c r="A76" s="239"/>
      <c r="B76" s="197"/>
      <c r="C76" s="198" t="s">
        <v>518</v>
      </c>
      <c r="D76" s="199" t="str">
        <f>+HLOOKUP($A$3,MBFS,18,FALSE)</f>
        <v>B02- Gestión Proyectos Capital</v>
      </c>
      <c r="E76" s="199"/>
      <c r="F76" s="200">
        <f>IF(AND(H78="",H79=""),0,0.05)</f>
        <v>0</v>
      </c>
      <c r="G76" s="201">
        <f>IF(F$75=0,0,F76/F$75)</f>
        <v>0</v>
      </c>
      <c r="H76" s="202">
        <f>IF(AND(H78="",H79=""),-0.000001,AVERAGE(H78:H79))</f>
        <v>-9.9999999999999995E-7</v>
      </c>
      <c r="I76" s="203"/>
      <c r="J76" s="240"/>
      <c r="K76" s="197"/>
      <c r="L76" s="198" t="s">
        <v>518</v>
      </c>
      <c r="M76" s="199" t="str">
        <f>+HLOOKUP($A$3,MBFS,18,FALSE)</f>
        <v>B02- Gestión Proyectos Capital</v>
      </c>
      <c r="N76" s="199"/>
      <c r="O76" s="200">
        <f>IF(AND(Q78="",Q79=""),0,0.05)</f>
        <v>0</v>
      </c>
      <c r="P76" s="201">
        <f>IF(O$75=0,0,O76/O$75)</f>
        <v>0</v>
      </c>
      <c r="Q76" s="202">
        <f>IF(AND(Q78="",Q79=""),-0.000001,AVERAGE(Q78:Q79))</f>
        <v>-9.9999999999999995E-7</v>
      </c>
      <c r="R76" s="203"/>
      <c r="S76" s="240"/>
      <c r="T76" s="197"/>
      <c r="U76" s="198" t="s">
        <v>518</v>
      </c>
      <c r="V76" s="199" t="str">
        <f>+HLOOKUP($A$3,MBFS,18,FALSE)</f>
        <v>B02- Gestión Proyectos Capital</v>
      </c>
      <c r="W76" s="199"/>
      <c r="X76" s="200">
        <f>IF(AND(Z78="",Z79=""),0,0.05)</f>
        <v>0</v>
      </c>
      <c r="Y76" s="201">
        <f>IF(X$75=0,0,X76/X$75)</f>
        <v>0</v>
      </c>
      <c r="Z76" s="202">
        <f>IF(AND(Z78="",Z79=""),-0.000001,AVERAGE(Z78:Z79))</f>
        <v>-9.9999999999999995E-7</v>
      </c>
      <c r="AA76" s="203"/>
      <c r="AB76" s="240"/>
      <c r="AC76" s="197"/>
      <c r="AD76" s="198" t="s">
        <v>518</v>
      </c>
      <c r="AE76" s="199" t="str">
        <f>+HLOOKUP($A$3,MBFS,18,FALSE)</f>
        <v>B02- Gestión Proyectos Capital</v>
      </c>
      <c r="AF76" s="199"/>
      <c r="AG76" s="200">
        <f>IF(AND(AI78="",AI79=""),0,0.05)</f>
        <v>0</v>
      </c>
      <c r="AH76" s="201">
        <f>IF(AG$75=0,0,AG76/AG$75)</f>
        <v>0</v>
      </c>
      <c r="AI76" s="202">
        <f>IF(AND(AI78="",AI79=""),-0.000001,AVERAGE(AI78:AI79))</f>
        <v>-9.9999999999999995E-7</v>
      </c>
      <c r="AJ76" s="203"/>
      <c r="AK76" s="239"/>
      <c r="AL76" s="197"/>
      <c r="AM76" s="198" t="s">
        <v>518</v>
      </c>
      <c r="AN76" s="199" t="str">
        <f>+HLOOKUP($A$3,MBFS,18,FALSE)</f>
        <v>B02- Gestión Proyectos Capital</v>
      </c>
      <c r="AO76" s="199"/>
      <c r="AP76" s="200">
        <f>IF(AND(AR78="",AR79=""),0,0.05)</f>
        <v>0</v>
      </c>
      <c r="AQ76" s="201">
        <f>IF(AP$75=0,0,AP76/AP$75)</f>
        <v>0</v>
      </c>
      <c r="AR76" s="202">
        <f>IF(AND(AR78="",AR79=""),-0.000001,AVERAGE(AR78:AR79))</f>
        <v>-9.9999999999999995E-7</v>
      </c>
      <c r="AS76" s="203"/>
      <c r="AT76" s="240"/>
    </row>
    <row r="77" spans="1:46" hidden="1" outlineLevel="2">
      <c r="B77" s="204"/>
      <c r="C77" s="205"/>
      <c r="D77" s="205"/>
      <c r="E77" s="205"/>
      <c r="F77" s="206" t="s">
        <v>512</v>
      </c>
      <c r="G77" s="206" t="s">
        <v>513</v>
      </c>
      <c r="H77" s="219" t="s">
        <v>36</v>
      </c>
      <c r="I77" s="207"/>
      <c r="K77" s="204"/>
      <c r="L77" s="205"/>
      <c r="M77" s="205"/>
      <c r="N77" s="205"/>
      <c r="O77" s="206" t="s">
        <v>512</v>
      </c>
      <c r="P77" s="206" t="s">
        <v>513</v>
      </c>
      <c r="Q77" s="219" t="s">
        <v>36</v>
      </c>
      <c r="R77" s="207"/>
      <c r="T77" s="204"/>
      <c r="U77" s="205"/>
      <c r="V77" s="205"/>
      <c r="W77" s="205"/>
      <c r="X77" s="206" t="s">
        <v>512</v>
      </c>
      <c r="Y77" s="206" t="s">
        <v>513</v>
      </c>
      <c r="Z77" s="219" t="s">
        <v>36</v>
      </c>
      <c r="AA77" s="207"/>
      <c r="AC77" s="204"/>
      <c r="AD77" s="205"/>
      <c r="AE77" s="205"/>
      <c r="AF77" s="205"/>
      <c r="AG77" s="206" t="s">
        <v>512</v>
      </c>
      <c r="AH77" s="206" t="s">
        <v>513</v>
      </c>
      <c r="AI77" s="219" t="s">
        <v>36</v>
      </c>
      <c r="AJ77" s="207"/>
      <c r="AL77" s="204"/>
      <c r="AM77" s="205"/>
      <c r="AN77" s="205"/>
      <c r="AO77" s="205"/>
      <c r="AP77" s="206" t="s">
        <v>512</v>
      </c>
      <c r="AQ77" s="206" t="s">
        <v>513</v>
      </c>
      <c r="AR77" s="219" t="s">
        <v>36</v>
      </c>
      <c r="AS77" s="207"/>
    </row>
    <row r="78" spans="1:46" hidden="1" outlineLevel="2">
      <c r="B78" s="204">
        <v>35</v>
      </c>
      <c r="C78" s="208" t="str">
        <f>VLOOKUP(B78,data,4,FALSE)</f>
        <v>IV.1.1</v>
      </c>
      <c r="D78" s="268" t="str">
        <f>VLOOKUP(B78,data,D$2,FALSE)</f>
        <v>% Contribución en Convergencia</v>
      </c>
      <c r="E78" s="269" t="str">
        <f>IF(VLOOKUP(B78,data,E$2,FALSE)="FYI","FYI","")</f>
        <v>FYI</v>
      </c>
      <c r="F78" s="209" t="str">
        <f>IF(VLOOKUP(C78,PLAN,F$2,FALSE)="","",VLOOKUP(C78,PLAN,F$2,FALSE))</f>
        <v/>
      </c>
      <c r="G78" s="210" t="str">
        <f>IF(VLOOKUP(C78,PLAN,G$2,FALSE)="","",VLOOKUP(C78,PLAN,G$2,FALSE))</f>
        <v/>
      </c>
      <c r="H78" s="211" t="str">
        <f t="shared" ref="H78:H79" si="63">IF(OR(F78="",F78=0,G78="",E78="FYI"),"",IF(G78=0,0,IF(G78&gt;F78,1.00001,G78/F78)))</f>
        <v/>
      </c>
      <c r="I78" s="207"/>
      <c r="K78" s="204">
        <v>35</v>
      </c>
      <c r="L78" s="208" t="str">
        <f>VLOOKUP(K78,data,4,FALSE)</f>
        <v>IV.1.1</v>
      </c>
      <c r="M78" s="268" t="str">
        <f>VLOOKUP(K78,data,M$2,FALSE)</f>
        <v>% Contribución en Convergencia</v>
      </c>
      <c r="N78" s="269" t="str">
        <f>IF(VLOOKUP(K78,data,N$2,FALSE)="FYI","FYI","")</f>
        <v>FYI</v>
      </c>
      <c r="O78" s="209" t="str">
        <f>IF(VLOOKUP(L78,PLAN,O$2,FALSE)="","",VLOOKUP(L78,PLAN,O$2,FALSE))</f>
        <v/>
      </c>
      <c r="P78" s="210" t="str">
        <f>IF(VLOOKUP(L78,PLAN,P$2,FALSE)="","",VLOOKUP(L78,PLAN,P$2,FALSE))</f>
        <v/>
      </c>
      <c r="Q78" s="211" t="str">
        <f t="shared" ref="Q78:Q79" si="64">IF(OR(O78="",O78=0,P78="",N78="FYI"),"",IF(P78=0,0,IF(P78&gt;O78,1.00001,P78/O78)))</f>
        <v/>
      </c>
      <c r="R78" s="207"/>
      <c r="T78" s="204">
        <v>35</v>
      </c>
      <c r="U78" s="208" t="str">
        <f>VLOOKUP(T78,data,4,FALSE)</f>
        <v>IV.1.1</v>
      </c>
      <c r="V78" s="268" t="str">
        <f>VLOOKUP(T78,data,V$2,FALSE)</f>
        <v>% Contribución en Convergencia</v>
      </c>
      <c r="W78" s="269" t="str">
        <f>IF(VLOOKUP(T78,data,W$2,FALSE)="FYI","FYI","")</f>
        <v>FYI</v>
      </c>
      <c r="X78" s="209" t="str">
        <f>IF(VLOOKUP(U78,PLAN,X$2,FALSE)="","",VLOOKUP(U78,PLAN,X$2,FALSE))</f>
        <v/>
      </c>
      <c r="Y78" s="210" t="str">
        <f>IF(VLOOKUP(U78,PLAN,Y$2,FALSE)="","",VLOOKUP(U78,PLAN,Y$2,FALSE))</f>
        <v/>
      </c>
      <c r="Z78" s="211" t="str">
        <f t="shared" ref="Z78:Z79" si="65">IF(OR(X78="",X78=0,Y78="",W78="FYI"),"",IF(Y78=0,0,IF(Y78&gt;X78,1.00001,Y78/X78)))</f>
        <v/>
      </c>
      <c r="AA78" s="207"/>
      <c r="AC78" s="204">
        <v>35</v>
      </c>
      <c r="AD78" s="208" t="str">
        <f>VLOOKUP(AC78,data,4,FALSE)</f>
        <v>IV.1.1</v>
      </c>
      <c r="AE78" s="268" t="str">
        <f>VLOOKUP(AC78,data,AE$2,FALSE)</f>
        <v>% Contribución en Convergencia</v>
      </c>
      <c r="AF78" s="269" t="str">
        <f>IF(VLOOKUP(AC78,data,AF$2,FALSE)="FYI","FYI","")</f>
        <v>FYI</v>
      </c>
      <c r="AG78" s="209" t="str">
        <f>IF(VLOOKUP(AD78,PLAN,AG$2,FALSE)="","",VLOOKUP(AD78,PLAN,AG$2,FALSE))</f>
        <v/>
      </c>
      <c r="AH78" s="210" t="str">
        <f>IF(VLOOKUP(AD78,PLAN,AH$2,FALSE)="","",VLOOKUP(AD78,PLAN,AH$2,FALSE))</f>
        <v/>
      </c>
      <c r="AI78" s="211" t="str">
        <f t="shared" ref="AI78:AI79" si="66">IF(OR(AG78="",AG78=0,AH78="",AF78="FYI"),"",IF(AH78=0,0,IF(AH78&gt;AG78,1.00001,AH78/AG78)))</f>
        <v/>
      </c>
      <c r="AJ78" s="207"/>
      <c r="AL78" s="204">
        <v>35</v>
      </c>
      <c r="AM78" s="208" t="str">
        <f>VLOOKUP(AL78,data,4,FALSE)</f>
        <v>IV.1.1</v>
      </c>
      <c r="AN78" s="268" t="str">
        <f>VLOOKUP(AL78,data,AN$2,FALSE)</f>
        <v>% Contribución en Convergencia</v>
      </c>
      <c r="AO78" s="269" t="str">
        <f>IF(VLOOKUP(AL78,data,AO$2,FALSE)="FYI","FYI","")</f>
        <v>FYI</v>
      </c>
      <c r="AP78" s="209" t="str">
        <f>IF(VLOOKUP(AM78,PLAN,AP$2,FALSE)="","",VLOOKUP(AM78,PLAN,AP$2,FALSE))</f>
        <v/>
      </c>
      <c r="AQ78" s="210" t="str">
        <f>IF(VLOOKUP(AM78,PLAN,AQ$2,FALSE)="","",VLOOKUP(AM78,PLAN,AQ$2,FALSE))</f>
        <v/>
      </c>
      <c r="AR78" s="211" t="str">
        <f t="shared" ref="AR78:AR79" si="67">IF(OR(AP78="",AP78=0,AQ78="",AO78="FYI"),"",IF(AQ78=0,0,IF(AQ78&gt;AP78,1.00001,AQ78/AP78)))</f>
        <v/>
      </c>
      <c r="AS78" s="207"/>
    </row>
    <row r="79" spans="1:46" hidden="1" outlineLevel="2">
      <c r="B79" s="204">
        <v>36</v>
      </c>
      <c r="C79" s="208" t="str">
        <f>VLOOKUP(B79,data,4,FALSE)</f>
        <v>IV.1.2</v>
      </c>
      <c r="D79" s="268" t="str">
        <f>VLOOKUP(B79,data,D$2,FALSE)</f>
        <v># módulos IT diseñados</v>
      </c>
      <c r="E79" s="269" t="str">
        <f>IF(VLOOKUP(B79,data,E$2,FALSE)="FYI","FYI","")</f>
        <v/>
      </c>
      <c r="F79" s="212" t="str">
        <f>IF(VLOOKUP(C79,PLAN,F$2,FALSE)="","",VLOOKUP(C79,PLAN,F$2,FALSE))</f>
        <v/>
      </c>
      <c r="G79" s="213" t="str">
        <f>IF(VLOOKUP(C79,PLAN,G$2,FALSE)="","",VLOOKUP(C79,PLAN,G$2,FALSE))</f>
        <v/>
      </c>
      <c r="H79" s="211" t="str">
        <f t="shared" si="63"/>
        <v/>
      </c>
      <c r="I79" s="207"/>
      <c r="K79" s="204">
        <v>36</v>
      </c>
      <c r="L79" s="208" t="str">
        <f>VLOOKUP(K79,data,4,FALSE)</f>
        <v>IV.1.2</v>
      </c>
      <c r="M79" s="268" t="str">
        <f>VLOOKUP(K79,data,M$2,FALSE)</f>
        <v># módulos IT diseñados</v>
      </c>
      <c r="N79" s="269" t="str">
        <f>IF(VLOOKUP(K79,data,N$2,FALSE)="FYI","FYI","")</f>
        <v/>
      </c>
      <c r="O79" s="212" t="str">
        <f>IF(VLOOKUP(L79,PLAN,O$2,FALSE)="","",VLOOKUP(L79,PLAN,O$2,FALSE))</f>
        <v/>
      </c>
      <c r="P79" s="213" t="str">
        <f>IF(VLOOKUP(L79,PLAN,P$2,FALSE)="","",VLOOKUP(L79,PLAN,P$2,FALSE))</f>
        <v/>
      </c>
      <c r="Q79" s="211" t="str">
        <f t="shared" si="64"/>
        <v/>
      </c>
      <c r="R79" s="207"/>
      <c r="T79" s="204">
        <v>36</v>
      </c>
      <c r="U79" s="208" t="str">
        <f>VLOOKUP(T79,data,4,FALSE)</f>
        <v>IV.1.2</v>
      </c>
      <c r="V79" s="268" t="str">
        <f>VLOOKUP(T79,data,V$2,FALSE)</f>
        <v># módulos IT diseñados</v>
      </c>
      <c r="W79" s="269" t="str">
        <f>IF(VLOOKUP(T79,data,W$2,FALSE)="FYI","FYI","")</f>
        <v/>
      </c>
      <c r="X79" s="212" t="str">
        <f>IF(VLOOKUP(U79,PLAN,X$2,FALSE)="","",VLOOKUP(U79,PLAN,X$2,FALSE))</f>
        <v/>
      </c>
      <c r="Y79" s="213" t="str">
        <f>IF(VLOOKUP(U79,PLAN,Y$2,FALSE)="","",VLOOKUP(U79,PLAN,Y$2,FALSE))</f>
        <v/>
      </c>
      <c r="Z79" s="211" t="str">
        <f t="shared" si="65"/>
        <v/>
      </c>
      <c r="AA79" s="207"/>
      <c r="AC79" s="204">
        <v>36</v>
      </c>
      <c r="AD79" s="208" t="str">
        <f>VLOOKUP(AC79,data,4,FALSE)</f>
        <v>IV.1.2</v>
      </c>
      <c r="AE79" s="268" t="str">
        <f>VLOOKUP(AC79,data,AE$2,FALSE)</f>
        <v># módulos IT diseñados</v>
      </c>
      <c r="AF79" s="269" t="str">
        <f>IF(VLOOKUP(AC79,data,AF$2,FALSE)="FYI","FYI","")</f>
        <v/>
      </c>
      <c r="AG79" s="212">
        <f>IF(VLOOKUP(AD79,PLAN,AG$2,FALSE)="","",VLOOKUP(AD79,PLAN,AG$2,FALSE))</f>
        <v>0</v>
      </c>
      <c r="AH79" s="213" t="str">
        <f>IF(VLOOKUP(AD79,PLAN,AH$2,FALSE)="","",VLOOKUP(AD79,PLAN,AH$2,FALSE))</f>
        <v/>
      </c>
      <c r="AI79" s="211" t="str">
        <f t="shared" si="66"/>
        <v/>
      </c>
      <c r="AJ79" s="207"/>
      <c r="AL79" s="204">
        <v>36</v>
      </c>
      <c r="AM79" s="208" t="str">
        <f>VLOOKUP(AL79,data,4,FALSE)</f>
        <v>IV.1.2</v>
      </c>
      <c r="AN79" s="268" t="str">
        <f>VLOOKUP(AL79,data,AN$2,FALSE)</f>
        <v># módulos IT diseñados</v>
      </c>
      <c r="AO79" s="269" t="str">
        <f>IF(VLOOKUP(AL79,data,AO$2,FALSE)="FYI","FYI","")</f>
        <v/>
      </c>
      <c r="AP79" s="212">
        <f>IF(VLOOKUP(AM79,PLAN,AP$2,FALSE)="","",VLOOKUP(AM79,PLAN,AP$2,FALSE))</f>
        <v>0</v>
      </c>
      <c r="AQ79" s="213">
        <f>IF(VLOOKUP(AM79,PLAN,AQ$2,FALSE)="","",VLOOKUP(AM79,PLAN,AQ$2,FALSE))</f>
        <v>0</v>
      </c>
      <c r="AR79" s="211" t="str">
        <f t="shared" si="67"/>
        <v/>
      </c>
      <c r="AS79" s="207"/>
    </row>
    <row r="80" spans="1:46" hidden="1" outlineLevel="2">
      <c r="B80" s="204"/>
      <c r="C80" s="205"/>
      <c r="D80" s="205"/>
      <c r="E80" s="205"/>
      <c r="F80" s="206"/>
      <c r="G80" s="206"/>
      <c r="H80" s="206"/>
      <c r="I80" s="207"/>
      <c r="K80" s="204"/>
      <c r="L80" s="205"/>
      <c r="M80" s="205"/>
      <c r="N80" s="205"/>
      <c r="O80" s="206"/>
      <c r="P80" s="206"/>
      <c r="Q80" s="206"/>
      <c r="R80" s="207"/>
      <c r="T80" s="204"/>
      <c r="U80" s="205"/>
      <c r="V80" s="205"/>
      <c r="W80" s="205"/>
      <c r="X80" s="206"/>
      <c r="Y80" s="206"/>
      <c r="Z80" s="206"/>
      <c r="AA80" s="207"/>
      <c r="AC80" s="204"/>
      <c r="AD80" s="205"/>
      <c r="AE80" s="205"/>
      <c r="AF80" s="205"/>
      <c r="AG80" s="206"/>
      <c r="AH80" s="206"/>
      <c r="AI80" s="206"/>
      <c r="AJ80" s="207"/>
      <c r="AL80" s="204"/>
      <c r="AM80" s="205"/>
      <c r="AN80" s="205"/>
      <c r="AO80" s="205"/>
      <c r="AP80" s="206"/>
      <c r="AQ80" s="206"/>
      <c r="AR80" s="206"/>
      <c r="AS80" s="207"/>
    </row>
    <row r="81" spans="1:46" ht="15.75" hidden="1" outlineLevel="1">
      <c r="A81" s="239"/>
      <c r="B81" s="197"/>
      <c r="C81" s="198" t="s">
        <v>519</v>
      </c>
      <c r="D81" s="199" t="str">
        <f>+HLOOKUP($A$3,MBFS,19,FALSE)</f>
        <v>B03- Governanza Corporativa</v>
      </c>
      <c r="E81" s="199"/>
      <c r="F81" s="200">
        <f>IF(AND(H83="",H84="",H85="",H86="",H87="",H88="",H89="",H90=""),0,0.45)</f>
        <v>0</v>
      </c>
      <c r="G81" s="201">
        <f>IF(F$75=0,0,F81/F$75)</f>
        <v>0</v>
      </c>
      <c r="H81" s="202">
        <f>IF(AND(H83="",H84="",H85="",H86="",H87="",H88="",H89="",H90=""),-0.000001,AVERAGE(H83:H90))</f>
        <v>-9.9999999999999995E-7</v>
      </c>
      <c r="I81" s="203"/>
      <c r="J81" s="240"/>
      <c r="K81" s="197"/>
      <c r="L81" s="198" t="s">
        <v>519</v>
      </c>
      <c r="M81" s="199" t="str">
        <f>+HLOOKUP($A$3,MBFS,19,FALSE)</f>
        <v>B03- Governanza Corporativa</v>
      </c>
      <c r="N81" s="199"/>
      <c r="O81" s="200">
        <f>IF(AND(Q83="",Q84="",Q85="",Q86="",Q87="",Q88="",Q89="",Q90=""),0,0.45)</f>
        <v>0</v>
      </c>
      <c r="P81" s="201">
        <f>IF(O$75=0,0,O81/O$75)</f>
        <v>0</v>
      </c>
      <c r="Q81" s="202">
        <f>IF(AND(Q83="",Q84="",Q85="",Q86="",Q87="",Q88="",Q89="",Q90=""),-0.000001,AVERAGE(Q83:Q90))</f>
        <v>-9.9999999999999995E-7</v>
      </c>
      <c r="R81" s="203"/>
      <c r="S81" s="240"/>
      <c r="T81" s="197"/>
      <c r="U81" s="198" t="s">
        <v>519</v>
      </c>
      <c r="V81" s="199" t="str">
        <f>+HLOOKUP($A$3,MBFS,19,FALSE)</f>
        <v>B03- Governanza Corporativa</v>
      </c>
      <c r="W81" s="199"/>
      <c r="X81" s="200">
        <f>IF(AND(Z83="",Z84="",Z85="",Z86="",Z87="",Z88="",Z89="",Z90=""),0,0.45)</f>
        <v>0</v>
      </c>
      <c r="Y81" s="201">
        <f>IF(X$75=0,0,X81/X$75)</f>
        <v>0</v>
      </c>
      <c r="Z81" s="202">
        <f>IF(AND(Z83="",Z84="",Z85="",Z86="",Z87="",Z88="",Z89="",Z90=""),-0.000001,AVERAGE(Z83:Z90))</f>
        <v>-9.9999999999999995E-7</v>
      </c>
      <c r="AA81" s="203"/>
      <c r="AB81" s="240"/>
      <c r="AC81" s="197"/>
      <c r="AD81" s="198" t="s">
        <v>519</v>
      </c>
      <c r="AE81" s="199" t="str">
        <f>+HLOOKUP($A$3,MBFS,19,FALSE)</f>
        <v>B03- Governanza Corporativa</v>
      </c>
      <c r="AF81" s="199"/>
      <c r="AG81" s="200">
        <f>IF(AND(AI83="",AI84="",AI85="",AI86="",AI87="",AI88="",AI89="",AI90=""),0,0.45)</f>
        <v>0</v>
      </c>
      <c r="AH81" s="201">
        <f>IF(AG$75=0,0,AG81/AG$75)</f>
        <v>0</v>
      </c>
      <c r="AI81" s="202">
        <f>IF(AND(AI83="",AI84="",AI85="",AI86="",AI87="",AI88="",AI89="",AI90=""),-0.000001,AVERAGE(AI83:AI90))</f>
        <v>-9.9999999999999995E-7</v>
      </c>
      <c r="AJ81" s="203"/>
      <c r="AK81" s="239"/>
      <c r="AL81" s="197"/>
      <c r="AM81" s="198" t="s">
        <v>519</v>
      </c>
      <c r="AN81" s="199" t="str">
        <f>+HLOOKUP($A$3,MBFS,19,FALSE)</f>
        <v>B03- Governanza Corporativa</v>
      </c>
      <c r="AO81" s="199"/>
      <c r="AP81" s="200">
        <f>IF(AND(AR83="",AR84="",AR85="",AR86="",AR87="",AR88="",AR89="",AR90=""),0,0.45)</f>
        <v>0</v>
      </c>
      <c r="AQ81" s="201">
        <f>IF(AP$75=0,0,AP81/AP$75)</f>
        <v>0</v>
      </c>
      <c r="AR81" s="202">
        <f>IF(AND(AR83="",AR84="",AR85="",AR86="",AR87="",AR88="",AR89="",AR90=""),-0.000001,AVERAGE(AR83:AR90))</f>
        <v>-9.9999999999999995E-7</v>
      </c>
      <c r="AS81" s="203"/>
      <c r="AT81" s="240"/>
    </row>
    <row r="82" spans="1:46" hidden="1" outlineLevel="2">
      <c r="B82" s="204"/>
      <c r="C82" s="205"/>
      <c r="D82" s="205"/>
      <c r="E82" s="205"/>
      <c r="F82" s="206" t="s">
        <v>512</v>
      </c>
      <c r="G82" s="206" t="s">
        <v>513</v>
      </c>
      <c r="H82" s="206" t="s">
        <v>36</v>
      </c>
      <c r="I82" s="207"/>
      <c r="K82" s="204"/>
      <c r="L82" s="205"/>
      <c r="M82" s="205"/>
      <c r="N82" s="205"/>
      <c r="O82" s="206" t="s">
        <v>512</v>
      </c>
      <c r="P82" s="206" t="s">
        <v>513</v>
      </c>
      <c r="Q82" s="206" t="s">
        <v>36</v>
      </c>
      <c r="R82" s="207"/>
      <c r="T82" s="204"/>
      <c r="U82" s="205"/>
      <c r="V82" s="205"/>
      <c r="W82" s="205"/>
      <c r="X82" s="206" t="s">
        <v>512</v>
      </c>
      <c r="Y82" s="206" t="s">
        <v>513</v>
      </c>
      <c r="Z82" s="206" t="s">
        <v>36</v>
      </c>
      <c r="AA82" s="207"/>
      <c r="AC82" s="204"/>
      <c r="AD82" s="205"/>
      <c r="AE82" s="205"/>
      <c r="AF82" s="205"/>
      <c r="AG82" s="206" t="s">
        <v>512</v>
      </c>
      <c r="AH82" s="206" t="s">
        <v>513</v>
      </c>
      <c r="AI82" s="206" t="s">
        <v>36</v>
      </c>
      <c r="AJ82" s="207"/>
      <c r="AL82" s="204"/>
      <c r="AM82" s="205"/>
      <c r="AN82" s="205"/>
      <c r="AO82" s="205"/>
      <c r="AP82" s="206" t="s">
        <v>512</v>
      </c>
      <c r="AQ82" s="206" t="s">
        <v>513</v>
      </c>
      <c r="AR82" s="206" t="s">
        <v>36</v>
      </c>
      <c r="AS82" s="207"/>
    </row>
    <row r="83" spans="1:46" hidden="1" outlineLevel="2">
      <c r="B83" s="204">
        <v>37</v>
      </c>
      <c r="C83" s="208" t="str">
        <f t="shared" ref="C83:C89" si="68">VLOOKUP(B83,data,4,FALSE)</f>
        <v>IV.2.1</v>
      </c>
      <c r="D83" s="268" t="str">
        <f t="shared" ref="D83:D89" si="69">VLOOKUP(B83,data,D$2,FALSE)</f>
        <v># propuestas innovadoras corporativas</v>
      </c>
      <c r="E83" s="269" t="str">
        <f t="shared" ref="E83:E90" si="70">IF(VLOOKUP(B83,data,E$2,FALSE)="FYI","FYI","")</f>
        <v>FYI</v>
      </c>
      <c r="F83" s="212" t="str">
        <f t="shared" ref="F83" si="71">IF(VLOOKUP(C83,PLAN,F$2,FALSE)="","",VLOOKUP(C83,PLAN,F$2,FALSE))</f>
        <v/>
      </c>
      <c r="G83" s="213" t="str">
        <f t="shared" ref="G83" si="72">IF(VLOOKUP(C83,PLAN,G$2,FALSE)="","",VLOOKUP(C83,PLAN,G$2,FALSE))</f>
        <v/>
      </c>
      <c r="H83" s="211" t="str">
        <f t="shared" ref="H83:H89" si="73">IF(OR(F83="",F83=0,G83="",E83="FYI"),"",IF(G83=0,0,IF(G83&gt;F83,1.00001,G83/F83)))</f>
        <v/>
      </c>
      <c r="I83" s="207"/>
      <c r="K83" s="204">
        <v>37</v>
      </c>
      <c r="L83" s="208" t="str">
        <f t="shared" ref="L83:L90" si="74">VLOOKUP(K83,data,4,FALSE)</f>
        <v>IV.2.1</v>
      </c>
      <c r="M83" s="268" t="str">
        <f t="shared" ref="M83:M90" si="75">VLOOKUP(K83,data,M$2,FALSE)</f>
        <v># propuestas innovadoras corporativas</v>
      </c>
      <c r="N83" s="269" t="str">
        <f t="shared" ref="N83:N90" si="76">IF(VLOOKUP(K83,data,N$2,FALSE)="FYI","FYI","")</f>
        <v>FYI</v>
      </c>
      <c r="O83" s="212" t="str">
        <f t="shared" ref="O83:O90" si="77">IF(VLOOKUP(L83,PLAN,O$2,FALSE)="","",VLOOKUP(L83,PLAN,O$2,FALSE))</f>
        <v/>
      </c>
      <c r="P83" s="213" t="str">
        <f t="shared" ref="P83:P90" si="78">IF(VLOOKUP(L83,PLAN,P$2,FALSE)="","",VLOOKUP(L83,PLAN,P$2,FALSE))</f>
        <v/>
      </c>
      <c r="Q83" s="211" t="str">
        <f t="shared" ref="Q83:Q90" si="79">IF(OR(O83="",O83=0,P83="",N83="FYI"),"",IF(P83=0,0,IF(P83&gt;O83,1.00001,P83/O83)))</f>
        <v/>
      </c>
      <c r="R83" s="207"/>
      <c r="T83" s="204">
        <v>37</v>
      </c>
      <c r="U83" s="208" t="str">
        <f t="shared" ref="U83:U90" si="80">VLOOKUP(T83,data,4,FALSE)</f>
        <v>IV.2.1</v>
      </c>
      <c r="V83" s="268" t="str">
        <f t="shared" ref="V83:V90" si="81">VLOOKUP(T83,data,V$2,FALSE)</f>
        <v># propuestas innovadoras corporativas</v>
      </c>
      <c r="W83" s="269" t="str">
        <f t="shared" ref="W83:W90" si="82">IF(VLOOKUP(T83,data,W$2,FALSE)="FYI","FYI","")</f>
        <v>FYI</v>
      </c>
      <c r="X83" s="212" t="str">
        <f t="shared" ref="X83:X90" si="83">IF(VLOOKUP(U83,PLAN,X$2,FALSE)="","",VLOOKUP(U83,PLAN,X$2,FALSE))</f>
        <v/>
      </c>
      <c r="Y83" s="213" t="str">
        <f t="shared" ref="Y83:Y90" si="84">IF(VLOOKUP(U83,PLAN,Y$2,FALSE)="","",VLOOKUP(U83,PLAN,Y$2,FALSE))</f>
        <v/>
      </c>
      <c r="Z83" s="211" t="str">
        <f t="shared" ref="Z83:Z90" si="85">IF(OR(X83="",X83=0,Y83="",W83="FYI"),"",IF(Y83=0,0,IF(Y83&gt;X83,1.00001,Y83/X83)))</f>
        <v/>
      </c>
      <c r="AA83" s="207"/>
      <c r="AC83" s="204">
        <v>37</v>
      </c>
      <c r="AD83" s="208" t="str">
        <f t="shared" ref="AD83:AD90" si="86">VLOOKUP(AC83,data,4,FALSE)</f>
        <v>IV.2.1</v>
      </c>
      <c r="AE83" s="268" t="str">
        <f t="shared" ref="AE83:AE90" si="87">VLOOKUP(AC83,data,AE$2,FALSE)</f>
        <v># propuestas innovadoras corporativas</v>
      </c>
      <c r="AF83" s="269" t="str">
        <f t="shared" ref="AF83:AF90" si="88">IF(VLOOKUP(AC83,data,AF$2,FALSE)="FYI","FYI","")</f>
        <v>FYI</v>
      </c>
      <c r="AG83" s="212" t="str">
        <f t="shared" ref="AG83:AG90" si="89">IF(VLOOKUP(AD83,PLAN,AG$2,FALSE)="","",VLOOKUP(AD83,PLAN,AG$2,FALSE))</f>
        <v/>
      </c>
      <c r="AH83" s="213" t="str">
        <f t="shared" ref="AH83:AH90" si="90">IF(VLOOKUP(AD83,PLAN,AH$2,FALSE)="","",VLOOKUP(AD83,PLAN,AH$2,FALSE))</f>
        <v/>
      </c>
      <c r="AI83" s="211" t="str">
        <f t="shared" ref="AI83:AI90" si="91">IF(OR(AG83="",AG83=0,AH83="",AF83="FYI"),"",IF(AH83=0,0,IF(AH83&gt;AG83,1.00001,AH83/AG83)))</f>
        <v/>
      </c>
      <c r="AJ83" s="207"/>
      <c r="AL83" s="204">
        <v>37</v>
      </c>
      <c r="AM83" s="208" t="str">
        <f t="shared" ref="AM83:AM90" si="92">VLOOKUP(AL83,data,4,FALSE)</f>
        <v>IV.2.1</v>
      </c>
      <c r="AN83" s="268" t="str">
        <f t="shared" ref="AN83:AN90" si="93">VLOOKUP(AL83,data,AN$2,FALSE)</f>
        <v># propuestas innovadoras corporativas</v>
      </c>
      <c r="AO83" s="269" t="str">
        <f t="shared" ref="AO83:AO90" si="94">IF(VLOOKUP(AL83,data,AO$2,FALSE)="FYI","FYI","")</f>
        <v>FYI</v>
      </c>
      <c r="AP83" s="212" t="str">
        <f t="shared" ref="AP83:AP90" si="95">IF(VLOOKUP(AM83,PLAN,AP$2,FALSE)="","",VLOOKUP(AM83,PLAN,AP$2,FALSE))</f>
        <v/>
      </c>
      <c r="AQ83" s="213">
        <f t="shared" ref="AQ83:AQ90" si="96">IF(VLOOKUP(AM83,PLAN,AQ$2,FALSE)="","",VLOOKUP(AM83,PLAN,AQ$2,FALSE))</f>
        <v>0</v>
      </c>
      <c r="AR83" s="211" t="str">
        <f t="shared" ref="AR83:AR90" si="97">IF(OR(AP83="",AP83=0,AQ83="",AO83="FYI"),"",IF(AQ83=0,0,IF(AQ83&gt;AP83,1.00001,AQ83/AP83)))</f>
        <v/>
      </c>
      <c r="AS83" s="207"/>
    </row>
    <row r="84" spans="1:46" hidden="1" outlineLevel="2">
      <c r="B84" s="204">
        <v>38</v>
      </c>
      <c r="C84" s="208" t="str">
        <f t="shared" si="68"/>
        <v>IV.2.2</v>
      </c>
      <c r="D84" s="268" t="str">
        <f t="shared" si="69"/>
        <v># examenes certificacion realizados</v>
      </c>
      <c r="E84" s="269" t="str">
        <f t="shared" si="70"/>
        <v/>
      </c>
      <c r="F84" s="212" t="str">
        <f t="shared" ref="F84:F90" si="98">IF(VLOOKUP(C84,PLAN,F$2,FALSE)="","",VLOOKUP(C84,PLAN,F$2,FALSE))</f>
        <v/>
      </c>
      <c r="G84" s="213" t="str">
        <f t="shared" ref="G84:G90" si="99">IF(VLOOKUP(C84,PLAN,G$2,FALSE)="","",VLOOKUP(C84,PLAN,G$2,FALSE))</f>
        <v/>
      </c>
      <c r="H84" s="211" t="str">
        <f t="shared" si="73"/>
        <v/>
      </c>
      <c r="I84" s="207"/>
      <c r="K84" s="204">
        <v>38</v>
      </c>
      <c r="L84" s="208" t="str">
        <f t="shared" si="74"/>
        <v>IV.2.2</v>
      </c>
      <c r="M84" s="268" t="str">
        <f t="shared" si="75"/>
        <v># examenes certificacion realizados</v>
      </c>
      <c r="N84" s="269" t="str">
        <f t="shared" si="76"/>
        <v/>
      </c>
      <c r="O84" s="212" t="str">
        <f t="shared" si="77"/>
        <v/>
      </c>
      <c r="P84" s="213" t="str">
        <f t="shared" si="78"/>
        <v/>
      </c>
      <c r="Q84" s="211" t="str">
        <f t="shared" si="79"/>
        <v/>
      </c>
      <c r="R84" s="207"/>
      <c r="T84" s="204">
        <v>38</v>
      </c>
      <c r="U84" s="208" t="str">
        <f t="shared" si="80"/>
        <v>IV.2.2</v>
      </c>
      <c r="V84" s="268" t="str">
        <f t="shared" si="81"/>
        <v># examenes certificacion realizados</v>
      </c>
      <c r="W84" s="269" t="str">
        <f t="shared" si="82"/>
        <v/>
      </c>
      <c r="X84" s="212" t="str">
        <f t="shared" si="83"/>
        <v/>
      </c>
      <c r="Y84" s="213" t="str">
        <f t="shared" si="84"/>
        <v/>
      </c>
      <c r="Z84" s="211" t="str">
        <f t="shared" si="85"/>
        <v/>
      </c>
      <c r="AA84" s="207"/>
      <c r="AC84" s="204">
        <v>38</v>
      </c>
      <c r="AD84" s="208" t="str">
        <f t="shared" si="86"/>
        <v>IV.2.2</v>
      </c>
      <c r="AE84" s="268" t="str">
        <f t="shared" si="87"/>
        <v># examenes certificacion realizados</v>
      </c>
      <c r="AF84" s="269" t="str">
        <f t="shared" si="88"/>
        <v/>
      </c>
      <c r="AG84" s="212" t="str">
        <f t="shared" si="89"/>
        <v/>
      </c>
      <c r="AH84" s="213" t="str">
        <f t="shared" si="90"/>
        <v/>
      </c>
      <c r="AI84" s="211" t="str">
        <f t="shared" si="91"/>
        <v/>
      </c>
      <c r="AJ84" s="207"/>
      <c r="AL84" s="204">
        <v>38</v>
      </c>
      <c r="AM84" s="208" t="str">
        <f t="shared" si="92"/>
        <v>IV.2.2</v>
      </c>
      <c r="AN84" s="268" t="str">
        <f t="shared" si="93"/>
        <v># examenes certificacion realizados</v>
      </c>
      <c r="AO84" s="269" t="str">
        <f t="shared" si="94"/>
        <v/>
      </c>
      <c r="AP84" s="212" t="str">
        <f t="shared" si="95"/>
        <v/>
      </c>
      <c r="AQ84" s="213" t="str">
        <f t="shared" si="96"/>
        <v/>
      </c>
      <c r="AR84" s="211" t="str">
        <f t="shared" si="97"/>
        <v/>
      </c>
      <c r="AS84" s="207"/>
    </row>
    <row r="85" spans="1:46" hidden="1" outlineLevel="2">
      <c r="B85" s="204">
        <v>39</v>
      </c>
      <c r="C85" s="208" t="str">
        <f t="shared" si="68"/>
        <v>IV.2.3</v>
      </c>
      <c r="D85" s="268" t="str">
        <f t="shared" si="69"/>
        <v># outlines actualización estrategia UCS</v>
      </c>
      <c r="E85" s="269" t="str">
        <f t="shared" si="70"/>
        <v/>
      </c>
      <c r="F85" s="212" t="str">
        <f t="shared" si="98"/>
        <v/>
      </c>
      <c r="G85" s="213" t="str">
        <f t="shared" si="99"/>
        <v/>
      </c>
      <c r="H85" s="211" t="str">
        <f t="shared" si="73"/>
        <v/>
      </c>
      <c r="I85" s="207"/>
      <c r="K85" s="204">
        <v>39</v>
      </c>
      <c r="L85" s="208" t="str">
        <f t="shared" si="74"/>
        <v>IV.2.3</v>
      </c>
      <c r="M85" s="268" t="str">
        <f t="shared" si="75"/>
        <v># outlines actualización estrategia UCS</v>
      </c>
      <c r="N85" s="269" t="str">
        <f t="shared" si="76"/>
        <v/>
      </c>
      <c r="O85" s="212" t="str">
        <f t="shared" si="77"/>
        <v/>
      </c>
      <c r="P85" s="213" t="str">
        <f t="shared" si="78"/>
        <v/>
      </c>
      <c r="Q85" s="211" t="str">
        <f t="shared" si="79"/>
        <v/>
      </c>
      <c r="R85" s="207"/>
      <c r="T85" s="204">
        <v>39</v>
      </c>
      <c r="U85" s="208" t="str">
        <f t="shared" si="80"/>
        <v>IV.2.3</v>
      </c>
      <c r="V85" s="268" t="str">
        <f t="shared" si="81"/>
        <v># outlines actualización estrategia UCS</v>
      </c>
      <c r="W85" s="269" t="str">
        <f t="shared" si="82"/>
        <v/>
      </c>
      <c r="X85" s="212" t="str">
        <f t="shared" si="83"/>
        <v/>
      </c>
      <c r="Y85" s="213" t="str">
        <f t="shared" si="84"/>
        <v/>
      </c>
      <c r="Z85" s="211" t="str">
        <f t="shared" si="85"/>
        <v/>
      </c>
      <c r="AA85" s="207"/>
      <c r="AC85" s="204">
        <v>39</v>
      </c>
      <c r="AD85" s="208" t="str">
        <f t="shared" si="86"/>
        <v>IV.2.3</v>
      </c>
      <c r="AE85" s="268" t="str">
        <f t="shared" si="87"/>
        <v># outlines actualización estrategia UCS</v>
      </c>
      <c r="AF85" s="269" t="str">
        <f t="shared" si="88"/>
        <v/>
      </c>
      <c r="AG85" s="212" t="str">
        <f t="shared" si="89"/>
        <v/>
      </c>
      <c r="AH85" s="213" t="str">
        <f t="shared" si="90"/>
        <v/>
      </c>
      <c r="AI85" s="211" t="str">
        <f t="shared" si="91"/>
        <v/>
      </c>
      <c r="AJ85" s="207"/>
      <c r="AL85" s="204">
        <v>39</v>
      </c>
      <c r="AM85" s="208" t="str">
        <f t="shared" si="92"/>
        <v>IV.2.3</v>
      </c>
      <c r="AN85" s="268" t="str">
        <f t="shared" si="93"/>
        <v># outlines actualización estrategia UCS</v>
      </c>
      <c r="AO85" s="269" t="str">
        <f t="shared" si="94"/>
        <v/>
      </c>
      <c r="AP85" s="212" t="str">
        <f t="shared" si="95"/>
        <v/>
      </c>
      <c r="AQ85" s="213" t="str">
        <f t="shared" si="96"/>
        <v/>
      </c>
      <c r="AR85" s="211" t="str">
        <f t="shared" si="97"/>
        <v/>
      </c>
      <c r="AS85" s="207"/>
    </row>
    <row r="86" spans="1:46" hidden="1" outlineLevel="2">
      <c r="B86" s="204">
        <v>40</v>
      </c>
      <c r="C86" s="208" t="str">
        <f t="shared" si="68"/>
        <v>IV.2.4</v>
      </c>
      <c r="D86" s="268" t="str">
        <f t="shared" si="69"/>
        <v># herramientas on-line BI</v>
      </c>
      <c r="E86" s="269" t="str">
        <f t="shared" si="70"/>
        <v/>
      </c>
      <c r="F86" s="212" t="str">
        <f t="shared" si="98"/>
        <v/>
      </c>
      <c r="G86" s="213" t="str">
        <f t="shared" si="99"/>
        <v/>
      </c>
      <c r="H86" s="211" t="str">
        <f t="shared" si="73"/>
        <v/>
      </c>
      <c r="I86" s="207"/>
      <c r="K86" s="204">
        <v>40</v>
      </c>
      <c r="L86" s="208" t="str">
        <f t="shared" si="74"/>
        <v>IV.2.4</v>
      </c>
      <c r="M86" s="268" t="str">
        <f t="shared" si="75"/>
        <v># herramientas on-line BI</v>
      </c>
      <c r="N86" s="269" t="str">
        <f t="shared" si="76"/>
        <v/>
      </c>
      <c r="O86" s="212" t="str">
        <f t="shared" si="77"/>
        <v/>
      </c>
      <c r="P86" s="213" t="str">
        <f t="shared" si="78"/>
        <v/>
      </c>
      <c r="Q86" s="211" t="str">
        <f t="shared" si="79"/>
        <v/>
      </c>
      <c r="R86" s="207"/>
      <c r="T86" s="204">
        <v>40</v>
      </c>
      <c r="U86" s="208" t="str">
        <f t="shared" si="80"/>
        <v>IV.2.4</v>
      </c>
      <c r="V86" s="268" t="str">
        <f t="shared" si="81"/>
        <v># herramientas on-line BI</v>
      </c>
      <c r="W86" s="269" t="str">
        <f t="shared" si="82"/>
        <v/>
      </c>
      <c r="X86" s="212" t="str">
        <f t="shared" si="83"/>
        <v/>
      </c>
      <c r="Y86" s="213" t="str">
        <f t="shared" si="84"/>
        <v/>
      </c>
      <c r="Z86" s="211" t="str">
        <f t="shared" si="85"/>
        <v/>
      </c>
      <c r="AA86" s="207"/>
      <c r="AC86" s="204">
        <v>40</v>
      </c>
      <c r="AD86" s="208" t="str">
        <f t="shared" si="86"/>
        <v>IV.2.4</v>
      </c>
      <c r="AE86" s="268" t="str">
        <f t="shared" si="87"/>
        <v># herramientas on-line BI</v>
      </c>
      <c r="AF86" s="269" t="str">
        <f t="shared" si="88"/>
        <v/>
      </c>
      <c r="AG86" s="212" t="str">
        <f t="shared" si="89"/>
        <v/>
      </c>
      <c r="AH86" s="213" t="str">
        <f t="shared" si="90"/>
        <v/>
      </c>
      <c r="AI86" s="211" t="str">
        <f t="shared" si="91"/>
        <v/>
      </c>
      <c r="AJ86" s="207"/>
      <c r="AL86" s="204">
        <v>40</v>
      </c>
      <c r="AM86" s="208" t="str">
        <f t="shared" si="92"/>
        <v>IV.2.4</v>
      </c>
      <c r="AN86" s="268" t="str">
        <f t="shared" si="93"/>
        <v># herramientas on-line BI</v>
      </c>
      <c r="AO86" s="269" t="str">
        <f t="shared" si="94"/>
        <v/>
      </c>
      <c r="AP86" s="212" t="str">
        <f t="shared" si="95"/>
        <v/>
      </c>
      <c r="AQ86" s="213" t="str">
        <f t="shared" si="96"/>
        <v/>
      </c>
      <c r="AR86" s="211" t="str">
        <f t="shared" si="97"/>
        <v/>
      </c>
      <c r="AS86" s="207"/>
    </row>
    <row r="87" spans="1:46" hidden="1" outlineLevel="2">
      <c r="B87" s="204">
        <v>41</v>
      </c>
      <c r="C87" s="208" t="str">
        <f t="shared" si="68"/>
        <v>IV.2.5</v>
      </c>
      <c r="D87" s="268" t="str">
        <f t="shared" si="69"/>
        <v># de Tablero on-line implementado</v>
      </c>
      <c r="E87" s="269" t="str">
        <f t="shared" si="70"/>
        <v/>
      </c>
      <c r="F87" s="212" t="str">
        <f t="shared" si="98"/>
        <v/>
      </c>
      <c r="G87" s="213" t="str">
        <f t="shared" si="99"/>
        <v/>
      </c>
      <c r="H87" s="211" t="str">
        <f t="shared" si="73"/>
        <v/>
      </c>
      <c r="I87" s="207"/>
      <c r="K87" s="204">
        <v>41</v>
      </c>
      <c r="L87" s="208" t="str">
        <f t="shared" si="74"/>
        <v>IV.2.5</v>
      </c>
      <c r="M87" s="268" t="str">
        <f t="shared" si="75"/>
        <v># de Tablero on-line implementado</v>
      </c>
      <c r="N87" s="269" t="str">
        <f t="shared" si="76"/>
        <v/>
      </c>
      <c r="O87" s="212" t="str">
        <f t="shared" si="77"/>
        <v/>
      </c>
      <c r="P87" s="213" t="str">
        <f t="shared" si="78"/>
        <v/>
      </c>
      <c r="Q87" s="211" t="str">
        <f t="shared" si="79"/>
        <v/>
      </c>
      <c r="R87" s="207"/>
      <c r="T87" s="204">
        <v>41</v>
      </c>
      <c r="U87" s="208" t="str">
        <f t="shared" si="80"/>
        <v>IV.2.5</v>
      </c>
      <c r="V87" s="268" t="str">
        <f t="shared" si="81"/>
        <v># de Tablero on-line implementado</v>
      </c>
      <c r="W87" s="269" t="str">
        <f t="shared" si="82"/>
        <v/>
      </c>
      <c r="X87" s="212" t="str">
        <f t="shared" si="83"/>
        <v/>
      </c>
      <c r="Y87" s="213" t="str">
        <f t="shared" si="84"/>
        <v/>
      </c>
      <c r="Z87" s="211" t="str">
        <f t="shared" si="85"/>
        <v/>
      </c>
      <c r="AA87" s="207"/>
      <c r="AC87" s="204">
        <v>41</v>
      </c>
      <c r="AD87" s="208" t="str">
        <f t="shared" si="86"/>
        <v>IV.2.5</v>
      </c>
      <c r="AE87" s="268" t="str">
        <f t="shared" si="87"/>
        <v># de Tablero on-line implementado</v>
      </c>
      <c r="AF87" s="269" t="str">
        <f t="shared" si="88"/>
        <v/>
      </c>
      <c r="AG87" s="212" t="str">
        <f t="shared" si="89"/>
        <v/>
      </c>
      <c r="AH87" s="213" t="str">
        <f t="shared" si="90"/>
        <v/>
      </c>
      <c r="AI87" s="211" t="str">
        <f t="shared" si="91"/>
        <v/>
      </c>
      <c r="AJ87" s="207"/>
      <c r="AL87" s="204">
        <v>41</v>
      </c>
      <c r="AM87" s="208" t="str">
        <f t="shared" si="92"/>
        <v>IV.2.5</v>
      </c>
      <c r="AN87" s="268" t="str">
        <f t="shared" si="93"/>
        <v># de Tablero on-line implementado</v>
      </c>
      <c r="AO87" s="269" t="str">
        <f t="shared" si="94"/>
        <v/>
      </c>
      <c r="AP87" s="212" t="str">
        <f t="shared" si="95"/>
        <v/>
      </c>
      <c r="AQ87" s="213" t="str">
        <f t="shared" si="96"/>
        <v/>
      </c>
      <c r="AR87" s="211" t="str">
        <f t="shared" si="97"/>
        <v/>
      </c>
      <c r="AS87" s="207"/>
    </row>
    <row r="88" spans="1:46" hidden="1" outlineLevel="2">
      <c r="B88" s="204">
        <v>42</v>
      </c>
      <c r="C88" s="208" t="str">
        <f t="shared" si="68"/>
        <v>IV.2.6</v>
      </c>
      <c r="D88" s="268" t="str">
        <f t="shared" si="69"/>
        <v># negociaciones con donantes</v>
      </c>
      <c r="E88" s="269" t="str">
        <f t="shared" si="70"/>
        <v/>
      </c>
      <c r="F88" s="212" t="str">
        <f t="shared" si="98"/>
        <v/>
      </c>
      <c r="G88" s="213" t="str">
        <f t="shared" si="99"/>
        <v/>
      </c>
      <c r="H88" s="211" t="str">
        <f t="shared" si="73"/>
        <v/>
      </c>
      <c r="I88" s="207"/>
      <c r="K88" s="204">
        <v>42</v>
      </c>
      <c r="L88" s="208" t="str">
        <f t="shared" si="74"/>
        <v>IV.2.6</v>
      </c>
      <c r="M88" s="268" t="str">
        <f t="shared" si="75"/>
        <v># negociaciones con donantes</v>
      </c>
      <c r="N88" s="269" t="str">
        <f t="shared" si="76"/>
        <v/>
      </c>
      <c r="O88" s="212" t="str">
        <f t="shared" si="77"/>
        <v/>
      </c>
      <c r="P88" s="213" t="str">
        <f t="shared" si="78"/>
        <v/>
      </c>
      <c r="Q88" s="211" t="str">
        <f t="shared" si="79"/>
        <v/>
      </c>
      <c r="R88" s="207"/>
      <c r="T88" s="204">
        <v>42</v>
      </c>
      <c r="U88" s="208" t="str">
        <f t="shared" si="80"/>
        <v>IV.2.6</v>
      </c>
      <c r="V88" s="268" t="str">
        <f t="shared" si="81"/>
        <v># negociaciones con donantes</v>
      </c>
      <c r="W88" s="269" t="str">
        <f t="shared" si="82"/>
        <v/>
      </c>
      <c r="X88" s="212" t="str">
        <f t="shared" si="83"/>
        <v/>
      </c>
      <c r="Y88" s="213" t="str">
        <f t="shared" si="84"/>
        <v/>
      </c>
      <c r="Z88" s="211" t="str">
        <f t="shared" si="85"/>
        <v/>
      </c>
      <c r="AA88" s="207"/>
      <c r="AC88" s="204">
        <v>42</v>
      </c>
      <c r="AD88" s="208" t="str">
        <f t="shared" si="86"/>
        <v>IV.2.6</v>
      </c>
      <c r="AE88" s="268" t="str">
        <f t="shared" si="87"/>
        <v># negociaciones con donantes</v>
      </c>
      <c r="AF88" s="269" t="str">
        <f t="shared" si="88"/>
        <v/>
      </c>
      <c r="AG88" s="212" t="str">
        <f t="shared" si="89"/>
        <v/>
      </c>
      <c r="AH88" s="213" t="str">
        <f t="shared" si="90"/>
        <v/>
      </c>
      <c r="AI88" s="211" t="str">
        <f t="shared" si="91"/>
        <v/>
      </c>
      <c r="AJ88" s="207"/>
      <c r="AL88" s="204">
        <v>42</v>
      </c>
      <c r="AM88" s="208" t="str">
        <f t="shared" si="92"/>
        <v>IV.2.6</v>
      </c>
      <c r="AN88" s="268" t="str">
        <f t="shared" si="93"/>
        <v># negociaciones con donantes</v>
      </c>
      <c r="AO88" s="269" t="str">
        <f t="shared" si="94"/>
        <v/>
      </c>
      <c r="AP88" s="212" t="str">
        <f t="shared" si="95"/>
        <v/>
      </c>
      <c r="AQ88" s="213" t="str">
        <f t="shared" si="96"/>
        <v/>
      </c>
      <c r="AR88" s="211" t="str">
        <f t="shared" si="97"/>
        <v/>
      </c>
      <c r="AS88" s="207"/>
    </row>
    <row r="89" spans="1:46" hidden="1" outlineLevel="2">
      <c r="B89" s="204">
        <v>43</v>
      </c>
      <c r="C89" s="208" t="str">
        <f t="shared" si="68"/>
        <v>IV.2.7</v>
      </c>
      <c r="D89" s="268" t="str">
        <f t="shared" si="69"/>
        <v># Guías y Toolkits FMP actualizados</v>
      </c>
      <c r="E89" s="269" t="str">
        <f t="shared" si="70"/>
        <v/>
      </c>
      <c r="F89" s="212" t="str">
        <f t="shared" si="98"/>
        <v/>
      </c>
      <c r="G89" s="213" t="str">
        <f t="shared" si="99"/>
        <v/>
      </c>
      <c r="H89" s="211" t="str">
        <f t="shared" si="73"/>
        <v/>
      </c>
      <c r="I89" s="207"/>
      <c r="K89" s="204">
        <v>43</v>
      </c>
      <c r="L89" s="208" t="str">
        <f t="shared" si="74"/>
        <v>IV.2.7</v>
      </c>
      <c r="M89" s="268" t="str">
        <f t="shared" si="75"/>
        <v># Guías y Toolkits FMP actualizados</v>
      </c>
      <c r="N89" s="269" t="str">
        <f t="shared" si="76"/>
        <v/>
      </c>
      <c r="O89" s="212" t="str">
        <f t="shared" si="77"/>
        <v/>
      </c>
      <c r="P89" s="213" t="str">
        <f t="shared" si="78"/>
        <v/>
      </c>
      <c r="Q89" s="211" t="str">
        <f t="shared" si="79"/>
        <v/>
      </c>
      <c r="R89" s="207"/>
      <c r="T89" s="204">
        <v>43</v>
      </c>
      <c r="U89" s="208" t="str">
        <f t="shared" si="80"/>
        <v>IV.2.7</v>
      </c>
      <c r="V89" s="268" t="str">
        <f t="shared" si="81"/>
        <v># Guías y Toolkits FMP actualizados</v>
      </c>
      <c r="W89" s="269" t="str">
        <f t="shared" si="82"/>
        <v/>
      </c>
      <c r="X89" s="212" t="str">
        <f t="shared" si="83"/>
        <v/>
      </c>
      <c r="Y89" s="213" t="str">
        <f t="shared" si="84"/>
        <v/>
      </c>
      <c r="Z89" s="211" t="str">
        <f t="shared" si="85"/>
        <v/>
      </c>
      <c r="AA89" s="207"/>
      <c r="AC89" s="204">
        <v>43</v>
      </c>
      <c r="AD89" s="208" t="str">
        <f t="shared" si="86"/>
        <v>IV.2.7</v>
      </c>
      <c r="AE89" s="268" t="str">
        <f t="shared" si="87"/>
        <v># Guías y Toolkits FMP actualizados</v>
      </c>
      <c r="AF89" s="269" t="str">
        <f t="shared" si="88"/>
        <v/>
      </c>
      <c r="AG89" s="212" t="str">
        <f t="shared" si="89"/>
        <v/>
      </c>
      <c r="AH89" s="213" t="str">
        <f t="shared" si="90"/>
        <v/>
      </c>
      <c r="AI89" s="211" t="str">
        <f t="shared" si="91"/>
        <v/>
      </c>
      <c r="AJ89" s="207"/>
      <c r="AL89" s="204">
        <v>43</v>
      </c>
      <c r="AM89" s="208" t="str">
        <f t="shared" si="92"/>
        <v>IV.2.7</v>
      </c>
      <c r="AN89" s="268" t="str">
        <f t="shared" si="93"/>
        <v># Guías y Toolkits FMP actualizados</v>
      </c>
      <c r="AO89" s="269" t="str">
        <f t="shared" si="94"/>
        <v/>
      </c>
      <c r="AP89" s="212" t="str">
        <f t="shared" si="95"/>
        <v/>
      </c>
      <c r="AQ89" s="213" t="str">
        <f t="shared" si="96"/>
        <v/>
      </c>
      <c r="AR89" s="211" t="str">
        <f t="shared" si="97"/>
        <v/>
      </c>
      <c r="AS89" s="207"/>
    </row>
    <row r="90" spans="1:46" hidden="1" outlineLevel="2">
      <c r="B90" s="204">
        <v>44</v>
      </c>
      <c r="C90" s="208" t="str">
        <f t="shared" ref="C90" si="100">VLOOKUP(B90,data,4,FALSE)</f>
        <v>IV.2.8</v>
      </c>
      <c r="D90" s="268" t="str">
        <f t="shared" ref="D90" si="101">VLOOKUP(B90,data,D$2,FALSE)</f>
        <v># Ferias de Adquisiciones</v>
      </c>
      <c r="E90" s="269" t="str">
        <f t="shared" si="70"/>
        <v>FYI</v>
      </c>
      <c r="F90" s="212">
        <f t="shared" si="98"/>
        <v>2</v>
      </c>
      <c r="G90" s="213">
        <f t="shared" si="99"/>
        <v>2</v>
      </c>
      <c r="H90" s="211" t="str">
        <f t="shared" ref="H90" si="102">IF(OR(F90="",F90=0,G90="",E90="FYI"),"",IF(G90=0,0,IF(G90&gt;F90,1.00001,G90/F90)))</f>
        <v/>
      </c>
      <c r="I90" s="207"/>
      <c r="K90" s="204">
        <v>44</v>
      </c>
      <c r="L90" s="208" t="str">
        <f t="shared" si="74"/>
        <v>IV.2.8</v>
      </c>
      <c r="M90" s="268" t="str">
        <f t="shared" si="75"/>
        <v># Ferias de Adquisiciones</v>
      </c>
      <c r="N90" s="269" t="str">
        <f t="shared" si="76"/>
        <v>FYI</v>
      </c>
      <c r="O90" s="212">
        <f t="shared" si="77"/>
        <v>0</v>
      </c>
      <c r="P90" s="213" t="str">
        <f t="shared" si="78"/>
        <v/>
      </c>
      <c r="Q90" s="211" t="str">
        <f t="shared" si="79"/>
        <v/>
      </c>
      <c r="R90" s="207"/>
      <c r="T90" s="204">
        <v>44</v>
      </c>
      <c r="U90" s="208" t="str">
        <f t="shared" si="80"/>
        <v>IV.2.8</v>
      </c>
      <c r="V90" s="268" t="str">
        <f t="shared" si="81"/>
        <v># Ferias de Adquisiciones</v>
      </c>
      <c r="W90" s="269" t="str">
        <f t="shared" si="82"/>
        <v>FYI</v>
      </c>
      <c r="X90" s="212">
        <f t="shared" si="83"/>
        <v>0</v>
      </c>
      <c r="Y90" s="213" t="str">
        <f t="shared" si="84"/>
        <v/>
      </c>
      <c r="Z90" s="211" t="str">
        <f t="shared" si="85"/>
        <v/>
      </c>
      <c r="AA90" s="207"/>
      <c r="AC90" s="204">
        <v>44</v>
      </c>
      <c r="AD90" s="208" t="str">
        <f t="shared" si="86"/>
        <v>IV.2.8</v>
      </c>
      <c r="AE90" s="268" t="str">
        <f t="shared" si="87"/>
        <v># Ferias de Adquisiciones</v>
      </c>
      <c r="AF90" s="269" t="str">
        <f t="shared" si="88"/>
        <v>FYI</v>
      </c>
      <c r="AG90" s="212">
        <f t="shared" si="89"/>
        <v>0</v>
      </c>
      <c r="AH90" s="213" t="str">
        <f t="shared" si="90"/>
        <v/>
      </c>
      <c r="AI90" s="211" t="str">
        <f t="shared" si="91"/>
        <v/>
      </c>
      <c r="AJ90" s="207"/>
      <c r="AL90" s="204">
        <v>44</v>
      </c>
      <c r="AM90" s="208" t="str">
        <f t="shared" si="92"/>
        <v>IV.2.8</v>
      </c>
      <c r="AN90" s="268" t="str">
        <f t="shared" si="93"/>
        <v># Ferias de Adquisiciones</v>
      </c>
      <c r="AO90" s="269" t="str">
        <f t="shared" si="94"/>
        <v>FYI</v>
      </c>
      <c r="AP90" s="212" t="str">
        <f t="shared" si="95"/>
        <v/>
      </c>
      <c r="AQ90" s="213">
        <f t="shared" si="96"/>
        <v>2</v>
      </c>
      <c r="AR90" s="211" t="str">
        <f t="shared" si="97"/>
        <v/>
      </c>
      <c r="AS90" s="207"/>
    </row>
    <row r="91" spans="1:46" hidden="1" outlineLevel="2">
      <c r="B91" s="204"/>
      <c r="C91" s="229"/>
      <c r="D91" s="229"/>
      <c r="E91" s="229"/>
      <c r="F91" s="229"/>
      <c r="G91" s="229"/>
      <c r="H91" s="229"/>
      <c r="I91" s="207"/>
      <c r="K91" s="204"/>
      <c r="L91" s="229"/>
      <c r="M91" s="229"/>
      <c r="N91" s="229"/>
      <c r="O91" s="229"/>
      <c r="P91" s="229"/>
      <c r="Q91" s="229"/>
      <c r="R91" s="207"/>
      <c r="T91" s="204"/>
      <c r="U91" s="229"/>
      <c r="V91" s="229"/>
      <c r="W91" s="229"/>
      <c r="X91" s="229"/>
      <c r="Y91" s="229"/>
      <c r="Z91" s="229"/>
      <c r="AA91" s="207"/>
      <c r="AC91" s="204"/>
      <c r="AD91" s="229"/>
      <c r="AE91" s="229"/>
      <c r="AF91" s="229"/>
      <c r="AG91" s="229"/>
      <c r="AH91" s="229"/>
      <c r="AI91" s="229"/>
      <c r="AJ91" s="207"/>
      <c r="AL91" s="204"/>
      <c r="AM91" s="229"/>
      <c r="AN91" s="229"/>
      <c r="AO91" s="229"/>
      <c r="AP91" s="229"/>
      <c r="AQ91" s="229"/>
      <c r="AR91" s="229"/>
      <c r="AS91" s="207"/>
    </row>
    <row r="92" spans="1:46" ht="15.75" hidden="1" outlineLevel="1">
      <c r="A92" s="239"/>
      <c r="B92" s="197"/>
      <c r="C92" s="198" t="s">
        <v>520</v>
      </c>
      <c r="D92" s="199" t="str">
        <f>+HLOOKUP($A$3,MBFS,20,FALSE)</f>
        <v>B04- Servicios Corporativos</v>
      </c>
      <c r="E92" s="199"/>
      <c r="F92" s="200">
        <f>IF(AND(H94="",H95="",H96="",H97="",H98="",H99="",H100="",H101="",H102="",H103="",H104="",H105="",H106="",H107="",H108=""),0,0.5)</f>
        <v>0.5</v>
      </c>
      <c r="G92" s="201">
        <f>IF(F$75=0,0,F92/F$75)</f>
        <v>1</v>
      </c>
      <c r="H92" s="202">
        <f>IF(AND(H94="",H95="",H96="",H97="",H98="",H99="",H100="",H101="",H102="",H103="",H104="",H105="",H106="",H107="",H108=""),-0.000001,AVERAGE(H94:H108))</f>
        <v>1</v>
      </c>
      <c r="I92" s="203"/>
      <c r="J92" s="240"/>
      <c r="K92" s="197"/>
      <c r="L92" s="198" t="s">
        <v>520</v>
      </c>
      <c r="M92" s="199" t="str">
        <f>+HLOOKUP($A$3,MBFS,20,FALSE)</f>
        <v>B04- Servicios Corporativos</v>
      </c>
      <c r="N92" s="199"/>
      <c r="O92" s="200">
        <f>IF(AND(Q94="",Q95="",Q96="",Q97="",Q98="",Q99="",Q100="",Q101="",Q102="",Q103="",Q104="",Q105="",Q106="",Q107="",Q108=""),0,0.5)</f>
        <v>0.5</v>
      </c>
      <c r="P92" s="201">
        <f>IF(O$75=0,0,O92/O$75)</f>
        <v>1</v>
      </c>
      <c r="Q92" s="202">
        <f>IF(AND(Q94="",Q95="",Q96="",Q97="",Q98="",Q99="",Q100="",Q101="",Q102="",Q103="",Q104="",Q105="",Q106="",Q107="",Q108=""),-0.000001,AVERAGE(Q94:Q108))</f>
        <v>0</v>
      </c>
      <c r="R92" s="203"/>
      <c r="S92" s="240"/>
      <c r="T92" s="197"/>
      <c r="U92" s="198" t="s">
        <v>520</v>
      </c>
      <c r="V92" s="199" t="str">
        <f>+HLOOKUP($A$3,MBFS,20,FALSE)</f>
        <v>B04- Servicios Corporativos</v>
      </c>
      <c r="W92" s="199"/>
      <c r="X92" s="200">
        <f>IF(AND(Z94="",Z95="",Z96="",Z97="",Z98="",Z99="",Z100="",Z101="",Z102="",Z103="",Z104="",Z105="",Z106="",Z107="",Z108=""),0,0.5)</f>
        <v>0.5</v>
      </c>
      <c r="Y92" s="201">
        <f>IF(X$75=0,0,X92/X$75)</f>
        <v>1</v>
      </c>
      <c r="Z92" s="202">
        <f>IF(AND(Z94="",Z95="",Z96="",Z97="",Z98="",Z99="",Z100="",Z101="",Z102="",Z103="",Z104="",Z105="",Z106="",Z107="",Z108=""),-0.000001,AVERAGE(Z94:Z108))</f>
        <v>0</v>
      </c>
      <c r="AA92" s="203"/>
      <c r="AB92" s="240"/>
      <c r="AC92" s="197"/>
      <c r="AD92" s="198" t="s">
        <v>520</v>
      </c>
      <c r="AE92" s="199" t="str">
        <f>+HLOOKUP($A$3,MBFS,20,FALSE)</f>
        <v>B04- Servicios Corporativos</v>
      </c>
      <c r="AF92" s="199"/>
      <c r="AG92" s="200">
        <f>IF(AND(AI94="",AI95="",AI96="",AI97="",AI98="",AI99="",AI100="",AI101="",AI102="",AI103="",AI104="",AI105="",AI106="",AI107="",AI108=""),0,0.5)</f>
        <v>0.5</v>
      </c>
      <c r="AH92" s="201">
        <f>IF(AG$75=0,0,AG92/AG$75)</f>
        <v>1</v>
      </c>
      <c r="AI92" s="202">
        <f>IF(AND(AI94="",AI95="",AI96="",AI97="",AI98="",AI99="",AI100="",AI101="",AI102="",AI103="",AI104="",AI105="",AI106="",AI107="",AI108=""),-0.000001,AVERAGE(AI94:AI108))</f>
        <v>0</v>
      </c>
      <c r="AJ92" s="203"/>
      <c r="AK92" s="239"/>
      <c r="AL92" s="197"/>
      <c r="AM92" s="198" t="s">
        <v>520</v>
      </c>
      <c r="AN92" s="199" t="str">
        <f>+HLOOKUP($A$3,MBFS,20,FALSE)</f>
        <v>B04- Servicios Corporativos</v>
      </c>
      <c r="AO92" s="199"/>
      <c r="AP92" s="200">
        <f>IF(AND(AR94="",AR95="",AR96="",AR97="",AR98="",AR99="",AR100="",AR101="",AR102="",AR103="",AR104="",AR105="",AR106="",AR107="",AR108=""),0,0.5)</f>
        <v>0.5</v>
      </c>
      <c r="AQ92" s="201">
        <f>IF(AP$75=0,0,AP92/AP$75)</f>
        <v>1</v>
      </c>
      <c r="AR92" s="202">
        <f>IF(AND(AR94="",AR95="",AR96="",AR97="",AR98="",AR99="",AR100="",AR101="",AR102="",AR103="",AR104="",AR105="",AR106="",AR107="",AR108=""),-0.000001,AVERAGE(AR94:AR108))</f>
        <v>0.25</v>
      </c>
      <c r="AS92" s="203"/>
      <c r="AT92" s="240"/>
    </row>
    <row r="93" spans="1:46" hidden="1" outlineLevel="2">
      <c r="B93" s="204"/>
      <c r="C93" s="205"/>
      <c r="D93" s="205"/>
      <c r="E93" s="205"/>
      <c r="F93" s="206" t="s">
        <v>512</v>
      </c>
      <c r="G93" s="206" t="s">
        <v>513</v>
      </c>
      <c r="H93" s="206" t="s">
        <v>36</v>
      </c>
      <c r="I93" s="207"/>
      <c r="K93" s="204"/>
      <c r="L93" s="205"/>
      <c r="M93" s="205"/>
      <c r="N93" s="205"/>
      <c r="O93" s="206" t="s">
        <v>512</v>
      </c>
      <c r="P93" s="206" t="s">
        <v>513</v>
      </c>
      <c r="Q93" s="206" t="s">
        <v>36</v>
      </c>
      <c r="R93" s="207"/>
      <c r="T93" s="204"/>
      <c r="U93" s="205"/>
      <c r="V93" s="205"/>
      <c r="W93" s="205"/>
      <c r="X93" s="206" t="s">
        <v>512</v>
      </c>
      <c r="Y93" s="206" t="s">
        <v>513</v>
      </c>
      <c r="Z93" s="206" t="s">
        <v>36</v>
      </c>
      <c r="AA93" s="207"/>
      <c r="AC93" s="204"/>
      <c r="AD93" s="205"/>
      <c r="AE93" s="205"/>
      <c r="AF93" s="205"/>
      <c r="AG93" s="206" t="s">
        <v>512</v>
      </c>
      <c r="AH93" s="206" t="s">
        <v>513</v>
      </c>
      <c r="AI93" s="206" t="s">
        <v>36</v>
      </c>
      <c r="AJ93" s="207"/>
      <c r="AL93" s="204"/>
      <c r="AM93" s="205"/>
      <c r="AN93" s="205"/>
      <c r="AO93" s="205"/>
      <c r="AP93" s="206" t="s">
        <v>512</v>
      </c>
      <c r="AQ93" s="206" t="s">
        <v>513</v>
      </c>
      <c r="AR93" s="206" t="s">
        <v>36</v>
      </c>
      <c r="AS93" s="207"/>
    </row>
    <row r="94" spans="1:46" hidden="1" outlineLevel="2">
      <c r="B94" s="204">
        <v>45</v>
      </c>
      <c r="C94" s="208" t="str">
        <f t="shared" ref="C94:C104" si="103">VLOOKUP(B94,data,4,FALSE)</f>
        <v>IV.3.1</v>
      </c>
      <c r="D94" s="268" t="str">
        <f t="shared" ref="D94:D104" si="104">VLOOKUP(B94,data,D$2,FALSE)</f>
        <v>% de mujeres grado 4 o mayor</v>
      </c>
      <c r="E94" s="269" t="str">
        <f t="shared" ref="E94:E108" si="105">IF(VLOOKUP(B94,data,E$2,FALSE)="FYI","FYI","")</f>
        <v/>
      </c>
      <c r="F94" s="209" t="str">
        <f t="shared" ref="F94:F95" si="106">IF(VLOOKUP(C94,PLAN,F$2,FALSE)="","",VLOOKUP(C94,PLAN,F$2,FALSE))</f>
        <v/>
      </c>
      <c r="G94" s="210" t="str">
        <f t="shared" ref="G94:G95" si="107">IF(VLOOKUP(C94,PLAN,G$2,FALSE)="","",VLOOKUP(C94,PLAN,G$2,FALSE))</f>
        <v/>
      </c>
      <c r="H94" s="211" t="str">
        <f t="shared" ref="H94:H104" si="108">IF(OR(F94="",F94=0,G94="",E94="FYI"),"",IF(G94=0,0,IF(G94&gt;F94,1.00001,G94/F94)))</f>
        <v/>
      </c>
      <c r="I94" s="230"/>
      <c r="K94" s="204">
        <v>45</v>
      </c>
      <c r="L94" s="208" t="str">
        <f t="shared" ref="L94:L108" si="109">VLOOKUP(K94,data,4,FALSE)</f>
        <v>IV.3.1</v>
      </c>
      <c r="M94" s="268" t="str">
        <f t="shared" ref="M94:M108" si="110">VLOOKUP(K94,data,M$2,FALSE)</f>
        <v>% de mujeres grado 4 o mayor</v>
      </c>
      <c r="N94" s="269" t="str">
        <f t="shared" ref="N94:N108" si="111">IF(VLOOKUP(K94,data,N$2,FALSE)="FYI","FYI","")</f>
        <v/>
      </c>
      <c r="O94" s="209" t="str">
        <f t="shared" ref="O94:O108" si="112">IF(VLOOKUP(L94,PLAN,O$2,FALSE)="","",VLOOKUP(L94,PLAN,O$2,FALSE))</f>
        <v/>
      </c>
      <c r="P94" s="210" t="str">
        <f t="shared" ref="P94:P108" si="113">IF(VLOOKUP(L94,PLAN,P$2,FALSE)="","",VLOOKUP(L94,PLAN,P$2,FALSE))</f>
        <v/>
      </c>
      <c r="Q94" s="211" t="str">
        <f t="shared" ref="Q94:Q108" si="114">IF(OR(O94="",O94=0,P94="",N94="FYI"),"",IF(P94=0,0,IF(P94&gt;O94,1.00001,P94/O94)))</f>
        <v/>
      </c>
      <c r="R94" s="230"/>
      <c r="T94" s="204">
        <v>45</v>
      </c>
      <c r="U94" s="208" t="str">
        <f t="shared" ref="U94:U108" si="115">VLOOKUP(T94,data,4,FALSE)</f>
        <v>IV.3.1</v>
      </c>
      <c r="V94" s="268" t="str">
        <f t="shared" ref="V94:V108" si="116">VLOOKUP(T94,data,V$2,FALSE)</f>
        <v>% de mujeres grado 4 o mayor</v>
      </c>
      <c r="W94" s="269" t="str">
        <f t="shared" ref="W94:W108" si="117">IF(VLOOKUP(T94,data,W$2,FALSE)="FYI","FYI","")</f>
        <v/>
      </c>
      <c r="X94" s="209" t="str">
        <f t="shared" ref="X94:X108" si="118">IF(VLOOKUP(U94,PLAN,X$2,FALSE)="","",VLOOKUP(U94,PLAN,X$2,FALSE))</f>
        <v/>
      </c>
      <c r="Y94" s="210" t="str">
        <f t="shared" ref="Y94:Y108" si="119">IF(VLOOKUP(U94,PLAN,Y$2,FALSE)="","",VLOOKUP(U94,PLAN,Y$2,FALSE))</f>
        <v/>
      </c>
      <c r="Z94" s="211" t="str">
        <f t="shared" ref="Z94:Z108" si="120">IF(OR(X94="",X94=0,Y94="",W94="FYI"),"",IF(Y94=0,0,IF(Y94&gt;X94,1.00001,Y94/X94)))</f>
        <v/>
      </c>
      <c r="AA94" s="230"/>
      <c r="AC94" s="204">
        <v>45</v>
      </c>
      <c r="AD94" s="208" t="str">
        <f t="shared" ref="AD94:AD108" si="121">VLOOKUP(AC94,data,4,FALSE)</f>
        <v>IV.3.1</v>
      </c>
      <c r="AE94" s="268" t="str">
        <f t="shared" ref="AE94:AE108" si="122">VLOOKUP(AC94,data,AE$2,FALSE)</f>
        <v>% de mujeres grado 4 o mayor</v>
      </c>
      <c r="AF94" s="269" t="str">
        <f t="shared" ref="AF94:AF108" si="123">IF(VLOOKUP(AC94,data,AF$2,FALSE)="FYI","FYI","")</f>
        <v/>
      </c>
      <c r="AG94" s="209" t="str">
        <f t="shared" ref="AG94:AG108" si="124">IF(VLOOKUP(AD94,PLAN,AG$2,FALSE)="","",VLOOKUP(AD94,PLAN,AG$2,FALSE))</f>
        <v/>
      </c>
      <c r="AH94" s="210" t="str">
        <f t="shared" ref="AH94:AH108" si="125">IF(VLOOKUP(AD94,PLAN,AH$2,FALSE)="","",VLOOKUP(AD94,PLAN,AH$2,FALSE))</f>
        <v/>
      </c>
      <c r="AI94" s="211" t="str">
        <f t="shared" ref="AI94:AI108" si="126">IF(OR(AG94="",AG94=0,AH94="",AF94="FYI"),"",IF(AH94=0,0,IF(AH94&gt;AG94,1.00001,AH94/AG94)))</f>
        <v/>
      </c>
      <c r="AJ94" s="230"/>
      <c r="AL94" s="204">
        <v>45</v>
      </c>
      <c r="AM94" s="208" t="str">
        <f t="shared" ref="AM94:AM108" si="127">VLOOKUP(AL94,data,4,FALSE)</f>
        <v>IV.3.1</v>
      </c>
      <c r="AN94" s="268" t="str">
        <f t="shared" ref="AN94:AN108" si="128">VLOOKUP(AL94,data,AN$2,FALSE)</f>
        <v>% de mujeres grado 4 o mayor</v>
      </c>
      <c r="AO94" s="269" t="str">
        <f t="shared" ref="AO94:AO108" si="129">IF(VLOOKUP(AL94,data,AO$2,FALSE)="FYI","FYI","")</f>
        <v/>
      </c>
      <c r="AP94" s="209" t="str">
        <f t="shared" ref="AP94:AP108" si="130">IF(VLOOKUP(AM94,PLAN,AP$2,FALSE)="","",VLOOKUP(AM94,PLAN,AP$2,FALSE))</f>
        <v/>
      </c>
      <c r="AQ94" s="210" t="str">
        <f t="shared" ref="AQ94:AQ108" si="131">IF(VLOOKUP(AM94,PLAN,AQ$2,FALSE)="","",VLOOKUP(AM94,PLAN,AQ$2,FALSE))</f>
        <v/>
      </c>
      <c r="AR94" s="211" t="str">
        <f t="shared" ref="AR94:AR108" si="132">IF(OR(AP94="",AP94=0,AQ94="",AO94="FYI"),"",IF(AQ94=0,0,IF(AQ94&gt;AP94,1.00001,AQ94/AP94)))</f>
        <v/>
      </c>
      <c r="AS94" s="230"/>
    </row>
    <row r="95" spans="1:46" hidden="1" outlineLevel="2">
      <c r="B95" s="204">
        <v>46</v>
      </c>
      <c r="C95" s="208" t="str">
        <f t="shared" si="103"/>
        <v>IV.3.2</v>
      </c>
      <c r="D95" s="268" t="str">
        <f t="shared" si="104"/>
        <v># Programa Asociado Señor de FMP</v>
      </c>
      <c r="E95" s="269" t="str">
        <f t="shared" si="105"/>
        <v/>
      </c>
      <c r="F95" s="209" t="str">
        <f t="shared" si="106"/>
        <v/>
      </c>
      <c r="G95" s="210" t="str">
        <f t="shared" si="107"/>
        <v/>
      </c>
      <c r="H95" s="211" t="str">
        <f t="shared" si="108"/>
        <v/>
      </c>
      <c r="I95" s="230"/>
      <c r="K95" s="204">
        <v>46</v>
      </c>
      <c r="L95" s="208" t="str">
        <f t="shared" si="109"/>
        <v>IV.3.2</v>
      </c>
      <c r="M95" s="268" t="str">
        <f t="shared" si="110"/>
        <v># Programa Asociado Señor de FMP</v>
      </c>
      <c r="N95" s="269" t="str">
        <f t="shared" si="111"/>
        <v/>
      </c>
      <c r="O95" s="209" t="str">
        <f t="shared" si="112"/>
        <v/>
      </c>
      <c r="P95" s="210" t="str">
        <f t="shared" si="113"/>
        <v/>
      </c>
      <c r="Q95" s="211" t="str">
        <f t="shared" si="114"/>
        <v/>
      </c>
      <c r="R95" s="230"/>
      <c r="T95" s="204">
        <v>46</v>
      </c>
      <c r="U95" s="208" t="str">
        <f t="shared" si="115"/>
        <v>IV.3.2</v>
      </c>
      <c r="V95" s="268" t="str">
        <f t="shared" si="116"/>
        <v># Programa Asociado Señor de FMP</v>
      </c>
      <c r="W95" s="269" t="str">
        <f t="shared" si="117"/>
        <v/>
      </c>
      <c r="X95" s="209" t="str">
        <f t="shared" si="118"/>
        <v/>
      </c>
      <c r="Y95" s="210" t="str">
        <f t="shared" si="119"/>
        <v/>
      </c>
      <c r="Z95" s="211" t="str">
        <f t="shared" si="120"/>
        <v/>
      </c>
      <c r="AA95" s="230"/>
      <c r="AC95" s="204">
        <v>46</v>
      </c>
      <c r="AD95" s="208" t="str">
        <f t="shared" si="121"/>
        <v>IV.3.2</v>
      </c>
      <c r="AE95" s="268" t="str">
        <f t="shared" si="122"/>
        <v># Programa Asociado Señor de FMP</v>
      </c>
      <c r="AF95" s="269" t="str">
        <f t="shared" si="123"/>
        <v/>
      </c>
      <c r="AG95" s="209" t="str">
        <f t="shared" si="124"/>
        <v/>
      </c>
      <c r="AH95" s="210" t="str">
        <f t="shared" si="125"/>
        <v/>
      </c>
      <c r="AI95" s="211" t="str">
        <f t="shared" si="126"/>
        <v/>
      </c>
      <c r="AJ95" s="230"/>
      <c r="AL95" s="204">
        <v>46</v>
      </c>
      <c r="AM95" s="208" t="str">
        <f t="shared" si="127"/>
        <v>IV.3.2</v>
      </c>
      <c r="AN95" s="268" t="str">
        <f t="shared" si="128"/>
        <v># Programa Asociado Señor de FMP</v>
      </c>
      <c r="AO95" s="269" t="str">
        <f t="shared" si="129"/>
        <v/>
      </c>
      <c r="AP95" s="209" t="str">
        <f t="shared" si="130"/>
        <v/>
      </c>
      <c r="AQ95" s="210" t="str">
        <f t="shared" si="131"/>
        <v/>
      </c>
      <c r="AR95" s="211" t="str">
        <f t="shared" si="132"/>
        <v/>
      </c>
      <c r="AS95" s="230"/>
    </row>
    <row r="96" spans="1:46" hidden="1" outlineLevel="2">
      <c r="B96" s="204">
        <v>47</v>
      </c>
      <c r="C96" s="208" t="str">
        <f t="shared" si="103"/>
        <v>IV.3.3</v>
      </c>
      <c r="D96" s="268" t="str">
        <f t="shared" si="104"/>
        <v># de asignaciones temporales (WA)</v>
      </c>
      <c r="E96" s="269" t="str">
        <f t="shared" si="105"/>
        <v>FYI</v>
      </c>
      <c r="F96" s="209" t="str">
        <f t="shared" ref="F96:F97" si="133">IF(VLOOKUP(C96,PLAN,F$2,FALSE)="","",VLOOKUP(C96,PLAN,F$2,FALSE))</f>
        <v/>
      </c>
      <c r="G96" s="210" t="str">
        <f t="shared" ref="G96:G97" si="134">IF(VLOOKUP(C96,PLAN,G$2,FALSE)="","",VLOOKUP(C96,PLAN,G$2,FALSE))</f>
        <v/>
      </c>
      <c r="H96" s="211" t="str">
        <f t="shared" si="108"/>
        <v/>
      </c>
      <c r="I96" s="230"/>
      <c r="K96" s="204">
        <v>47</v>
      </c>
      <c r="L96" s="208" t="str">
        <f t="shared" si="109"/>
        <v>IV.3.3</v>
      </c>
      <c r="M96" s="268" t="str">
        <f t="shared" si="110"/>
        <v># de asignaciones temporales (WA)</v>
      </c>
      <c r="N96" s="269" t="str">
        <f t="shared" si="111"/>
        <v>FYI</v>
      </c>
      <c r="O96" s="209" t="str">
        <f t="shared" si="112"/>
        <v/>
      </c>
      <c r="P96" s="210" t="str">
        <f t="shared" si="113"/>
        <v/>
      </c>
      <c r="Q96" s="211" t="str">
        <f t="shared" si="114"/>
        <v/>
      </c>
      <c r="R96" s="230"/>
      <c r="T96" s="204">
        <v>47</v>
      </c>
      <c r="U96" s="208" t="str">
        <f t="shared" si="115"/>
        <v>IV.3.3</v>
      </c>
      <c r="V96" s="268" t="str">
        <f t="shared" si="116"/>
        <v># de asignaciones temporales (WA)</v>
      </c>
      <c r="W96" s="269" t="str">
        <f t="shared" si="117"/>
        <v>FYI</v>
      </c>
      <c r="X96" s="209" t="str">
        <f t="shared" si="118"/>
        <v/>
      </c>
      <c r="Y96" s="210" t="str">
        <f t="shared" si="119"/>
        <v/>
      </c>
      <c r="Z96" s="211" t="str">
        <f t="shared" si="120"/>
        <v/>
      </c>
      <c r="AA96" s="230"/>
      <c r="AC96" s="204">
        <v>47</v>
      </c>
      <c r="AD96" s="208" t="str">
        <f t="shared" si="121"/>
        <v>IV.3.3</v>
      </c>
      <c r="AE96" s="268" t="str">
        <f t="shared" si="122"/>
        <v># de asignaciones temporales (WA)</v>
      </c>
      <c r="AF96" s="269" t="str">
        <f t="shared" si="123"/>
        <v>FYI</v>
      </c>
      <c r="AG96" s="209" t="str">
        <f t="shared" si="124"/>
        <v/>
      </c>
      <c r="AH96" s="210" t="str">
        <f t="shared" si="125"/>
        <v/>
      </c>
      <c r="AI96" s="211" t="str">
        <f t="shared" si="126"/>
        <v/>
      </c>
      <c r="AJ96" s="230"/>
      <c r="AL96" s="204">
        <v>47</v>
      </c>
      <c r="AM96" s="208" t="str">
        <f t="shared" si="127"/>
        <v>IV.3.3</v>
      </c>
      <c r="AN96" s="268" t="str">
        <f t="shared" si="128"/>
        <v># de asignaciones temporales (WA)</v>
      </c>
      <c r="AO96" s="269" t="str">
        <f t="shared" si="129"/>
        <v>FYI</v>
      </c>
      <c r="AP96" s="209" t="str">
        <f t="shared" si="130"/>
        <v/>
      </c>
      <c r="AQ96" s="210" t="str">
        <f t="shared" si="131"/>
        <v/>
      </c>
      <c r="AR96" s="211" t="str">
        <f t="shared" si="132"/>
        <v/>
      </c>
      <c r="AS96" s="230"/>
    </row>
    <row r="97" spans="2:45" hidden="1" outlineLevel="2">
      <c r="B97" s="204">
        <v>48</v>
      </c>
      <c r="C97" s="208" t="str">
        <f t="shared" si="103"/>
        <v>IV.3.4</v>
      </c>
      <c r="D97" s="268" t="str">
        <f t="shared" si="104"/>
        <v># de capacitaciones gerenciales y "core"</v>
      </c>
      <c r="E97" s="269" t="str">
        <f t="shared" si="105"/>
        <v/>
      </c>
      <c r="F97" s="209" t="str">
        <f t="shared" si="133"/>
        <v/>
      </c>
      <c r="G97" s="210" t="str">
        <f t="shared" si="134"/>
        <v/>
      </c>
      <c r="H97" s="211" t="str">
        <f t="shared" si="108"/>
        <v/>
      </c>
      <c r="I97" s="230"/>
      <c r="K97" s="204">
        <v>48</v>
      </c>
      <c r="L97" s="208" t="str">
        <f t="shared" si="109"/>
        <v>IV.3.4</v>
      </c>
      <c r="M97" s="268" t="str">
        <f t="shared" si="110"/>
        <v># de capacitaciones gerenciales y "core"</v>
      </c>
      <c r="N97" s="269" t="str">
        <f t="shared" si="111"/>
        <v/>
      </c>
      <c r="O97" s="209" t="str">
        <f t="shared" si="112"/>
        <v/>
      </c>
      <c r="P97" s="210" t="str">
        <f t="shared" si="113"/>
        <v/>
      </c>
      <c r="Q97" s="211" t="str">
        <f t="shared" si="114"/>
        <v/>
      </c>
      <c r="R97" s="230"/>
      <c r="T97" s="204">
        <v>48</v>
      </c>
      <c r="U97" s="208" t="str">
        <f t="shared" si="115"/>
        <v>IV.3.4</v>
      </c>
      <c r="V97" s="268" t="str">
        <f t="shared" si="116"/>
        <v># de capacitaciones gerenciales y "core"</v>
      </c>
      <c r="W97" s="269" t="str">
        <f t="shared" si="117"/>
        <v/>
      </c>
      <c r="X97" s="209" t="str">
        <f t="shared" si="118"/>
        <v/>
      </c>
      <c r="Y97" s="210" t="str">
        <f t="shared" si="119"/>
        <v/>
      </c>
      <c r="Z97" s="211" t="str">
        <f t="shared" si="120"/>
        <v/>
      </c>
      <c r="AA97" s="230"/>
      <c r="AC97" s="204">
        <v>48</v>
      </c>
      <c r="AD97" s="208" t="str">
        <f t="shared" si="121"/>
        <v>IV.3.4</v>
      </c>
      <c r="AE97" s="268" t="str">
        <f t="shared" si="122"/>
        <v># de capacitaciones gerenciales y "core"</v>
      </c>
      <c r="AF97" s="269" t="str">
        <f t="shared" si="123"/>
        <v/>
      </c>
      <c r="AG97" s="209" t="str">
        <f t="shared" si="124"/>
        <v/>
      </c>
      <c r="AH97" s="210" t="str">
        <f t="shared" si="125"/>
        <v/>
      </c>
      <c r="AI97" s="211" t="str">
        <f t="shared" si="126"/>
        <v/>
      </c>
      <c r="AJ97" s="230"/>
      <c r="AL97" s="204">
        <v>48</v>
      </c>
      <c r="AM97" s="208" t="str">
        <f t="shared" si="127"/>
        <v>IV.3.4</v>
      </c>
      <c r="AN97" s="268" t="str">
        <f t="shared" si="128"/>
        <v># de capacitaciones gerenciales y "core"</v>
      </c>
      <c r="AO97" s="269" t="str">
        <f t="shared" si="129"/>
        <v/>
      </c>
      <c r="AP97" s="209" t="str">
        <f t="shared" si="130"/>
        <v/>
      </c>
      <c r="AQ97" s="210" t="str">
        <f t="shared" si="131"/>
        <v/>
      </c>
      <c r="AR97" s="211" t="str">
        <f t="shared" si="132"/>
        <v/>
      </c>
      <c r="AS97" s="230"/>
    </row>
    <row r="98" spans="2:45" hidden="1" outlineLevel="2">
      <c r="B98" s="204">
        <v>49</v>
      </c>
      <c r="C98" s="208" t="str">
        <f t="shared" si="103"/>
        <v>IV.3.5</v>
      </c>
      <c r="D98" s="268" t="str">
        <f t="shared" si="104"/>
        <v>% candidatos diversos</v>
      </c>
      <c r="E98" s="269" t="str">
        <f t="shared" si="105"/>
        <v/>
      </c>
      <c r="F98" s="209" t="str">
        <f t="shared" ref="F98:F108" si="135">IF(VLOOKUP(C98,PLAN,F$2,FALSE)="","",VLOOKUP(C98,PLAN,F$2,FALSE))</f>
        <v/>
      </c>
      <c r="G98" s="210" t="str">
        <f t="shared" ref="G98:G108" si="136">IF(VLOOKUP(C98,PLAN,G$2,FALSE)="","",VLOOKUP(C98,PLAN,G$2,FALSE))</f>
        <v/>
      </c>
      <c r="H98" s="211" t="str">
        <f t="shared" si="108"/>
        <v/>
      </c>
      <c r="I98" s="230"/>
      <c r="K98" s="204">
        <v>49</v>
      </c>
      <c r="L98" s="208" t="str">
        <f t="shared" si="109"/>
        <v>IV.3.5</v>
      </c>
      <c r="M98" s="268" t="str">
        <f t="shared" si="110"/>
        <v>% candidatos diversos</v>
      </c>
      <c r="N98" s="269" t="str">
        <f t="shared" si="111"/>
        <v/>
      </c>
      <c r="O98" s="209" t="str">
        <f t="shared" si="112"/>
        <v/>
      </c>
      <c r="P98" s="210" t="str">
        <f t="shared" si="113"/>
        <v/>
      </c>
      <c r="Q98" s="211" t="str">
        <f t="shared" si="114"/>
        <v/>
      </c>
      <c r="R98" s="230"/>
      <c r="T98" s="204">
        <v>49</v>
      </c>
      <c r="U98" s="208" t="str">
        <f t="shared" si="115"/>
        <v>IV.3.5</v>
      </c>
      <c r="V98" s="268" t="str">
        <f t="shared" si="116"/>
        <v>% candidatos diversos</v>
      </c>
      <c r="W98" s="269" t="str">
        <f t="shared" si="117"/>
        <v/>
      </c>
      <c r="X98" s="209" t="str">
        <f t="shared" si="118"/>
        <v/>
      </c>
      <c r="Y98" s="210" t="str">
        <f t="shared" si="119"/>
        <v/>
      </c>
      <c r="Z98" s="211" t="str">
        <f t="shared" si="120"/>
        <v/>
      </c>
      <c r="AA98" s="230"/>
      <c r="AC98" s="204">
        <v>49</v>
      </c>
      <c r="AD98" s="208" t="str">
        <f t="shared" si="121"/>
        <v>IV.3.5</v>
      </c>
      <c r="AE98" s="268" t="str">
        <f t="shared" si="122"/>
        <v>% candidatos diversos</v>
      </c>
      <c r="AF98" s="269" t="str">
        <f t="shared" si="123"/>
        <v/>
      </c>
      <c r="AG98" s="209" t="str">
        <f t="shared" si="124"/>
        <v/>
      </c>
      <c r="AH98" s="210" t="str">
        <f t="shared" si="125"/>
        <v/>
      </c>
      <c r="AI98" s="211" t="str">
        <f t="shared" si="126"/>
        <v/>
      </c>
      <c r="AJ98" s="230"/>
      <c r="AL98" s="204">
        <v>49</v>
      </c>
      <c r="AM98" s="208" t="str">
        <f t="shared" si="127"/>
        <v>IV.3.5</v>
      </c>
      <c r="AN98" s="268" t="str">
        <f t="shared" si="128"/>
        <v>% candidatos diversos</v>
      </c>
      <c r="AO98" s="269" t="str">
        <f t="shared" si="129"/>
        <v/>
      </c>
      <c r="AP98" s="209" t="str">
        <f t="shared" si="130"/>
        <v/>
      </c>
      <c r="AQ98" s="210" t="str">
        <f t="shared" si="131"/>
        <v/>
      </c>
      <c r="AR98" s="211" t="str">
        <f t="shared" si="132"/>
        <v/>
      </c>
      <c r="AS98" s="230"/>
    </row>
    <row r="99" spans="2:45" hidden="1" outlineLevel="2">
      <c r="B99" s="204">
        <v>50</v>
      </c>
      <c r="C99" s="208" t="str">
        <f t="shared" si="103"/>
        <v>IV.3.6</v>
      </c>
      <c r="D99" s="268" t="str">
        <f t="shared" si="104"/>
        <v>% tiempo staff en horarios flexibles</v>
      </c>
      <c r="E99" s="269" t="str">
        <f t="shared" si="105"/>
        <v>FYI</v>
      </c>
      <c r="F99" s="209" t="str">
        <f t="shared" si="135"/>
        <v/>
      </c>
      <c r="G99" s="210" t="str">
        <f t="shared" si="136"/>
        <v/>
      </c>
      <c r="H99" s="211" t="str">
        <f t="shared" si="108"/>
        <v/>
      </c>
      <c r="I99" s="230"/>
      <c r="K99" s="204">
        <v>50</v>
      </c>
      <c r="L99" s="208" t="str">
        <f t="shared" si="109"/>
        <v>IV.3.6</v>
      </c>
      <c r="M99" s="268" t="str">
        <f t="shared" si="110"/>
        <v>% tiempo staff en horarios flexibles</v>
      </c>
      <c r="N99" s="269" t="str">
        <f t="shared" si="111"/>
        <v>FYI</v>
      </c>
      <c r="O99" s="209" t="str">
        <f t="shared" si="112"/>
        <v/>
      </c>
      <c r="P99" s="210" t="str">
        <f t="shared" si="113"/>
        <v/>
      </c>
      <c r="Q99" s="211" t="str">
        <f t="shared" si="114"/>
        <v/>
      </c>
      <c r="R99" s="230"/>
      <c r="T99" s="204">
        <v>50</v>
      </c>
      <c r="U99" s="208" t="str">
        <f t="shared" si="115"/>
        <v>IV.3.6</v>
      </c>
      <c r="V99" s="268" t="str">
        <f t="shared" si="116"/>
        <v>% tiempo staff en horarios flexibles</v>
      </c>
      <c r="W99" s="269" t="str">
        <f t="shared" si="117"/>
        <v>FYI</v>
      </c>
      <c r="X99" s="209" t="str">
        <f t="shared" si="118"/>
        <v/>
      </c>
      <c r="Y99" s="210" t="str">
        <f t="shared" si="119"/>
        <v/>
      </c>
      <c r="Z99" s="211" t="str">
        <f t="shared" si="120"/>
        <v/>
      </c>
      <c r="AA99" s="230"/>
      <c r="AC99" s="204">
        <v>50</v>
      </c>
      <c r="AD99" s="208" t="str">
        <f t="shared" si="121"/>
        <v>IV.3.6</v>
      </c>
      <c r="AE99" s="268" t="str">
        <f t="shared" si="122"/>
        <v>% tiempo staff en horarios flexibles</v>
      </c>
      <c r="AF99" s="269" t="str">
        <f t="shared" si="123"/>
        <v>FYI</v>
      </c>
      <c r="AG99" s="209" t="str">
        <f t="shared" si="124"/>
        <v/>
      </c>
      <c r="AH99" s="210" t="str">
        <f t="shared" si="125"/>
        <v/>
      </c>
      <c r="AI99" s="211" t="str">
        <f t="shared" si="126"/>
        <v/>
      </c>
      <c r="AJ99" s="230"/>
      <c r="AL99" s="204">
        <v>50</v>
      </c>
      <c r="AM99" s="208" t="str">
        <f t="shared" si="127"/>
        <v>IV.3.6</v>
      </c>
      <c r="AN99" s="268" t="str">
        <f t="shared" si="128"/>
        <v>% tiempo staff en horarios flexibles</v>
      </c>
      <c r="AO99" s="269" t="str">
        <f t="shared" si="129"/>
        <v>FYI</v>
      </c>
      <c r="AP99" s="209" t="str">
        <f t="shared" si="130"/>
        <v/>
      </c>
      <c r="AQ99" s="210" t="str">
        <f t="shared" si="131"/>
        <v/>
      </c>
      <c r="AR99" s="211" t="str">
        <f t="shared" si="132"/>
        <v/>
      </c>
      <c r="AS99" s="230"/>
    </row>
    <row r="100" spans="2:45" hidden="1" outlineLevel="2">
      <c r="B100" s="204">
        <v>51</v>
      </c>
      <c r="C100" s="208" t="str">
        <f t="shared" si="103"/>
        <v>IV.3.7</v>
      </c>
      <c r="D100" s="268" t="str">
        <f t="shared" si="104"/>
        <v>% Vacantes</v>
      </c>
      <c r="E100" s="269" t="str">
        <f t="shared" si="105"/>
        <v>FYI</v>
      </c>
      <c r="F100" s="209" t="str">
        <f t="shared" si="135"/>
        <v/>
      </c>
      <c r="G100" s="210" t="str">
        <f t="shared" si="136"/>
        <v/>
      </c>
      <c r="H100" s="211" t="str">
        <f t="shared" si="108"/>
        <v/>
      </c>
      <c r="I100" s="230"/>
      <c r="K100" s="204">
        <v>51</v>
      </c>
      <c r="L100" s="208" t="str">
        <f t="shared" si="109"/>
        <v>IV.3.7</v>
      </c>
      <c r="M100" s="268" t="str">
        <f t="shared" si="110"/>
        <v>% Vacantes</v>
      </c>
      <c r="N100" s="269" t="str">
        <f t="shared" si="111"/>
        <v>FYI</v>
      </c>
      <c r="O100" s="209" t="str">
        <f t="shared" si="112"/>
        <v/>
      </c>
      <c r="P100" s="210" t="str">
        <f t="shared" si="113"/>
        <v/>
      </c>
      <c r="Q100" s="211" t="str">
        <f t="shared" si="114"/>
        <v/>
      </c>
      <c r="R100" s="230"/>
      <c r="T100" s="204">
        <v>51</v>
      </c>
      <c r="U100" s="208" t="str">
        <f t="shared" si="115"/>
        <v>IV.3.7</v>
      </c>
      <c r="V100" s="268" t="str">
        <f t="shared" si="116"/>
        <v>% Vacantes</v>
      </c>
      <c r="W100" s="269" t="str">
        <f t="shared" si="117"/>
        <v>FYI</v>
      </c>
      <c r="X100" s="209" t="str">
        <f t="shared" si="118"/>
        <v/>
      </c>
      <c r="Y100" s="210" t="str">
        <f t="shared" si="119"/>
        <v/>
      </c>
      <c r="Z100" s="211" t="str">
        <f t="shared" si="120"/>
        <v/>
      </c>
      <c r="AA100" s="230"/>
      <c r="AC100" s="204">
        <v>51</v>
      </c>
      <c r="AD100" s="208" t="str">
        <f t="shared" si="121"/>
        <v>IV.3.7</v>
      </c>
      <c r="AE100" s="268" t="str">
        <f t="shared" si="122"/>
        <v>% Vacantes</v>
      </c>
      <c r="AF100" s="269" t="str">
        <f t="shared" si="123"/>
        <v>FYI</v>
      </c>
      <c r="AG100" s="209" t="str">
        <f t="shared" si="124"/>
        <v/>
      </c>
      <c r="AH100" s="210" t="str">
        <f t="shared" si="125"/>
        <v/>
      </c>
      <c r="AI100" s="211" t="str">
        <f t="shared" si="126"/>
        <v/>
      </c>
      <c r="AJ100" s="230"/>
      <c r="AL100" s="204">
        <v>51</v>
      </c>
      <c r="AM100" s="208" t="str">
        <f t="shared" si="127"/>
        <v>IV.3.7</v>
      </c>
      <c r="AN100" s="268" t="str">
        <f t="shared" si="128"/>
        <v>% Vacantes</v>
      </c>
      <c r="AO100" s="269" t="str">
        <f t="shared" si="129"/>
        <v>FYI</v>
      </c>
      <c r="AP100" s="209" t="str">
        <f t="shared" si="130"/>
        <v/>
      </c>
      <c r="AQ100" s="210" t="str">
        <f t="shared" si="131"/>
        <v/>
      </c>
      <c r="AR100" s="211" t="str">
        <f t="shared" si="132"/>
        <v/>
      </c>
      <c r="AS100" s="230"/>
    </row>
    <row r="101" spans="2:45" hidden="1" outlineLevel="2">
      <c r="B101" s="204">
        <v>52</v>
      </c>
      <c r="C101" s="208" t="str">
        <f t="shared" si="103"/>
        <v>IV.4.1</v>
      </c>
      <c r="D101" s="268" t="str">
        <f t="shared" si="104"/>
        <v>% de ejecucion del presupuesto NPC</v>
      </c>
      <c r="E101" s="269" t="str">
        <f t="shared" si="105"/>
        <v/>
      </c>
      <c r="F101" s="209">
        <f t="shared" si="135"/>
        <v>0</v>
      </c>
      <c r="G101" s="210">
        <f t="shared" si="136"/>
        <v>0</v>
      </c>
      <c r="H101" s="211" t="str">
        <f t="shared" si="108"/>
        <v/>
      </c>
      <c r="I101" s="230"/>
      <c r="K101" s="204">
        <v>52</v>
      </c>
      <c r="L101" s="208" t="str">
        <f t="shared" si="109"/>
        <v>IV.4.1</v>
      </c>
      <c r="M101" s="268" t="str">
        <f t="shared" si="110"/>
        <v>% de ejecucion del presupuesto NPC</v>
      </c>
      <c r="N101" s="269" t="str">
        <f t="shared" si="111"/>
        <v/>
      </c>
      <c r="O101" s="209">
        <f t="shared" si="112"/>
        <v>0.3</v>
      </c>
      <c r="P101" s="210" t="str">
        <f t="shared" si="113"/>
        <v/>
      </c>
      <c r="Q101" s="211" t="str">
        <f t="shared" si="114"/>
        <v/>
      </c>
      <c r="R101" s="230"/>
      <c r="T101" s="204">
        <v>52</v>
      </c>
      <c r="U101" s="208" t="str">
        <f t="shared" si="115"/>
        <v>IV.4.1</v>
      </c>
      <c r="V101" s="268" t="str">
        <f t="shared" si="116"/>
        <v>% de ejecucion del presupuesto NPC</v>
      </c>
      <c r="W101" s="269" t="str">
        <f t="shared" si="117"/>
        <v/>
      </c>
      <c r="X101" s="209">
        <f t="shared" si="118"/>
        <v>0.7</v>
      </c>
      <c r="Y101" s="210" t="str">
        <f t="shared" si="119"/>
        <v/>
      </c>
      <c r="Z101" s="211" t="str">
        <f t="shared" si="120"/>
        <v/>
      </c>
      <c r="AA101" s="230"/>
      <c r="AC101" s="204">
        <v>52</v>
      </c>
      <c r="AD101" s="208" t="str">
        <f t="shared" si="121"/>
        <v>IV.4.1</v>
      </c>
      <c r="AE101" s="268" t="str">
        <f t="shared" si="122"/>
        <v>% de ejecucion del presupuesto NPC</v>
      </c>
      <c r="AF101" s="269" t="str">
        <f t="shared" si="123"/>
        <v/>
      </c>
      <c r="AG101" s="209">
        <f t="shared" si="124"/>
        <v>1</v>
      </c>
      <c r="AH101" s="210" t="str">
        <f t="shared" si="125"/>
        <v/>
      </c>
      <c r="AI101" s="211" t="str">
        <f t="shared" si="126"/>
        <v/>
      </c>
      <c r="AJ101" s="230"/>
      <c r="AL101" s="204">
        <v>52</v>
      </c>
      <c r="AM101" s="208" t="str">
        <f t="shared" si="127"/>
        <v>IV.4.1</v>
      </c>
      <c r="AN101" s="268" t="str">
        <f t="shared" si="128"/>
        <v>% de ejecucion del presupuesto NPC</v>
      </c>
      <c r="AO101" s="269" t="str">
        <f t="shared" si="129"/>
        <v/>
      </c>
      <c r="AP101" s="209">
        <f t="shared" si="130"/>
        <v>1</v>
      </c>
      <c r="AQ101" s="210">
        <f t="shared" si="131"/>
        <v>0</v>
      </c>
      <c r="AR101" s="211">
        <f t="shared" si="132"/>
        <v>0</v>
      </c>
      <c r="AS101" s="230"/>
    </row>
    <row r="102" spans="2:45" hidden="1" outlineLevel="2">
      <c r="B102" s="204">
        <v>53</v>
      </c>
      <c r="C102" s="208" t="str">
        <f t="shared" si="103"/>
        <v>IV.4.2</v>
      </c>
      <c r="D102" s="268" t="str">
        <f t="shared" si="104"/>
        <v>%5 a 10% de ahorros</v>
      </c>
      <c r="E102" s="269" t="str">
        <f t="shared" si="105"/>
        <v/>
      </c>
      <c r="F102" s="209" t="str">
        <f t="shared" si="135"/>
        <v/>
      </c>
      <c r="G102" s="210" t="str">
        <f t="shared" si="136"/>
        <v/>
      </c>
      <c r="H102" s="211" t="str">
        <f t="shared" si="108"/>
        <v/>
      </c>
      <c r="I102" s="230"/>
      <c r="K102" s="204">
        <v>53</v>
      </c>
      <c r="L102" s="208" t="str">
        <f t="shared" si="109"/>
        <v>IV.4.2</v>
      </c>
      <c r="M102" s="268" t="str">
        <f t="shared" si="110"/>
        <v>%5 a 10% de ahorros</v>
      </c>
      <c r="N102" s="269" t="str">
        <f t="shared" si="111"/>
        <v/>
      </c>
      <c r="O102" s="209" t="str">
        <f t="shared" si="112"/>
        <v/>
      </c>
      <c r="P102" s="210" t="str">
        <f t="shared" si="113"/>
        <v/>
      </c>
      <c r="Q102" s="211" t="str">
        <f t="shared" si="114"/>
        <v/>
      </c>
      <c r="R102" s="230"/>
      <c r="T102" s="204">
        <v>53</v>
      </c>
      <c r="U102" s="208" t="str">
        <f t="shared" si="115"/>
        <v>IV.4.2</v>
      </c>
      <c r="V102" s="268" t="str">
        <f t="shared" si="116"/>
        <v>%5 a 10% de ahorros</v>
      </c>
      <c r="W102" s="269" t="str">
        <f t="shared" si="117"/>
        <v/>
      </c>
      <c r="X102" s="209" t="str">
        <f t="shared" si="118"/>
        <v/>
      </c>
      <c r="Y102" s="210" t="str">
        <f t="shared" si="119"/>
        <v/>
      </c>
      <c r="Z102" s="211" t="str">
        <f t="shared" si="120"/>
        <v/>
      </c>
      <c r="AA102" s="230"/>
      <c r="AC102" s="204">
        <v>53</v>
      </c>
      <c r="AD102" s="208" t="str">
        <f t="shared" si="121"/>
        <v>IV.4.2</v>
      </c>
      <c r="AE102" s="268" t="str">
        <f t="shared" si="122"/>
        <v>%5 a 10% de ahorros</v>
      </c>
      <c r="AF102" s="269" t="str">
        <f t="shared" si="123"/>
        <v/>
      </c>
      <c r="AG102" s="209">
        <f t="shared" si="124"/>
        <v>0.1</v>
      </c>
      <c r="AH102" s="210" t="str">
        <f t="shared" si="125"/>
        <v/>
      </c>
      <c r="AI102" s="211" t="str">
        <f t="shared" si="126"/>
        <v/>
      </c>
      <c r="AJ102" s="230"/>
      <c r="AL102" s="204">
        <v>53</v>
      </c>
      <c r="AM102" s="208" t="str">
        <f t="shared" si="127"/>
        <v>IV.4.2</v>
      </c>
      <c r="AN102" s="268" t="str">
        <f t="shared" si="128"/>
        <v>%5 a 10% de ahorros</v>
      </c>
      <c r="AO102" s="269" t="str">
        <f t="shared" si="129"/>
        <v/>
      </c>
      <c r="AP102" s="209">
        <f t="shared" si="130"/>
        <v>0.1</v>
      </c>
      <c r="AQ102" s="210">
        <f t="shared" si="131"/>
        <v>0</v>
      </c>
      <c r="AR102" s="211">
        <f t="shared" si="132"/>
        <v>0</v>
      </c>
      <c r="AS102" s="230"/>
    </row>
    <row r="103" spans="2:45" hidden="1" outlineLevel="2">
      <c r="B103" s="204">
        <v>54</v>
      </c>
      <c r="C103" s="208" t="str">
        <f t="shared" si="103"/>
        <v>IV.4.3.1</v>
      </c>
      <c r="D103" s="268" t="str">
        <f t="shared" si="104"/>
        <v>% cumplimiento T&amp;L &amp; calidad reporte</v>
      </c>
      <c r="E103" s="269" t="str">
        <f t="shared" si="105"/>
        <v/>
      </c>
      <c r="F103" s="209">
        <f t="shared" si="135"/>
        <v>1</v>
      </c>
      <c r="G103" s="210">
        <f t="shared" si="136"/>
        <v>1</v>
      </c>
      <c r="H103" s="211">
        <f t="shared" si="108"/>
        <v>1</v>
      </c>
      <c r="I103" s="230"/>
      <c r="K103" s="204">
        <v>54</v>
      </c>
      <c r="L103" s="208" t="str">
        <f t="shared" si="109"/>
        <v>IV.4.3.1</v>
      </c>
      <c r="M103" s="268" t="str">
        <f t="shared" si="110"/>
        <v>% cumplimiento T&amp;L &amp; calidad reporte</v>
      </c>
      <c r="N103" s="269" t="str">
        <f t="shared" si="111"/>
        <v/>
      </c>
      <c r="O103" s="209">
        <f t="shared" si="112"/>
        <v>1</v>
      </c>
      <c r="P103" s="210">
        <f t="shared" si="113"/>
        <v>0</v>
      </c>
      <c r="Q103" s="211">
        <f t="shared" si="114"/>
        <v>0</v>
      </c>
      <c r="R103" s="230"/>
      <c r="T103" s="204">
        <v>54</v>
      </c>
      <c r="U103" s="208" t="str">
        <f t="shared" si="115"/>
        <v>IV.4.3.1</v>
      </c>
      <c r="V103" s="268" t="str">
        <f t="shared" si="116"/>
        <v>% cumplimiento T&amp;L &amp; calidad reporte</v>
      </c>
      <c r="W103" s="269" t="str">
        <f t="shared" si="117"/>
        <v/>
      </c>
      <c r="X103" s="209">
        <f t="shared" si="118"/>
        <v>1</v>
      </c>
      <c r="Y103" s="210">
        <f t="shared" si="119"/>
        <v>0</v>
      </c>
      <c r="Z103" s="211">
        <f t="shared" si="120"/>
        <v>0</v>
      </c>
      <c r="AA103" s="230"/>
      <c r="AC103" s="204">
        <v>54</v>
      </c>
      <c r="AD103" s="208" t="str">
        <f t="shared" si="121"/>
        <v>IV.4.3.1</v>
      </c>
      <c r="AE103" s="268" t="str">
        <f t="shared" si="122"/>
        <v>% cumplimiento T&amp;L &amp; calidad reporte</v>
      </c>
      <c r="AF103" s="269" t="str">
        <f t="shared" si="123"/>
        <v/>
      </c>
      <c r="AG103" s="209">
        <f t="shared" si="124"/>
        <v>1</v>
      </c>
      <c r="AH103" s="210">
        <f t="shared" si="125"/>
        <v>0</v>
      </c>
      <c r="AI103" s="211">
        <f t="shared" si="126"/>
        <v>0</v>
      </c>
      <c r="AJ103" s="230"/>
      <c r="AL103" s="204">
        <v>54</v>
      </c>
      <c r="AM103" s="208" t="str">
        <f t="shared" si="127"/>
        <v>IV.4.3.1</v>
      </c>
      <c r="AN103" s="268" t="str">
        <f t="shared" si="128"/>
        <v>% cumplimiento T&amp;L &amp; calidad reporte</v>
      </c>
      <c r="AO103" s="269" t="str">
        <f t="shared" si="129"/>
        <v/>
      </c>
      <c r="AP103" s="209">
        <f t="shared" si="130"/>
        <v>1</v>
      </c>
      <c r="AQ103" s="210">
        <f t="shared" si="131"/>
        <v>1</v>
      </c>
      <c r="AR103" s="211">
        <f t="shared" si="132"/>
        <v>1</v>
      </c>
      <c r="AS103" s="230"/>
    </row>
    <row r="104" spans="2:45" hidden="1" outlineLevel="2">
      <c r="B104" s="204">
        <v>54.2</v>
      </c>
      <c r="C104" s="208" t="str">
        <f t="shared" si="103"/>
        <v>IV.4.3.2</v>
      </c>
      <c r="D104" s="268" t="str">
        <f t="shared" si="104"/>
        <v>% cumplimiento T&amp;L</v>
      </c>
      <c r="E104" s="269" t="str">
        <f t="shared" si="105"/>
        <v/>
      </c>
      <c r="F104" s="209">
        <f t="shared" si="135"/>
        <v>1</v>
      </c>
      <c r="G104" s="210" t="str">
        <f t="shared" si="136"/>
        <v/>
      </c>
      <c r="H104" s="211" t="str">
        <f t="shared" si="108"/>
        <v/>
      </c>
      <c r="I104" s="230"/>
      <c r="K104" s="204">
        <v>54.2</v>
      </c>
      <c r="L104" s="208" t="str">
        <f t="shared" si="109"/>
        <v>IV.4.3.2</v>
      </c>
      <c r="M104" s="268" t="str">
        <f t="shared" si="110"/>
        <v>% cumplimiento T&amp;L</v>
      </c>
      <c r="N104" s="269" t="str">
        <f t="shared" si="111"/>
        <v/>
      </c>
      <c r="O104" s="209">
        <f t="shared" si="112"/>
        <v>1</v>
      </c>
      <c r="P104" s="210" t="str">
        <f t="shared" si="113"/>
        <v/>
      </c>
      <c r="Q104" s="211" t="str">
        <f t="shared" si="114"/>
        <v/>
      </c>
      <c r="R104" s="230"/>
      <c r="T104" s="204">
        <v>54.2</v>
      </c>
      <c r="U104" s="208" t="str">
        <f t="shared" si="115"/>
        <v>IV.4.3.2</v>
      </c>
      <c r="V104" s="268" t="str">
        <f t="shared" si="116"/>
        <v>% cumplimiento T&amp;L</v>
      </c>
      <c r="W104" s="269" t="str">
        <f t="shared" si="117"/>
        <v/>
      </c>
      <c r="X104" s="209">
        <f t="shared" si="118"/>
        <v>1</v>
      </c>
      <c r="Y104" s="210" t="str">
        <f t="shared" si="119"/>
        <v/>
      </c>
      <c r="Z104" s="211" t="str">
        <f t="shared" si="120"/>
        <v/>
      </c>
      <c r="AA104" s="230"/>
      <c r="AC104" s="204">
        <v>54.2</v>
      </c>
      <c r="AD104" s="208" t="str">
        <f t="shared" si="121"/>
        <v>IV.4.3.2</v>
      </c>
      <c r="AE104" s="268" t="str">
        <f t="shared" si="122"/>
        <v>% cumplimiento T&amp;L</v>
      </c>
      <c r="AF104" s="269" t="str">
        <f t="shared" si="123"/>
        <v/>
      </c>
      <c r="AG104" s="209">
        <f t="shared" si="124"/>
        <v>1</v>
      </c>
      <c r="AH104" s="210" t="str">
        <f t="shared" si="125"/>
        <v/>
      </c>
      <c r="AI104" s="211" t="str">
        <f t="shared" si="126"/>
        <v/>
      </c>
      <c r="AJ104" s="230"/>
      <c r="AL104" s="204">
        <v>54.2</v>
      </c>
      <c r="AM104" s="208" t="str">
        <f t="shared" si="127"/>
        <v>IV.4.3.2</v>
      </c>
      <c r="AN104" s="268" t="str">
        <f t="shared" si="128"/>
        <v>% cumplimiento T&amp;L</v>
      </c>
      <c r="AO104" s="269" t="str">
        <f t="shared" si="129"/>
        <v/>
      </c>
      <c r="AP104" s="209">
        <f t="shared" si="130"/>
        <v>1</v>
      </c>
      <c r="AQ104" s="210">
        <f t="shared" si="131"/>
        <v>0</v>
      </c>
      <c r="AR104" s="211">
        <f t="shared" si="132"/>
        <v>0</v>
      </c>
      <c r="AS104" s="230"/>
    </row>
    <row r="105" spans="2:45" hidden="1" outlineLevel="2">
      <c r="B105" s="204">
        <v>55</v>
      </c>
      <c r="C105" s="208" t="str">
        <f t="shared" ref="C105:C107" si="137">VLOOKUP(B105,data,4,FALSE)</f>
        <v>IV.4.4</v>
      </c>
      <c r="D105" s="268" t="str">
        <f t="shared" ref="D105:D107" si="138">VLOOKUP(B105,data,D$2,FALSE)</f>
        <v>% tiempo actividades administrativas</v>
      </c>
      <c r="E105" s="269" t="str">
        <f t="shared" si="105"/>
        <v>FYI</v>
      </c>
      <c r="F105" s="209" t="str">
        <f t="shared" si="135"/>
        <v/>
      </c>
      <c r="G105" s="210" t="str">
        <f t="shared" si="136"/>
        <v/>
      </c>
      <c r="H105" s="211" t="str">
        <f t="shared" ref="H105:H107" si="139">IF(OR(F105="",F105=0,G105="",E105="FYI"),"",IF(G105=0,0,IF(G105&gt;F105,1.00001,G105/F105)))</f>
        <v/>
      </c>
      <c r="I105" s="230"/>
      <c r="K105" s="204">
        <v>55</v>
      </c>
      <c r="L105" s="208" t="str">
        <f t="shared" si="109"/>
        <v>IV.4.4</v>
      </c>
      <c r="M105" s="268" t="str">
        <f t="shared" si="110"/>
        <v>% tiempo actividades administrativas</v>
      </c>
      <c r="N105" s="269" t="str">
        <f t="shared" si="111"/>
        <v>FYI</v>
      </c>
      <c r="O105" s="209" t="str">
        <f t="shared" si="112"/>
        <v/>
      </c>
      <c r="P105" s="210" t="str">
        <f t="shared" si="113"/>
        <v/>
      </c>
      <c r="Q105" s="211" t="str">
        <f t="shared" si="114"/>
        <v/>
      </c>
      <c r="R105" s="230"/>
      <c r="T105" s="204">
        <v>55</v>
      </c>
      <c r="U105" s="208" t="str">
        <f t="shared" si="115"/>
        <v>IV.4.4</v>
      </c>
      <c r="V105" s="268" t="str">
        <f t="shared" si="116"/>
        <v>% tiempo actividades administrativas</v>
      </c>
      <c r="W105" s="269" t="str">
        <f t="shared" si="117"/>
        <v>FYI</v>
      </c>
      <c r="X105" s="209" t="str">
        <f t="shared" si="118"/>
        <v/>
      </c>
      <c r="Y105" s="210" t="str">
        <f t="shared" si="119"/>
        <v/>
      </c>
      <c r="Z105" s="211" t="str">
        <f t="shared" si="120"/>
        <v/>
      </c>
      <c r="AA105" s="230"/>
      <c r="AC105" s="204">
        <v>55</v>
      </c>
      <c r="AD105" s="208" t="str">
        <f t="shared" si="121"/>
        <v>IV.4.4</v>
      </c>
      <c r="AE105" s="268" t="str">
        <f t="shared" si="122"/>
        <v>% tiempo actividades administrativas</v>
      </c>
      <c r="AF105" s="269" t="str">
        <f t="shared" si="123"/>
        <v>FYI</v>
      </c>
      <c r="AG105" s="209" t="str">
        <f t="shared" si="124"/>
        <v/>
      </c>
      <c r="AH105" s="210" t="str">
        <f t="shared" si="125"/>
        <v/>
      </c>
      <c r="AI105" s="211" t="str">
        <f t="shared" si="126"/>
        <v/>
      </c>
      <c r="AJ105" s="230"/>
      <c r="AL105" s="204">
        <v>55</v>
      </c>
      <c r="AM105" s="208" t="str">
        <f t="shared" si="127"/>
        <v>IV.4.4</v>
      </c>
      <c r="AN105" s="268" t="str">
        <f t="shared" si="128"/>
        <v>% tiempo actividades administrativas</v>
      </c>
      <c r="AO105" s="269" t="str">
        <f t="shared" si="129"/>
        <v>FYI</v>
      </c>
      <c r="AP105" s="209" t="str">
        <f t="shared" si="130"/>
        <v/>
      </c>
      <c r="AQ105" s="210">
        <f t="shared" si="131"/>
        <v>0</v>
      </c>
      <c r="AR105" s="211" t="str">
        <f t="shared" si="132"/>
        <v/>
      </c>
      <c r="AS105" s="230"/>
    </row>
    <row r="106" spans="2:45" hidden="1" outlineLevel="2">
      <c r="B106" s="204">
        <v>56</v>
      </c>
      <c r="C106" s="208" t="str">
        <f t="shared" si="137"/>
        <v>IV.5.1</v>
      </c>
      <c r="D106" s="268" t="str">
        <f t="shared" si="138"/>
        <v># iniciativas fomentan comunicación</v>
      </c>
      <c r="E106" s="269" t="str">
        <f t="shared" si="105"/>
        <v/>
      </c>
      <c r="F106" s="209" t="str">
        <f t="shared" si="135"/>
        <v/>
      </c>
      <c r="G106" s="210" t="str">
        <f t="shared" si="136"/>
        <v/>
      </c>
      <c r="H106" s="211" t="str">
        <f t="shared" si="139"/>
        <v/>
      </c>
      <c r="I106" s="230"/>
      <c r="K106" s="204">
        <v>56</v>
      </c>
      <c r="L106" s="208" t="str">
        <f t="shared" si="109"/>
        <v>IV.5.1</v>
      </c>
      <c r="M106" s="268" t="str">
        <f t="shared" si="110"/>
        <v># iniciativas fomentan comunicación</v>
      </c>
      <c r="N106" s="269" t="str">
        <f t="shared" si="111"/>
        <v/>
      </c>
      <c r="O106" s="209" t="str">
        <f t="shared" si="112"/>
        <v/>
      </c>
      <c r="P106" s="210" t="str">
        <f t="shared" si="113"/>
        <v/>
      </c>
      <c r="Q106" s="211" t="str">
        <f t="shared" si="114"/>
        <v/>
      </c>
      <c r="R106" s="230"/>
      <c r="T106" s="204">
        <v>56</v>
      </c>
      <c r="U106" s="208" t="str">
        <f t="shared" si="115"/>
        <v>IV.5.1</v>
      </c>
      <c r="V106" s="268" t="str">
        <f t="shared" si="116"/>
        <v># iniciativas fomentan comunicación</v>
      </c>
      <c r="W106" s="269" t="str">
        <f t="shared" si="117"/>
        <v/>
      </c>
      <c r="X106" s="209" t="str">
        <f t="shared" si="118"/>
        <v/>
      </c>
      <c r="Y106" s="210" t="str">
        <f t="shared" si="119"/>
        <v/>
      </c>
      <c r="Z106" s="211" t="str">
        <f t="shared" si="120"/>
        <v/>
      </c>
      <c r="AA106" s="230"/>
      <c r="AC106" s="204">
        <v>56</v>
      </c>
      <c r="AD106" s="208" t="str">
        <f t="shared" si="121"/>
        <v>IV.5.1</v>
      </c>
      <c r="AE106" s="268" t="str">
        <f t="shared" si="122"/>
        <v># iniciativas fomentan comunicación</v>
      </c>
      <c r="AF106" s="269" t="str">
        <f t="shared" si="123"/>
        <v/>
      </c>
      <c r="AG106" s="209" t="str">
        <f t="shared" si="124"/>
        <v/>
      </c>
      <c r="AH106" s="210" t="str">
        <f t="shared" si="125"/>
        <v/>
      </c>
      <c r="AI106" s="211" t="str">
        <f t="shared" si="126"/>
        <v/>
      </c>
      <c r="AJ106" s="230"/>
      <c r="AL106" s="204">
        <v>56</v>
      </c>
      <c r="AM106" s="208" t="str">
        <f t="shared" si="127"/>
        <v>IV.5.1</v>
      </c>
      <c r="AN106" s="268" t="str">
        <f t="shared" si="128"/>
        <v># iniciativas fomentan comunicación</v>
      </c>
      <c r="AO106" s="269" t="str">
        <f t="shared" si="129"/>
        <v/>
      </c>
      <c r="AP106" s="209" t="str">
        <f t="shared" si="130"/>
        <v/>
      </c>
      <c r="AQ106" s="210" t="str">
        <f t="shared" si="131"/>
        <v/>
      </c>
      <c r="AR106" s="211" t="str">
        <f t="shared" si="132"/>
        <v/>
      </c>
      <c r="AS106" s="230"/>
    </row>
    <row r="107" spans="2:45" hidden="1" outlineLevel="2">
      <c r="B107" s="204">
        <v>57</v>
      </c>
      <c r="C107" s="208" t="str">
        <f t="shared" si="137"/>
        <v>IV.5.2</v>
      </c>
      <c r="D107" s="268" t="str">
        <f t="shared" si="138"/>
        <v>% de satisfacción retiro FMP 2017</v>
      </c>
      <c r="E107" s="269" t="str">
        <f t="shared" si="105"/>
        <v/>
      </c>
      <c r="F107" s="209" t="str">
        <f t="shared" si="135"/>
        <v/>
      </c>
      <c r="G107" s="210" t="str">
        <f t="shared" si="136"/>
        <v/>
      </c>
      <c r="H107" s="211" t="str">
        <f t="shared" si="139"/>
        <v/>
      </c>
      <c r="I107" s="230"/>
      <c r="K107" s="204">
        <v>57</v>
      </c>
      <c r="L107" s="208" t="str">
        <f t="shared" si="109"/>
        <v>IV.5.2</v>
      </c>
      <c r="M107" s="268" t="str">
        <f t="shared" si="110"/>
        <v>% de satisfacción retiro FMP 2017</v>
      </c>
      <c r="N107" s="269" t="str">
        <f t="shared" si="111"/>
        <v/>
      </c>
      <c r="O107" s="209" t="str">
        <f t="shared" si="112"/>
        <v/>
      </c>
      <c r="P107" s="210" t="str">
        <f t="shared" si="113"/>
        <v/>
      </c>
      <c r="Q107" s="211" t="str">
        <f t="shared" si="114"/>
        <v/>
      </c>
      <c r="R107" s="230"/>
      <c r="T107" s="204">
        <v>57</v>
      </c>
      <c r="U107" s="208" t="str">
        <f t="shared" si="115"/>
        <v>IV.5.2</v>
      </c>
      <c r="V107" s="268" t="str">
        <f t="shared" si="116"/>
        <v>% de satisfacción retiro FMP 2017</v>
      </c>
      <c r="W107" s="269" t="str">
        <f t="shared" si="117"/>
        <v/>
      </c>
      <c r="X107" s="209" t="str">
        <f t="shared" si="118"/>
        <v/>
      </c>
      <c r="Y107" s="210" t="str">
        <f t="shared" si="119"/>
        <v/>
      </c>
      <c r="Z107" s="211" t="str">
        <f t="shared" si="120"/>
        <v/>
      </c>
      <c r="AA107" s="230"/>
      <c r="AC107" s="204">
        <v>57</v>
      </c>
      <c r="AD107" s="208" t="str">
        <f t="shared" si="121"/>
        <v>IV.5.2</v>
      </c>
      <c r="AE107" s="268" t="str">
        <f t="shared" si="122"/>
        <v>% de satisfacción retiro FMP 2017</v>
      </c>
      <c r="AF107" s="269" t="str">
        <f t="shared" si="123"/>
        <v/>
      </c>
      <c r="AG107" s="209" t="str">
        <f t="shared" si="124"/>
        <v/>
      </c>
      <c r="AH107" s="210" t="str">
        <f t="shared" si="125"/>
        <v/>
      </c>
      <c r="AI107" s="211" t="str">
        <f t="shared" si="126"/>
        <v/>
      </c>
      <c r="AJ107" s="230"/>
      <c r="AL107" s="204">
        <v>57</v>
      </c>
      <c r="AM107" s="208" t="str">
        <f t="shared" si="127"/>
        <v>IV.5.2</v>
      </c>
      <c r="AN107" s="268" t="str">
        <f t="shared" si="128"/>
        <v>% de satisfacción retiro FMP 2017</v>
      </c>
      <c r="AO107" s="269" t="str">
        <f t="shared" si="129"/>
        <v/>
      </c>
      <c r="AP107" s="209" t="str">
        <f t="shared" si="130"/>
        <v/>
      </c>
      <c r="AQ107" s="210" t="str">
        <f t="shared" si="131"/>
        <v/>
      </c>
      <c r="AR107" s="211" t="str">
        <f t="shared" si="132"/>
        <v/>
      </c>
      <c r="AS107" s="230"/>
    </row>
    <row r="108" spans="2:45" hidden="1" outlineLevel="2">
      <c r="B108" s="204">
        <v>58</v>
      </c>
      <c r="C108" s="208" t="str">
        <f t="shared" ref="C108" si="140">VLOOKUP(B108,data,4,FALSE)</f>
        <v>IV.5.3</v>
      </c>
      <c r="D108" s="268" t="str">
        <f t="shared" ref="D108" si="141">VLOOKUP(B108,data,D$2,FALSE)</f>
        <v># Consultores al final de cada período</v>
      </c>
      <c r="E108" s="269" t="str">
        <f t="shared" si="105"/>
        <v>FYI</v>
      </c>
      <c r="F108" s="209" t="str">
        <f t="shared" si="135"/>
        <v/>
      </c>
      <c r="G108" s="210" t="str">
        <f t="shared" si="136"/>
        <v/>
      </c>
      <c r="H108" s="211" t="str">
        <f t="shared" ref="H108" si="142">IF(OR(F108="",F108=0,G108="",E108="FYI"),"",IF(G108=0,0,IF(G108&gt;F108,1.00001,G108/F108)))</f>
        <v/>
      </c>
      <c r="I108" s="230"/>
      <c r="K108" s="204">
        <v>58</v>
      </c>
      <c r="L108" s="208" t="str">
        <f t="shared" si="109"/>
        <v>IV.5.3</v>
      </c>
      <c r="M108" s="268" t="str">
        <f t="shared" si="110"/>
        <v># Consultores al final de cada período</v>
      </c>
      <c r="N108" s="269" t="str">
        <f t="shared" si="111"/>
        <v>FYI</v>
      </c>
      <c r="O108" s="209" t="str">
        <f t="shared" si="112"/>
        <v/>
      </c>
      <c r="P108" s="210" t="str">
        <f t="shared" si="113"/>
        <v/>
      </c>
      <c r="Q108" s="211" t="str">
        <f t="shared" si="114"/>
        <v/>
      </c>
      <c r="R108" s="230"/>
      <c r="T108" s="204">
        <v>58</v>
      </c>
      <c r="U108" s="208" t="str">
        <f t="shared" si="115"/>
        <v>IV.5.3</v>
      </c>
      <c r="V108" s="268" t="str">
        <f t="shared" si="116"/>
        <v># Consultores al final de cada período</v>
      </c>
      <c r="W108" s="269" t="str">
        <f t="shared" si="117"/>
        <v>FYI</v>
      </c>
      <c r="X108" s="209" t="str">
        <f t="shared" si="118"/>
        <v/>
      </c>
      <c r="Y108" s="210" t="str">
        <f t="shared" si="119"/>
        <v/>
      </c>
      <c r="Z108" s="211" t="str">
        <f t="shared" si="120"/>
        <v/>
      </c>
      <c r="AA108" s="230"/>
      <c r="AC108" s="204">
        <v>58</v>
      </c>
      <c r="AD108" s="208" t="str">
        <f t="shared" si="121"/>
        <v>IV.5.3</v>
      </c>
      <c r="AE108" s="268" t="str">
        <f t="shared" si="122"/>
        <v># Consultores al final de cada período</v>
      </c>
      <c r="AF108" s="269" t="str">
        <f t="shared" si="123"/>
        <v>FYI</v>
      </c>
      <c r="AG108" s="209" t="str">
        <f t="shared" si="124"/>
        <v/>
      </c>
      <c r="AH108" s="210" t="str">
        <f t="shared" si="125"/>
        <v/>
      </c>
      <c r="AI108" s="211" t="str">
        <f t="shared" si="126"/>
        <v/>
      </c>
      <c r="AJ108" s="230"/>
      <c r="AL108" s="204">
        <v>58</v>
      </c>
      <c r="AM108" s="208" t="str">
        <f t="shared" si="127"/>
        <v>IV.5.3</v>
      </c>
      <c r="AN108" s="268" t="str">
        <f t="shared" si="128"/>
        <v># Consultores al final de cada período</v>
      </c>
      <c r="AO108" s="269" t="str">
        <f t="shared" si="129"/>
        <v>FYI</v>
      </c>
      <c r="AP108" s="209" t="str">
        <f t="shared" si="130"/>
        <v/>
      </c>
      <c r="AQ108" s="210" t="str">
        <f t="shared" si="131"/>
        <v/>
      </c>
      <c r="AR108" s="211" t="str">
        <f t="shared" si="132"/>
        <v/>
      </c>
      <c r="AS108" s="230"/>
    </row>
    <row r="109" spans="2:45" hidden="1" outlineLevel="1">
      <c r="B109" s="224"/>
      <c r="C109" s="225"/>
      <c r="D109" s="225"/>
      <c r="E109" s="225"/>
      <c r="F109" s="225"/>
      <c r="G109" s="225"/>
      <c r="H109" s="225"/>
      <c r="I109" s="226"/>
      <c r="K109" s="224"/>
      <c r="L109" s="225"/>
      <c r="M109" s="225"/>
      <c r="N109" s="225"/>
      <c r="O109" s="225"/>
      <c r="P109" s="225"/>
      <c r="Q109" s="225"/>
      <c r="R109" s="226"/>
      <c r="T109" s="224"/>
      <c r="U109" s="225"/>
      <c r="V109" s="225"/>
      <c r="W109" s="225"/>
      <c r="X109" s="225"/>
      <c r="Y109" s="225"/>
      <c r="Z109" s="225"/>
      <c r="AA109" s="226"/>
      <c r="AC109" s="224"/>
      <c r="AD109" s="225"/>
      <c r="AE109" s="225"/>
      <c r="AF109" s="225"/>
      <c r="AG109" s="225"/>
      <c r="AH109" s="225"/>
      <c r="AI109" s="225"/>
      <c r="AJ109" s="226"/>
      <c r="AL109" s="224"/>
      <c r="AM109" s="225"/>
      <c r="AN109" s="225"/>
      <c r="AO109" s="225"/>
      <c r="AP109" s="225"/>
      <c r="AQ109" s="225"/>
      <c r="AR109" s="225"/>
      <c r="AS109" s="226"/>
    </row>
    <row r="110" spans="2:45" hidden="1" outlineLevel="1"/>
    <row r="111" spans="2:45" collapsed="1"/>
    <row r="114" spans="13:41">
      <c r="AN114" s="244"/>
      <c r="AO114" s="244"/>
    </row>
    <row r="117" spans="13:41">
      <c r="AN117" s="244"/>
      <c r="AO117" s="244"/>
    </row>
    <row r="127" spans="13:41">
      <c r="M127" s="245" t="s">
        <v>46</v>
      </c>
      <c r="N127" s="245"/>
    </row>
  </sheetData>
  <sheetProtection formatCells="0" formatColumns="0" formatRows="0" insertColumns="0" insertRows="0" insertHyperlinks="0" deleteColumns="0" deleteRows="0" sort="0" autoFilter="0" pivotTables="0"/>
  <mergeCells count="45">
    <mergeCell ref="Q74:R74"/>
    <mergeCell ref="T74:U74"/>
    <mergeCell ref="Z59:AA59"/>
    <mergeCell ref="Z74:AA74"/>
    <mergeCell ref="AI59:AJ59"/>
    <mergeCell ref="AI74:AJ74"/>
    <mergeCell ref="T59:U59"/>
    <mergeCell ref="AC74:AD74"/>
    <mergeCell ref="AP3:AS3"/>
    <mergeCell ref="AG3:AJ3"/>
    <mergeCell ref="AR5:AS5"/>
    <mergeCell ref="AR59:AS59"/>
    <mergeCell ref="AR74:AS74"/>
    <mergeCell ref="AL3:AO3"/>
    <mergeCell ref="AL5:AM5"/>
    <mergeCell ref="AL51:AM51"/>
    <mergeCell ref="AL59:AM59"/>
    <mergeCell ref="AL74:AM74"/>
    <mergeCell ref="AI5:AJ5"/>
    <mergeCell ref="B74:C74"/>
    <mergeCell ref="K5:L5"/>
    <mergeCell ref="K51:L51"/>
    <mergeCell ref="K59:L59"/>
    <mergeCell ref="K74:L74"/>
    <mergeCell ref="H59:I59"/>
    <mergeCell ref="H74:I74"/>
    <mergeCell ref="H5:I5"/>
    <mergeCell ref="B5:C5"/>
    <mergeCell ref="B51:C51"/>
    <mergeCell ref="B3:E3"/>
    <mergeCell ref="K3:N3"/>
    <mergeCell ref="T3:W3"/>
    <mergeCell ref="AC3:AF3"/>
    <mergeCell ref="AC59:AD59"/>
    <mergeCell ref="B59:C59"/>
    <mergeCell ref="X3:AA3"/>
    <mergeCell ref="Q59:R59"/>
    <mergeCell ref="O3:R3"/>
    <mergeCell ref="F3:I3"/>
    <mergeCell ref="Q5:R5"/>
    <mergeCell ref="Z5:AA5"/>
    <mergeCell ref="T5:U5"/>
    <mergeCell ref="T51:U51"/>
    <mergeCell ref="AC5:AD5"/>
    <mergeCell ref="AC51:AD51"/>
  </mergeCells>
  <conditionalFormatting sqref="G9">
    <cfRule type="containsBlanks" dxfId="609" priority="8716">
      <formula>LEN(TRIM(G9))=0</formula>
    </cfRule>
  </conditionalFormatting>
  <conditionalFormatting sqref="F9">
    <cfRule type="containsBlanks" dxfId="608" priority="8717">
      <formula>LEN(TRIM(F9))=0</formula>
    </cfRule>
  </conditionalFormatting>
  <conditionalFormatting sqref="H9 H17:H18">
    <cfRule type="containsBlanks" dxfId="607" priority="8712">
      <formula>LEN(TRIM(H9))=0</formula>
    </cfRule>
    <cfRule type="cellIs" dxfId="606" priority="8713" operator="greaterThan">
      <formula>1</formula>
    </cfRule>
  </conditionalFormatting>
  <conditionalFormatting sqref="H9">
    <cfRule type="iconSet" priority="8715">
      <iconSet>
        <cfvo type="percent" val="0"/>
        <cfvo type="num" val="0.33"/>
        <cfvo type="num" val="0.67"/>
      </iconSet>
    </cfRule>
  </conditionalFormatting>
  <conditionalFormatting sqref="H9">
    <cfRule type="iconSet" priority="8714">
      <iconSet>
        <cfvo type="percent" val="0"/>
        <cfvo type="num" val="0.33"/>
        <cfvo type="num" val="0.67"/>
      </iconSet>
    </cfRule>
  </conditionalFormatting>
  <conditionalFormatting sqref="G55">
    <cfRule type="containsBlanks" dxfId="605" priority="8590">
      <formula>LEN(TRIM(G55))=0</formula>
    </cfRule>
  </conditionalFormatting>
  <conditionalFormatting sqref="F55">
    <cfRule type="containsBlanks" dxfId="604" priority="8591">
      <formula>LEN(TRIM(F55))=0</formula>
    </cfRule>
  </conditionalFormatting>
  <conditionalFormatting sqref="H7">
    <cfRule type="cellIs" dxfId="603" priority="8584" operator="lessThan">
      <formula>0</formula>
    </cfRule>
    <cfRule type="colorScale" priority="8585">
      <colorScale>
        <cfvo type="num" val="0.33"/>
        <cfvo type="num" val="0.67"/>
        <cfvo type="num" val="1"/>
        <color theme="5" tint="0.39997558519241921"/>
        <color rgb="FFFFFF66"/>
        <color rgb="FF92D050"/>
      </colorScale>
    </cfRule>
  </conditionalFormatting>
  <conditionalFormatting sqref="H15">
    <cfRule type="cellIs" dxfId="602" priority="8582" operator="lessThan">
      <formula>0</formula>
    </cfRule>
    <cfRule type="colorScale" priority="8583">
      <colorScale>
        <cfvo type="num" val="0.33"/>
        <cfvo type="num" val="0.67"/>
        <cfvo type="num" val="1"/>
        <color theme="5" tint="0.39997558519241921"/>
        <color rgb="FFFFFF66"/>
        <color rgb="FF92D050"/>
      </colorScale>
    </cfRule>
  </conditionalFormatting>
  <conditionalFormatting sqref="H21">
    <cfRule type="cellIs" dxfId="601" priority="8578" operator="lessThan">
      <formula>0</formula>
    </cfRule>
    <cfRule type="colorScale" priority="8579">
      <colorScale>
        <cfvo type="num" val="0.33"/>
        <cfvo type="num" val="0.67"/>
        <cfvo type="num" val="1"/>
        <color theme="5" tint="0.39997558519241921"/>
        <color rgb="FFFFFF66"/>
        <color rgb="FF92D050"/>
      </colorScale>
    </cfRule>
  </conditionalFormatting>
  <conditionalFormatting sqref="H26">
    <cfRule type="cellIs" dxfId="600" priority="8576" operator="lessThan">
      <formula>0</formula>
    </cfRule>
    <cfRule type="colorScale" priority="8577">
      <colorScale>
        <cfvo type="num" val="0.33"/>
        <cfvo type="num" val="0.67"/>
        <cfvo type="num" val="1"/>
        <color theme="5" tint="0.39997558519241921"/>
        <color rgb="FFFFFF66"/>
        <color rgb="FF92D050"/>
      </colorScale>
    </cfRule>
  </conditionalFormatting>
  <conditionalFormatting sqref="H5">
    <cfRule type="colorScale" priority="8575">
      <colorScale>
        <cfvo type="num" val="0.33"/>
        <cfvo type="num" val="0.67"/>
        <cfvo type="num" val="1"/>
        <color theme="5" tint="0.39997558519241921"/>
        <color rgb="FFFFFF66"/>
        <color rgb="FF92D050"/>
      </colorScale>
    </cfRule>
  </conditionalFormatting>
  <conditionalFormatting sqref="H66">
    <cfRule type="cellIs" dxfId="599" priority="8573" operator="lessThan">
      <formula>0</formula>
    </cfRule>
    <cfRule type="colorScale" priority="8574">
      <colorScale>
        <cfvo type="num" val="0.33"/>
        <cfvo type="num" val="0.67"/>
        <cfvo type="num" val="1"/>
        <color theme="5" tint="0.39997558519241921"/>
        <color rgb="FFFFFF66"/>
        <color rgb="FF92D050"/>
      </colorScale>
    </cfRule>
  </conditionalFormatting>
  <conditionalFormatting sqref="H81">
    <cfRule type="cellIs" dxfId="598" priority="8571" operator="lessThan">
      <formula>0</formula>
    </cfRule>
    <cfRule type="colorScale" priority="8572">
      <colorScale>
        <cfvo type="num" val="0.33"/>
        <cfvo type="num" val="0.67"/>
        <cfvo type="num" val="1"/>
        <color theme="5" tint="0.39997558519241921"/>
        <color rgb="FFFFFF66"/>
        <color rgb="FF92D050"/>
      </colorScale>
    </cfRule>
  </conditionalFormatting>
  <conditionalFormatting sqref="H59">
    <cfRule type="colorScale" priority="8570">
      <colorScale>
        <cfvo type="num" val="0.33"/>
        <cfvo type="num" val="0.67"/>
        <cfvo type="num" val="1"/>
        <color theme="5" tint="0.39997558519241921"/>
        <color rgb="FFFFFF66"/>
        <color rgb="FF92D050"/>
      </colorScale>
    </cfRule>
  </conditionalFormatting>
  <conditionalFormatting sqref="H76">
    <cfRule type="cellIs" dxfId="597" priority="8568" operator="lessThan">
      <formula>0</formula>
    </cfRule>
    <cfRule type="colorScale" priority="8569">
      <colorScale>
        <cfvo type="num" val="0.33"/>
        <cfvo type="num" val="0.67"/>
        <cfvo type="num" val="1"/>
        <color theme="5" tint="0.39997558519241921"/>
        <color rgb="FFFFFF66"/>
        <color rgb="FF92D050"/>
      </colorScale>
    </cfRule>
  </conditionalFormatting>
  <conditionalFormatting sqref="H92">
    <cfRule type="cellIs" dxfId="596" priority="8566" operator="lessThan">
      <formula>0</formula>
    </cfRule>
    <cfRule type="colorScale" priority="8567">
      <colorScale>
        <cfvo type="num" val="0.33"/>
        <cfvo type="num" val="0.67"/>
        <cfvo type="num" val="1"/>
        <color theme="5" tint="0.39997558519241921"/>
        <color rgb="FFFFFF66"/>
        <color rgb="FF92D050"/>
      </colorScale>
    </cfRule>
  </conditionalFormatting>
  <conditionalFormatting sqref="H74">
    <cfRule type="colorScale" priority="8565">
      <colorScale>
        <cfvo type="num" val="0.33"/>
        <cfvo type="num" val="0.67"/>
        <cfvo type="num" val="1"/>
        <color theme="5" tint="0.39997558519241921"/>
        <color rgb="FFFFFF66"/>
        <color rgb="FF92D050"/>
      </colorScale>
    </cfRule>
  </conditionalFormatting>
  <conditionalFormatting sqref="H53">
    <cfRule type="cellIs" dxfId="595" priority="8563" operator="lessThan">
      <formula>0</formula>
    </cfRule>
    <cfRule type="colorScale" priority="8564">
      <colorScale>
        <cfvo type="num" val="0.33"/>
        <cfvo type="num" val="0.67"/>
        <cfvo type="num" val="1"/>
        <color theme="5" tint="0.39997558519241921"/>
        <color rgb="FFFFFF66"/>
        <color rgb="FF92D050"/>
      </colorScale>
    </cfRule>
  </conditionalFormatting>
  <conditionalFormatting sqref="F3">
    <cfRule type="colorScale" priority="8560">
      <colorScale>
        <cfvo type="num" val="0.33"/>
        <cfvo type="num" val="0.67"/>
        <cfvo type="num" val="1"/>
        <color theme="5" tint="0.39997558519241921"/>
        <color rgb="FFFFFF66"/>
        <color rgb="FF92D050"/>
      </colorScale>
    </cfRule>
  </conditionalFormatting>
  <conditionalFormatting sqref="H51">
    <cfRule type="colorScale" priority="7922">
      <colorScale>
        <cfvo type="num" val="0.33"/>
        <cfvo type="num" val="0.67"/>
        <cfvo type="num" val="1"/>
        <color theme="5" tint="0.39997558519241921"/>
        <color rgb="FFFFFF66"/>
        <color rgb="FF92D050"/>
      </colorScale>
    </cfRule>
  </conditionalFormatting>
  <conditionalFormatting sqref="G11">
    <cfRule type="containsBlanks" dxfId="594" priority="7768">
      <formula>LEN(TRIM(G11))=0</formula>
    </cfRule>
  </conditionalFormatting>
  <conditionalFormatting sqref="F11">
    <cfRule type="containsBlanks" dxfId="593" priority="7769">
      <formula>LEN(TRIM(F11))=0</formula>
    </cfRule>
  </conditionalFormatting>
  <conditionalFormatting sqref="H17:H18">
    <cfRule type="iconSet" priority="20160">
      <iconSet>
        <cfvo type="percent" val="0"/>
        <cfvo type="num" val="0.33"/>
        <cfvo type="num" val="0.67"/>
      </iconSet>
    </cfRule>
  </conditionalFormatting>
  <conditionalFormatting sqref="O3">
    <cfRule type="colorScale" priority="5920">
      <colorScale>
        <cfvo type="num" val="0.33"/>
        <cfvo type="num" val="0.67"/>
        <cfvo type="num" val="1"/>
        <color theme="5" tint="0.39997558519241921"/>
        <color rgb="FFFFFF66"/>
        <color rgb="FF92D050"/>
      </colorScale>
    </cfRule>
  </conditionalFormatting>
  <conditionalFormatting sqref="X3">
    <cfRule type="colorScale" priority="5793">
      <colorScale>
        <cfvo type="num" val="0.33"/>
        <cfvo type="num" val="0.67"/>
        <cfvo type="num" val="1"/>
        <color theme="5" tint="0.39997558519241921"/>
        <color rgb="FFFFFF66"/>
        <color rgb="FF92D050"/>
      </colorScale>
    </cfRule>
  </conditionalFormatting>
  <conditionalFormatting sqref="AG3">
    <cfRule type="colorScale" priority="5666">
      <colorScale>
        <cfvo type="num" val="0.33"/>
        <cfvo type="num" val="0.67"/>
        <cfvo type="num" val="1"/>
        <color theme="5" tint="0.39997558519241921"/>
        <color rgb="FFFFFF66"/>
        <color rgb="FF92D050"/>
      </colorScale>
    </cfRule>
  </conditionalFormatting>
  <conditionalFormatting sqref="AP3">
    <cfRule type="colorScale" priority="5539">
      <colorScale>
        <cfvo type="num" val="0.33"/>
        <cfvo type="num" val="0.67"/>
        <cfvo type="num" val="1"/>
        <color theme="5" tint="0.39997558519241921"/>
        <color rgb="FFFFFF66"/>
        <color rgb="FF92D050"/>
      </colorScale>
    </cfRule>
  </conditionalFormatting>
  <conditionalFormatting sqref="H61">
    <cfRule type="cellIs" dxfId="592" priority="5349" operator="lessThan">
      <formula>0</formula>
    </cfRule>
    <cfRule type="colorScale" priority="5350">
      <colorScale>
        <cfvo type="num" val="0.33"/>
        <cfvo type="num" val="0.67"/>
        <cfvo type="num" val="1"/>
        <color theme="5" tint="0.39997558519241921"/>
        <color rgb="FFFFFF66"/>
        <color rgb="FF92D050"/>
      </colorScale>
    </cfRule>
  </conditionalFormatting>
  <conditionalFormatting sqref="G79">
    <cfRule type="containsBlanks" dxfId="591" priority="5339">
      <formula>LEN(TRIM(G79))=0</formula>
    </cfRule>
  </conditionalFormatting>
  <conditionalFormatting sqref="F79">
    <cfRule type="containsBlanks" dxfId="590" priority="5340">
      <formula>LEN(TRIM(F79))=0</formula>
    </cfRule>
  </conditionalFormatting>
  <conditionalFormatting sqref="H10">
    <cfRule type="containsBlanks" dxfId="589" priority="4683">
      <formula>LEN(TRIM(H10))=0</formula>
    </cfRule>
    <cfRule type="cellIs" dxfId="588" priority="4684" operator="greaterThan">
      <formula>1</formula>
    </cfRule>
  </conditionalFormatting>
  <conditionalFormatting sqref="H11">
    <cfRule type="containsBlanks" dxfId="587" priority="4679">
      <formula>LEN(TRIM(H11))=0</formula>
    </cfRule>
    <cfRule type="cellIs" dxfId="586" priority="4680" operator="greaterThan">
      <formula>1</formula>
    </cfRule>
  </conditionalFormatting>
  <conditionalFormatting sqref="H12">
    <cfRule type="containsBlanks" dxfId="585" priority="4675">
      <formula>LEN(TRIM(H12))=0</formula>
    </cfRule>
    <cfRule type="cellIs" dxfId="584" priority="4676" operator="greaterThan">
      <formula>1</formula>
    </cfRule>
  </conditionalFormatting>
  <conditionalFormatting sqref="H28:H29 H31:H46">
    <cfRule type="containsBlanks" dxfId="583" priority="4657">
      <formula>LEN(TRIM(H28))=0</formula>
    </cfRule>
    <cfRule type="cellIs" dxfId="582" priority="4658" operator="greaterThan">
      <formula>1</formula>
    </cfRule>
  </conditionalFormatting>
  <conditionalFormatting sqref="H63:H64">
    <cfRule type="containsBlanks" dxfId="581" priority="4665">
      <formula>LEN(TRIM(H63))=0</formula>
    </cfRule>
    <cfRule type="cellIs" dxfId="580" priority="4666" operator="greaterThan">
      <formula>1</formula>
    </cfRule>
  </conditionalFormatting>
  <conditionalFormatting sqref="H10">
    <cfRule type="iconSet" priority="4686">
      <iconSet>
        <cfvo type="percent" val="0"/>
        <cfvo type="num" val="0.33"/>
        <cfvo type="num" val="0.67"/>
      </iconSet>
    </cfRule>
  </conditionalFormatting>
  <conditionalFormatting sqref="H10">
    <cfRule type="iconSet" priority="4685">
      <iconSet>
        <cfvo type="percent" val="0"/>
        <cfvo type="num" val="0.33"/>
        <cfvo type="num" val="0.67"/>
      </iconSet>
    </cfRule>
  </conditionalFormatting>
  <conditionalFormatting sqref="H11">
    <cfRule type="iconSet" priority="4682">
      <iconSet>
        <cfvo type="percent" val="0"/>
        <cfvo type="num" val="0.33"/>
        <cfvo type="num" val="0.67"/>
      </iconSet>
    </cfRule>
  </conditionalFormatting>
  <conditionalFormatting sqref="H11">
    <cfRule type="iconSet" priority="4681">
      <iconSet>
        <cfvo type="percent" val="0"/>
        <cfvo type="num" val="0.33"/>
        <cfvo type="num" val="0.67"/>
      </iconSet>
    </cfRule>
  </conditionalFormatting>
  <conditionalFormatting sqref="H12">
    <cfRule type="iconSet" priority="4678">
      <iconSet>
        <cfvo type="percent" val="0"/>
        <cfvo type="num" val="0.33"/>
        <cfvo type="num" val="0.67"/>
      </iconSet>
    </cfRule>
  </conditionalFormatting>
  <conditionalFormatting sqref="H12">
    <cfRule type="iconSet" priority="4677">
      <iconSet>
        <cfvo type="percent" val="0"/>
        <cfvo type="num" val="0.33"/>
        <cfvo type="num" val="0.67"/>
      </iconSet>
    </cfRule>
  </conditionalFormatting>
  <conditionalFormatting sqref="H13">
    <cfRule type="containsBlanks" dxfId="579" priority="4671">
      <formula>LEN(TRIM(H13))=0</formula>
    </cfRule>
    <cfRule type="cellIs" dxfId="578" priority="4672" operator="greaterThan">
      <formula>1</formula>
    </cfRule>
  </conditionalFormatting>
  <conditionalFormatting sqref="H13">
    <cfRule type="iconSet" priority="4674">
      <iconSet>
        <cfvo type="percent" val="0"/>
        <cfvo type="num" val="0.33"/>
        <cfvo type="num" val="0.67"/>
      </iconSet>
    </cfRule>
  </conditionalFormatting>
  <conditionalFormatting sqref="H13">
    <cfRule type="iconSet" priority="4673">
      <iconSet>
        <cfvo type="percent" val="0"/>
        <cfvo type="num" val="0.33"/>
        <cfvo type="num" val="0.67"/>
      </iconSet>
    </cfRule>
  </conditionalFormatting>
  <conditionalFormatting sqref="H17:H18">
    <cfRule type="iconSet" priority="4670">
      <iconSet>
        <cfvo type="percent" val="0"/>
        <cfvo type="num" val="0.33"/>
        <cfvo type="num" val="0.67"/>
      </iconSet>
    </cfRule>
  </conditionalFormatting>
  <conditionalFormatting sqref="H17:H18">
    <cfRule type="iconSet" priority="4669">
      <iconSet>
        <cfvo type="percent" val="0"/>
        <cfvo type="num" val="0.33"/>
        <cfvo type="num" val="0.67"/>
      </iconSet>
    </cfRule>
  </conditionalFormatting>
  <conditionalFormatting sqref="H63:H64">
    <cfRule type="iconSet" priority="4668">
      <iconSet>
        <cfvo type="percent" val="0"/>
        <cfvo type="num" val="0.33"/>
        <cfvo type="num" val="0.67"/>
      </iconSet>
    </cfRule>
  </conditionalFormatting>
  <conditionalFormatting sqref="H63:H64">
    <cfRule type="iconSet" priority="4667">
      <iconSet>
        <cfvo type="percent" val="0"/>
        <cfvo type="num" val="0.33"/>
        <cfvo type="num" val="0.67"/>
      </iconSet>
    </cfRule>
  </conditionalFormatting>
  <conditionalFormatting sqref="H23">
    <cfRule type="containsBlanks" dxfId="577" priority="4661">
      <formula>LEN(TRIM(H23))=0</formula>
    </cfRule>
    <cfRule type="cellIs" dxfId="576" priority="4662" operator="greaterThan">
      <formula>1</formula>
    </cfRule>
  </conditionalFormatting>
  <conditionalFormatting sqref="H23">
    <cfRule type="iconSet" priority="4664">
      <iconSet>
        <cfvo type="percent" val="0"/>
        <cfvo type="num" val="0.33"/>
        <cfvo type="num" val="0.67"/>
      </iconSet>
    </cfRule>
  </conditionalFormatting>
  <conditionalFormatting sqref="H23">
    <cfRule type="iconSet" priority="4663">
      <iconSet>
        <cfvo type="percent" val="0"/>
        <cfvo type="num" val="0.33"/>
        <cfvo type="num" val="0.67"/>
      </iconSet>
    </cfRule>
  </conditionalFormatting>
  <conditionalFormatting sqref="H28:H29 H31:H46">
    <cfRule type="iconSet" priority="4660">
      <iconSet>
        <cfvo type="percent" val="0"/>
        <cfvo type="num" val="0.33"/>
        <cfvo type="num" val="0.67"/>
      </iconSet>
    </cfRule>
  </conditionalFormatting>
  <conditionalFormatting sqref="H28:H29">
    <cfRule type="iconSet" priority="4659">
      <iconSet>
        <cfvo type="percent" val="0"/>
        <cfvo type="num" val="0.33"/>
        <cfvo type="num" val="0.67"/>
      </iconSet>
    </cfRule>
  </conditionalFormatting>
  <conditionalFormatting sqref="H55">
    <cfRule type="containsBlanks" dxfId="575" priority="4653">
      <formula>LEN(TRIM(H55))=0</formula>
    </cfRule>
    <cfRule type="cellIs" dxfId="574" priority="4654" operator="greaterThan">
      <formula>1</formula>
    </cfRule>
  </conditionalFormatting>
  <conditionalFormatting sqref="H55">
    <cfRule type="iconSet" priority="4656">
      <iconSet>
        <cfvo type="percent" val="0"/>
        <cfvo type="num" val="0.33"/>
        <cfvo type="num" val="0.67"/>
      </iconSet>
    </cfRule>
  </conditionalFormatting>
  <conditionalFormatting sqref="H55">
    <cfRule type="iconSet" priority="4655">
      <iconSet>
        <cfvo type="percent" val="0"/>
        <cfvo type="num" val="0.33"/>
        <cfvo type="num" val="0.67"/>
      </iconSet>
    </cfRule>
  </conditionalFormatting>
  <conditionalFormatting sqref="H68:H70">
    <cfRule type="containsBlanks" dxfId="573" priority="4649">
      <formula>LEN(TRIM(H68))=0</formula>
    </cfRule>
    <cfRule type="cellIs" dxfId="572" priority="4650" operator="greaterThan">
      <formula>1</formula>
    </cfRule>
  </conditionalFormatting>
  <conditionalFormatting sqref="H68:H70">
    <cfRule type="iconSet" priority="4652">
      <iconSet>
        <cfvo type="percent" val="0"/>
        <cfvo type="num" val="0.33"/>
        <cfvo type="num" val="0.67"/>
      </iconSet>
    </cfRule>
  </conditionalFormatting>
  <conditionalFormatting sqref="H68:H70">
    <cfRule type="iconSet" priority="4651">
      <iconSet>
        <cfvo type="percent" val="0"/>
        <cfvo type="num" val="0.33"/>
        <cfvo type="num" val="0.67"/>
      </iconSet>
    </cfRule>
  </conditionalFormatting>
  <conditionalFormatting sqref="H78:H79">
    <cfRule type="containsBlanks" dxfId="571" priority="4645">
      <formula>LEN(TRIM(H78))=0</formula>
    </cfRule>
    <cfRule type="cellIs" dxfId="570" priority="4646" operator="greaterThan">
      <formula>1</formula>
    </cfRule>
  </conditionalFormatting>
  <conditionalFormatting sqref="H78:H79">
    <cfRule type="iconSet" priority="4648">
      <iconSet>
        <cfvo type="percent" val="0"/>
        <cfvo type="num" val="0.33"/>
        <cfvo type="num" val="0.67"/>
      </iconSet>
    </cfRule>
  </conditionalFormatting>
  <conditionalFormatting sqref="H78:H79">
    <cfRule type="iconSet" priority="4647">
      <iconSet>
        <cfvo type="percent" val="0"/>
        <cfvo type="num" val="0.33"/>
        <cfvo type="num" val="0.67"/>
      </iconSet>
    </cfRule>
  </conditionalFormatting>
  <conditionalFormatting sqref="H83:H89">
    <cfRule type="containsBlanks" dxfId="569" priority="4641">
      <formula>LEN(TRIM(H83))=0</formula>
    </cfRule>
    <cfRule type="cellIs" dxfId="568" priority="4642" operator="greaterThan">
      <formula>1</formula>
    </cfRule>
  </conditionalFormatting>
  <conditionalFormatting sqref="H83:H89">
    <cfRule type="iconSet" priority="4644">
      <iconSet>
        <cfvo type="percent" val="0"/>
        <cfvo type="num" val="0.33"/>
        <cfvo type="num" val="0.67"/>
      </iconSet>
    </cfRule>
  </conditionalFormatting>
  <conditionalFormatting sqref="H83:H89">
    <cfRule type="iconSet" priority="4643">
      <iconSet>
        <cfvo type="percent" val="0"/>
        <cfvo type="num" val="0.33"/>
        <cfvo type="num" val="0.67"/>
      </iconSet>
    </cfRule>
  </conditionalFormatting>
  <conditionalFormatting sqref="H94:H104">
    <cfRule type="containsBlanks" dxfId="567" priority="4637">
      <formula>LEN(TRIM(H94))=0</formula>
    </cfRule>
    <cfRule type="cellIs" dxfId="566" priority="4638" operator="greaterThan">
      <formula>1</formula>
    </cfRule>
  </conditionalFormatting>
  <conditionalFormatting sqref="H94:H104">
    <cfRule type="iconSet" priority="4640">
      <iconSet>
        <cfvo type="percent" val="0"/>
        <cfvo type="num" val="0.33"/>
        <cfvo type="num" val="0.67"/>
      </iconSet>
    </cfRule>
  </conditionalFormatting>
  <conditionalFormatting sqref="H94:H104">
    <cfRule type="iconSet" priority="4639">
      <iconSet>
        <cfvo type="percent" val="0"/>
        <cfvo type="num" val="0.33"/>
        <cfvo type="num" val="0.67"/>
      </iconSet>
    </cfRule>
  </conditionalFormatting>
  <conditionalFormatting sqref="H71">
    <cfRule type="containsBlanks" dxfId="565" priority="3870">
      <formula>LEN(TRIM(H71))=0</formula>
    </cfRule>
    <cfRule type="cellIs" dxfId="564" priority="3871" operator="greaterThan">
      <formula>1</formula>
    </cfRule>
  </conditionalFormatting>
  <conditionalFormatting sqref="H71">
    <cfRule type="iconSet" priority="3873">
      <iconSet>
        <cfvo type="percent" val="0"/>
        <cfvo type="num" val="0.33"/>
        <cfvo type="num" val="0.67"/>
      </iconSet>
    </cfRule>
  </conditionalFormatting>
  <conditionalFormatting sqref="H71">
    <cfRule type="iconSet" priority="3872">
      <iconSet>
        <cfvo type="percent" val="0"/>
        <cfvo type="num" val="0.33"/>
        <cfvo type="num" val="0.67"/>
      </iconSet>
    </cfRule>
  </conditionalFormatting>
  <conditionalFormatting sqref="H24">
    <cfRule type="containsBlanks" dxfId="563" priority="3840">
      <formula>LEN(TRIM(H24))=0</formula>
    </cfRule>
    <cfRule type="cellIs" dxfId="562" priority="3841" operator="greaterThan">
      <formula>1</formula>
    </cfRule>
  </conditionalFormatting>
  <conditionalFormatting sqref="H24">
    <cfRule type="iconSet" priority="3843">
      <iconSet>
        <cfvo type="percent" val="0"/>
        <cfvo type="num" val="0.33"/>
        <cfvo type="num" val="0.67"/>
      </iconSet>
    </cfRule>
  </conditionalFormatting>
  <conditionalFormatting sqref="H24">
    <cfRule type="iconSet" priority="3842">
      <iconSet>
        <cfvo type="percent" val="0"/>
        <cfvo type="num" val="0.33"/>
        <cfvo type="num" val="0.67"/>
      </iconSet>
    </cfRule>
  </conditionalFormatting>
  <conditionalFormatting sqref="H30">
    <cfRule type="containsBlanks" dxfId="561" priority="3810">
      <formula>LEN(TRIM(H30))=0</formula>
    </cfRule>
    <cfRule type="cellIs" dxfId="560" priority="3811" operator="greaterThan">
      <formula>1</formula>
    </cfRule>
  </conditionalFormatting>
  <conditionalFormatting sqref="H30">
    <cfRule type="iconSet" priority="3813">
      <iconSet>
        <cfvo type="percent" val="0"/>
        <cfvo type="num" val="0.33"/>
        <cfvo type="num" val="0.67"/>
      </iconSet>
    </cfRule>
  </conditionalFormatting>
  <conditionalFormatting sqref="H30">
    <cfRule type="iconSet" priority="3812">
      <iconSet>
        <cfvo type="percent" val="0"/>
        <cfvo type="num" val="0.33"/>
        <cfvo type="num" val="0.67"/>
      </iconSet>
    </cfRule>
  </conditionalFormatting>
  <conditionalFormatting sqref="G10">
    <cfRule type="containsBlanks" dxfId="559" priority="3784">
      <formula>LEN(TRIM(G10))=0</formula>
    </cfRule>
  </conditionalFormatting>
  <conditionalFormatting sqref="F10">
    <cfRule type="containsBlanks" dxfId="558" priority="3785">
      <formula>LEN(TRIM(F10))=0</formula>
    </cfRule>
  </conditionalFormatting>
  <conditionalFormatting sqref="G17:G18">
    <cfRule type="containsBlanks" dxfId="557" priority="3782">
      <formula>LEN(TRIM(G17))=0</formula>
    </cfRule>
  </conditionalFormatting>
  <conditionalFormatting sqref="F17:F18">
    <cfRule type="containsBlanks" dxfId="556" priority="3783">
      <formula>LEN(TRIM(F17))=0</formula>
    </cfRule>
  </conditionalFormatting>
  <conditionalFormatting sqref="G23">
    <cfRule type="containsBlanks" dxfId="555" priority="3780">
      <formula>LEN(TRIM(G23))=0</formula>
    </cfRule>
  </conditionalFormatting>
  <conditionalFormatting sqref="F23">
    <cfRule type="containsBlanks" dxfId="554" priority="3781">
      <formula>LEN(TRIM(F23))=0</formula>
    </cfRule>
  </conditionalFormatting>
  <conditionalFormatting sqref="G68 G70:G71">
    <cfRule type="containsBlanks" dxfId="553" priority="3772">
      <formula>LEN(TRIM(G68))=0</formula>
    </cfRule>
  </conditionalFormatting>
  <conditionalFormatting sqref="F68 F70:F71">
    <cfRule type="containsBlanks" dxfId="552" priority="3773">
      <formula>LEN(TRIM(F68))=0</formula>
    </cfRule>
  </conditionalFormatting>
  <conditionalFormatting sqref="G78">
    <cfRule type="containsBlanks" dxfId="551" priority="3770">
      <formula>LEN(TRIM(G78))=0</formula>
    </cfRule>
  </conditionalFormatting>
  <conditionalFormatting sqref="F78">
    <cfRule type="containsBlanks" dxfId="550" priority="3771">
      <formula>LEN(TRIM(F78))=0</formula>
    </cfRule>
  </conditionalFormatting>
  <conditionalFormatting sqref="G12">
    <cfRule type="containsBlanks" dxfId="549" priority="3768">
      <formula>LEN(TRIM(G12))=0</formula>
    </cfRule>
  </conditionalFormatting>
  <conditionalFormatting sqref="F12">
    <cfRule type="containsBlanks" dxfId="548" priority="3769">
      <formula>LEN(TRIM(F12))=0</formula>
    </cfRule>
  </conditionalFormatting>
  <conditionalFormatting sqref="G13">
    <cfRule type="containsBlanks" dxfId="547" priority="3766">
      <formula>LEN(TRIM(G13))=0</formula>
    </cfRule>
  </conditionalFormatting>
  <conditionalFormatting sqref="F13">
    <cfRule type="containsBlanks" dxfId="546" priority="3767">
      <formula>LEN(TRIM(F13))=0</formula>
    </cfRule>
  </conditionalFormatting>
  <conditionalFormatting sqref="G63:G64">
    <cfRule type="containsBlanks" dxfId="545" priority="3764">
      <formula>LEN(TRIM(G63))=0</formula>
    </cfRule>
  </conditionalFormatting>
  <conditionalFormatting sqref="F63:F64">
    <cfRule type="containsBlanks" dxfId="544" priority="3765">
      <formula>LEN(TRIM(F63))=0</formula>
    </cfRule>
  </conditionalFormatting>
  <conditionalFormatting sqref="G24">
    <cfRule type="containsBlanks" dxfId="543" priority="3762">
      <formula>LEN(TRIM(G24))=0</formula>
    </cfRule>
  </conditionalFormatting>
  <conditionalFormatting sqref="F24">
    <cfRule type="containsBlanks" dxfId="542" priority="3763">
      <formula>LEN(TRIM(F24))=0</formula>
    </cfRule>
  </conditionalFormatting>
  <conditionalFormatting sqref="G94">
    <cfRule type="containsBlanks" dxfId="541" priority="3738">
      <formula>LEN(TRIM(G94))=0</formula>
    </cfRule>
  </conditionalFormatting>
  <conditionalFormatting sqref="F94">
    <cfRule type="containsBlanks" dxfId="540" priority="3739">
      <formula>LEN(TRIM(F94))=0</formula>
    </cfRule>
  </conditionalFormatting>
  <conditionalFormatting sqref="G95">
    <cfRule type="containsBlanks" dxfId="539" priority="3736">
      <formula>LEN(TRIM(G95))=0</formula>
    </cfRule>
  </conditionalFormatting>
  <conditionalFormatting sqref="F95">
    <cfRule type="containsBlanks" dxfId="538" priority="3737">
      <formula>LEN(TRIM(F95))=0</formula>
    </cfRule>
  </conditionalFormatting>
  <conditionalFormatting sqref="G69">
    <cfRule type="containsBlanks" dxfId="537" priority="3744">
      <formula>LEN(TRIM(G69))=0</formula>
    </cfRule>
  </conditionalFormatting>
  <conditionalFormatting sqref="F69">
    <cfRule type="containsBlanks" dxfId="536" priority="3745">
      <formula>LEN(TRIM(F69))=0</formula>
    </cfRule>
  </conditionalFormatting>
  <conditionalFormatting sqref="G83">
    <cfRule type="containsBlanks" dxfId="535" priority="3742">
      <formula>LEN(TRIM(G83))=0</formula>
    </cfRule>
  </conditionalFormatting>
  <conditionalFormatting sqref="F83">
    <cfRule type="containsBlanks" dxfId="534" priority="3743">
      <formula>LEN(TRIM(F83))=0</formula>
    </cfRule>
  </conditionalFormatting>
  <conditionalFormatting sqref="H19">
    <cfRule type="containsBlanks" dxfId="533" priority="2347">
      <formula>LEN(TRIM(H19))=0</formula>
    </cfRule>
    <cfRule type="cellIs" dxfId="532" priority="2348" operator="greaterThan">
      <formula>1</formula>
    </cfRule>
  </conditionalFormatting>
  <conditionalFormatting sqref="H19">
    <cfRule type="iconSet" priority="2349">
      <iconSet>
        <cfvo type="percent" val="0"/>
        <cfvo type="num" val="0.33"/>
        <cfvo type="num" val="0.67"/>
      </iconSet>
    </cfRule>
  </conditionalFormatting>
  <conditionalFormatting sqref="H19">
    <cfRule type="iconSet" priority="2346">
      <iconSet>
        <cfvo type="percent" val="0"/>
        <cfvo type="num" val="0.33"/>
        <cfvo type="num" val="0.67"/>
      </iconSet>
    </cfRule>
  </conditionalFormatting>
  <conditionalFormatting sqref="H19">
    <cfRule type="iconSet" priority="2345">
      <iconSet>
        <cfvo type="percent" val="0"/>
        <cfvo type="num" val="0.33"/>
        <cfvo type="num" val="0.67"/>
      </iconSet>
    </cfRule>
  </conditionalFormatting>
  <conditionalFormatting sqref="G19">
    <cfRule type="containsBlanks" dxfId="531" priority="2343">
      <formula>LEN(TRIM(G19))=0</formula>
    </cfRule>
  </conditionalFormatting>
  <conditionalFormatting sqref="F19">
    <cfRule type="containsBlanks" dxfId="530" priority="2344">
      <formula>LEN(TRIM(F19))=0</formula>
    </cfRule>
  </conditionalFormatting>
  <conditionalFormatting sqref="H105:H107">
    <cfRule type="containsBlanks" dxfId="529" priority="2311">
      <formula>LEN(TRIM(H105))=0</formula>
    </cfRule>
    <cfRule type="cellIs" dxfId="528" priority="2312" operator="greaterThan">
      <formula>1</formula>
    </cfRule>
  </conditionalFormatting>
  <conditionalFormatting sqref="H105:H107">
    <cfRule type="iconSet" priority="2314">
      <iconSet>
        <cfvo type="percent" val="0"/>
        <cfvo type="num" val="0.33"/>
        <cfvo type="num" val="0.67"/>
      </iconSet>
    </cfRule>
  </conditionalFormatting>
  <conditionalFormatting sqref="H105:H107">
    <cfRule type="iconSet" priority="2313">
      <iconSet>
        <cfvo type="percent" val="0"/>
        <cfvo type="num" val="0.33"/>
        <cfvo type="num" val="0.67"/>
      </iconSet>
    </cfRule>
  </conditionalFormatting>
  <conditionalFormatting sqref="H47">
    <cfRule type="containsBlanks" dxfId="527" priority="1618">
      <formula>LEN(TRIM(H47))=0</formula>
    </cfRule>
    <cfRule type="cellIs" dxfId="526" priority="1619" operator="greaterThan">
      <formula>1</formula>
    </cfRule>
  </conditionalFormatting>
  <conditionalFormatting sqref="H47">
    <cfRule type="iconSet" priority="1620">
      <iconSet>
        <cfvo type="percent" val="0"/>
        <cfvo type="num" val="0.33"/>
        <cfvo type="num" val="0.67"/>
      </iconSet>
    </cfRule>
  </conditionalFormatting>
  <conditionalFormatting sqref="H48">
    <cfRule type="containsBlanks" dxfId="525" priority="1593">
      <formula>LEN(TRIM(H48))=0</formula>
    </cfRule>
    <cfRule type="cellIs" dxfId="524" priority="1594" operator="greaterThan">
      <formula>1</formula>
    </cfRule>
  </conditionalFormatting>
  <conditionalFormatting sqref="H48">
    <cfRule type="iconSet" priority="1595">
      <iconSet>
        <cfvo type="percent" val="0"/>
        <cfvo type="num" val="0.33"/>
        <cfvo type="num" val="0.67"/>
      </iconSet>
    </cfRule>
  </conditionalFormatting>
  <conditionalFormatting sqref="H90">
    <cfRule type="containsBlanks" dxfId="523" priority="1547">
      <formula>LEN(TRIM(H90))=0</formula>
    </cfRule>
    <cfRule type="cellIs" dxfId="522" priority="1548" operator="greaterThan">
      <formula>1</formula>
    </cfRule>
  </conditionalFormatting>
  <conditionalFormatting sqref="H90">
    <cfRule type="iconSet" priority="1550">
      <iconSet>
        <cfvo type="percent" val="0"/>
        <cfvo type="num" val="0.33"/>
        <cfvo type="num" val="0.67"/>
      </iconSet>
    </cfRule>
  </conditionalFormatting>
  <conditionalFormatting sqref="H90">
    <cfRule type="iconSet" priority="1549">
      <iconSet>
        <cfvo type="percent" val="0"/>
        <cfvo type="num" val="0.33"/>
        <cfvo type="num" val="0.67"/>
      </iconSet>
    </cfRule>
  </conditionalFormatting>
  <conditionalFormatting sqref="H108">
    <cfRule type="containsBlanks" dxfId="521" priority="1517">
      <formula>LEN(TRIM(H108))=0</formula>
    </cfRule>
    <cfRule type="cellIs" dxfId="520" priority="1518" operator="greaterThan">
      <formula>1</formula>
    </cfRule>
  </conditionalFormatting>
  <conditionalFormatting sqref="H108">
    <cfRule type="iconSet" priority="1520">
      <iconSet>
        <cfvo type="percent" val="0"/>
        <cfvo type="num" val="0.33"/>
        <cfvo type="num" val="0.67"/>
      </iconSet>
    </cfRule>
  </conditionalFormatting>
  <conditionalFormatting sqref="H108">
    <cfRule type="iconSet" priority="1519">
      <iconSet>
        <cfvo type="percent" val="0"/>
        <cfvo type="num" val="0.33"/>
        <cfvo type="num" val="0.67"/>
      </iconSet>
    </cfRule>
  </conditionalFormatting>
  <conditionalFormatting sqref="G98:G105 G107">
    <cfRule type="containsBlanks" dxfId="519" priority="1489">
      <formula>LEN(TRIM(G98))=0</formula>
    </cfRule>
  </conditionalFormatting>
  <conditionalFormatting sqref="F98:F105 F107">
    <cfRule type="containsBlanks" dxfId="518" priority="1490">
      <formula>LEN(TRIM(F98))=0</formula>
    </cfRule>
  </conditionalFormatting>
  <conditionalFormatting sqref="G96">
    <cfRule type="containsBlanks" dxfId="517" priority="1487">
      <formula>LEN(TRIM(G96))=0</formula>
    </cfRule>
  </conditionalFormatting>
  <conditionalFormatting sqref="F96">
    <cfRule type="containsBlanks" dxfId="516" priority="1488">
      <formula>LEN(TRIM(F96))=0</formula>
    </cfRule>
  </conditionalFormatting>
  <conditionalFormatting sqref="G97">
    <cfRule type="containsBlanks" dxfId="515" priority="1485">
      <formula>LEN(TRIM(G97))=0</formula>
    </cfRule>
  </conditionalFormatting>
  <conditionalFormatting sqref="F97">
    <cfRule type="containsBlanks" dxfId="514" priority="1486">
      <formula>LEN(TRIM(F97))=0</formula>
    </cfRule>
  </conditionalFormatting>
  <conditionalFormatting sqref="G106">
    <cfRule type="containsBlanks" dxfId="513" priority="1483">
      <formula>LEN(TRIM(G106))=0</formula>
    </cfRule>
  </conditionalFormatting>
  <conditionalFormatting sqref="F106">
    <cfRule type="containsBlanks" dxfId="512" priority="1484">
      <formula>LEN(TRIM(F106))=0</formula>
    </cfRule>
  </conditionalFormatting>
  <conditionalFormatting sqref="G108">
    <cfRule type="containsBlanks" dxfId="511" priority="1481">
      <formula>LEN(TRIM(G108))=0</formula>
    </cfRule>
  </conditionalFormatting>
  <conditionalFormatting sqref="F108">
    <cfRule type="containsBlanks" dxfId="510" priority="1482">
      <formula>LEN(TRIM(F108))=0</formula>
    </cfRule>
  </conditionalFormatting>
  <conditionalFormatting sqref="G84:G90">
    <cfRule type="containsBlanks" dxfId="509" priority="1479">
      <formula>LEN(TRIM(G84))=0</formula>
    </cfRule>
  </conditionalFormatting>
  <conditionalFormatting sqref="F84:F90">
    <cfRule type="containsBlanks" dxfId="508" priority="1480">
      <formula>LEN(TRIM(F84))=0</formula>
    </cfRule>
  </conditionalFormatting>
  <conditionalFormatting sqref="G28:G29 G32:G34 G36 G38 G40:G44">
    <cfRule type="containsBlanks" dxfId="507" priority="1477">
      <formula>LEN(TRIM(G28))=0</formula>
    </cfRule>
  </conditionalFormatting>
  <conditionalFormatting sqref="F28:F29 F32:F34 F36 F38 F40:F44">
    <cfRule type="containsBlanks" dxfId="506" priority="1478">
      <formula>LEN(TRIM(F28))=0</formula>
    </cfRule>
  </conditionalFormatting>
  <conditionalFormatting sqref="G30">
    <cfRule type="containsBlanks" dxfId="505" priority="1475">
      <formula>LEN(TRIM(G30))=0</formula>
    </cfRule>
  </conditionalFormatting>
  <conditionalFormatting sqref="F30">
    <cfRule type="containsBlanks" dxfId="504" priority="1476">
      <formula>LEN(TRIM(F30))=0</formula>
    </cfRule>
  </conditionalFormatting>
  <conditionalFormatting sqref="G31">
    <cfRule type="containsBlanks" dxfId="503" priority="1473">
      <formula>LEN(TRIM(G31))=0</formula>
    </cfRule>
  </conditionalFormatting>
  <conditionalFormatting sqref="F31">
    <cfRule type="containsBlanks" dxfId="502" priority="1474">
      <formula>LEN(TRIM(F31))=0</formula>
    </cfRule>
  </conditionalFormatting>
  <conditionalFormatting sqref="G35">
    <cfRule type="containsBlanks" dxfId="501" priority="1471">
      <formula>LEN(TRIM(G35))=0</formula>
    </cfRule>
  </conditionalFormatting>
  <conditionalFormatting sqref="F35">
    <cfRule type="containsBlanks" dxfId="500" priority="1472">
      <formula>LEN(TRIM(F35))=0</formula>
    </cfRule>
  </conditionalFormatting>
  <conditionalFormatting sqref="G37">
    <cfRule type="containsBlanks" dxfId="499" priority="1469">
      <formula>LEN(TRIM(G37))=0</formula>
    </cfRule>
  </conditionalFormatting>
  <conditionalFormatting sqref="F37">
    <cfRule type="containsBlanks" dxfId="498" priority="1470">
      <formula>LEN(TRIM(F37))=0</formula>
    </cfRule>
  </conditionalFormatting>
  <conditionalFormatting sqref="G39">
    <cfRule type="containsBlanks" dxfId="497" priority="1467">
      <formula>LEN(TRIM(G39))=0</formula>
    </cfRule>
  </conditionalFormatting>
  <conditionalFormatting sqref="F39">
    <cfRule type="containsBlanks" dxfId="496" priority="1468">
      <formula>LEN(TRIM(F39))=0</formula>
    </cfRule>
  </conditionalFormatting>
  <conditionalFormatting sqref="G45">
    <cfRule type="containsBlanks" dxfId="495" priority="1465">
      <formula>LEN(TRIM(G45))=0</formula>
    </cfRule>
  </conditionalFormatting>
  <conditionalFormatting sqref="F45">
    <cfRule type="containsBlanks" dxfId="494" priority="1466">
      <formula>LEN(TRIM(F45))=0</formula>
    </cfRule>
  </conditionalFormatting>
  <conditionalFormatting sqref="G46">
    <cfRule type="containsBlanks" dxfId="493" priority="1463">
      <formula>LEN(TRIM(G46))=0</formula>
    </cfRule>
  </conditionalFormatting>
  <conditionalFormatting sqref="F46">
    <cfRule type="containsBlanks" dxfId="492" priority="1464">
      <formula>LEN(TRIM(F46))=0</formula>
    </cfRule>
  </conditionalFormatting>
  <conditionalFormatting sqref="G47">
    <cfRule type="containsBlanks" dxfId="491" priority="1461">
      <formula>LEN(TRIM(G47))=0</formula>
    </cfRule>
  </conditionalFormatting>
  <conditionalFormatting sqref="F47">
    <cfRule type="containsBlanks" dxfId="490" priority="1462">
      <formula>LEN(TRIM(F47))=0</formula>
    </cfRule>
  </conditionalFormatting>
  <conditionalFormatting sqref="G48">
    <cfRule type="containsBlanks" dxfId="489" priority="1459">
      <formula>LEN(TRIM(G48))=0</formula>
    </cfRule>
  </conditionalFormatting>
  <conditionalFormatting sqref="F48">
    <cfRule type="containsBlanks" dxfId="488" priority="1460">
      <formula>LEN(TRIM(F48))=0</formula>
    </cfRule>
  </conditionalFormatting>
  <conditionalFormatting sqref="P9">
    <cfRule type="containsBlanks" dxfId="487" priority="726">
      <formula>LEN(TRIM(P9))=0</formula>
    </cfRule>
  </conditionalFormatting>
  <conditionalFormatting sqref="O9">
    <cfRule type="containsBlanks" dxfId="486" priority="727">
      <formula>LEN(TRIM(O9))=0</formula>
    </cfRule>
  </conditionalFormatting>
  <conditionalFormatting sqref="Q9 Q17:Q18">
    <cfRule type="containsBlanks" dxfId="485" priority="722">
      <formula>LEN(TRIM(Q9))=0</formula>
    </cfRule>
    <cfRule type="cellIs" dxfId="484" priority="723" operator="greaterThan">
      <formula>1</formula>
    </cfRule>
  </conditionalFormatting>
  <conditionalFormatting sqref="Q9">
    <cfRule type="iconSet" priority="725">
      <iconSet>
        <cfvo type="percent" val="0"/>
        <cfvo type="num" val="0.33"/>
        <cfvo type="num" val="0.67"/>
      </iconSet>
    </cfRule>
  </conditionalFormatting>
  <conditionalFormatting sqref="Q9">
    <cfRule type="iconSet" priority="724">
      <iconSet>
        <cfvo type="percent" val="0"/>
        <cfvo type="num" val="0.33"/>
        <cfvo type="num" val="0.67"/>
      </iconSet>
    </cfRule>
  </conditionalFormatting>
  <conditionalFormatting sqref="P55">
    <cfRule type="containsBlanks" dxfId="483" priority="720">
      <formula>LEN(TRIM(P55))=0</formula>
    </cfRule>
  </conditionalFormatting>
  <conditionalFormatting sqref="O55">
    <cfRule type="containsBlanks" dxfId="482" priority="721">
      <formula>LEN(TRIM(O55))=0</formula>
    </cfRule>
  </conditionalFormatting>
  <conditionalFormatting sqref="Q7">
    <cfRule type="cellIs" dxfId="481" priority="718" operator="lessThan">
      <formula>0</formula>
    </cfRule>
    <cfRule type="colorScale" priority="719">
      <colorScale>
        <cfvo type="num" val="0.33"/>
        <cfvo type="num" val="0.67"/>
        <cfvo type="num" val="1"/>
        <color theme="5" tint="0.39997558519241921"/>
        <color rgb="FFFFFF66"/>
        <color rgb="FF92D050"/>
      </colorScale>
    </cfRule>
  </conditionalFormatting>
  <conditionalFormatting sqref="Q15">
    <cfRule type="cellIs" dxfId="480" priority="716" operator="lessThan">
      <formula>0</formula>
    </cfRule>
    <cfRule type="colorScale" priority="717">
      <colorScale>
        <cfvo type="num" val="0.33"/>
        <cfvo type="num" val="0.67"/>
        <cfvo type="num" val="1"/>
        <color theme="5" tint="0.39997558519241921"/>
        <color rgb="FFFFFF66"/>
        <color rgb="FF92D050"/>
      </colorScale>
    </cfRule>
  </conditionalFormatting>
  <conditionalFormatting sqref="Q21">
    <cfRule type="cellIs" dxfId="479" priority="714" operator="lessThan">
      <formula>0</formula>
    </cfRule>
    <cfRule type="colorScale" priority="715">
      <colorScale>
        <cfvo type="num" val="0.33"/>
        <cfvo type="num" val="0.67"/>
        <cfvo type="num" val="1"/>
        <color theme="5" tint="0.39997558519241921"/>
        <color rgb="FFFFFF66"/>
        <color rgb="FF92D050"/>
      </colorScale>
    </cfRule>
  </conditionalFormatting>
  <conditionalFormatting sqref="Q26">
    <cfRule type="cellIs" dxfId="478" priority="712" operator="lessThan">
      <formula>0</formula>
    </cfRule>
    <cfRule type="colorScale" priority="713">
      <colorScale>
        <cfvo type="num" val="0.33"/>
        <cfvo type="num" val="0.67"/>
        <cfvo type="num" val="1"/>
        <color theme="5" tint="0.39997558519241921"/>
        <color rgb="FFFFFF66"/>
        <color rgb="FF92D050"/>
      </colorScale>
    </cfRule>
  </conditionalFormatting>
  <conditionalFormatting sqref="Q5">
    <cfRule type="colorScale" priority="711">
      <colorScale>
        <cfvo type="num" val="0.33"/>
        <cfvo type="num" val="0.67"/>
        <cfvo type="num" val="1"/>
        <color theme="5" tint="0.39997558519241921"/>
        <color rgb="FFFFFF66"/>
        <color rgb="FF92D050"/>
      </colorScale>
    </cfRule>
  </conditionalFormatting>
  <conditionalFormatting sqref="Q66">
    <cfRule type="cellIs" dxfId="477" priority="709" operator="lessThan">
      <formula>0</formula>
    </cfRule>
    <cfRule type="colorScale" priority="710">
      <colorScale>
        <cfvo type="num" val="0.33"/>
        <cfvo type="num" val="0.67"/>
        <cfvo type="num" val="1"/>
        <color theme="5" tint="0.39997558519241921"/>
        <color rgb="FFFFFF66"/>
        <color rgb="FF92D050"/>
      </colorScale>
    </cfRule>
  </conditionalFormatting>
  <conditionalFormatting sqref="Q81">
    <cfRule type="cellIs" dxfId="476" priority="707" operator="lessThan">
      <formula>0</formula>
    </cfRule>
    <cfRule type="colorScale" priority="708">
      <colorScale>
        <cfvo type="num" val="0.33"/>
        <cfvo type="num" val="0.67"/>
        <cfvo type="num" val="1"/>
        <color theme="5" tint="0.39997558519241921"/>
        <color rgb="FFFFFF66"/>
        <color rgb="FF92D050"/>
      </colorScale>
    </cfRule>
  </conditionalFormatting>
  <conditionalFormatting sqref="Q59">
    <cfRule type="colorScale" priority="706">
      <colorScale>
        <cfvo type="num" val="0.33"/>
        <cfvo type="num" val="0.67"/>
        <cfvo type="num" val="1"/>
        <color theme="5" tint="0.39997558519241921"/>
        <color rgb="FFFFFF66"/>
        <color rgb="FF92D050"/>
      </colorScale>
    </cfRule>
  </conditionalFormatting>
  <conditionalFormatting sqref="Q76">
    <cfRule type="cellIs" dxfId="475" priority="704" operator="lessThan">
      <formula>0</formula>
    </cfRule>
    <cfRule type="colorScale" priority="705">
      <colorScale>
        <cfvo type="num" val="0.33"/>
        <cfvo type="num" val="0.67"/>
        <cfvo type="num" val="1"/>
        <color theme="5" tint="0.39997558519241921"/>
        <color rgb="FFFFFF66"/>
        <color rgb="FF92D050"/>
      </colorScale>
    </cfRule>
  </conditionalFormatting>
  <conditionalFormatting sqref="Q92">
    <cfRule type="cellIs" dxfId="474" priority="702" operator="lessThan">
      <formula>0</formula>
    </cfRule>
    <cfRule type="colorScale" priority="703">
      <colorScale>
        <cfvo type="num" val="0.33"/>
        <cfvo type="num" val="0.67"/>
        <cfvo type="num" val="1"/>
        <color theme="5" tint="0.39997558519241921"/>
        <color rgb="FFFFFF66"/>
        <color rgb="FF92D050"/>
      </colorScale>
    </cfRule>
  </conditionalFormatting>
  <conditionalFormatting sqref="Q74">
    <cfRule type="colorScale" priority="701">
      <colorScale>
        <cfvo type="num" val="0.33"/>
        <cfvo type="num" val="0.67"/>
        <cfvo type="num" val="1"/>
        <color theme="5" tint="0.39997558519241921"/>
        <color rgb="FFFFFF66"/>
        <color rgb="FF92D050"/>
      </colorScale>
    </cfRule>
  </conditionalFormatting>
  <conditionalFormatting sqref="Q53">
    <cfRule type="cellIs" dxfId="473" priority="699" operator="lessThan">
      <formula>0</formula>
    </cfRule>
    <cfRule type="colorScale" priority="700">
      <colorScale>
        <cfvo type="num" val="0.33"/>
        <cfvo type="num" val="0.67"/>
        <cfvo type="num" val="1"/>
        <color theme="5" tint="0.39997558519241921"/>
        <color rgb="FFFFFF66"/>
        <color rgb="FF92D050"/>
      </colorScale>
    </cfRule>
  </conditionalFormatting>
  <conditionalFormatting sqref="Q51">
    <cfRule type="colorScale" priority="698">
      <colorScale>
        <cfvo type="num" val="0.33"/>
        <cfvo type="num" val="0.67"/>
        <cfvo type="num" val="1"/>
        <color theme="5" tint="0.39997558519241921"/>
        <color rgb="FFFFFF66"/>
        <color rgb="FF92D050"/>
      </colorScale>
    </cfRule>
  </conditionalFormatting>
  <conditionalFormatting sqref="P11">
    <cfRule type="containsBlanks" dxfId="472" priority="696">
      <formula>LEN(TRIM(P11))=0</formula>
    </cfRule>
  </conditionalFormatting>
  <conditionalFormatting sqref="O11">
    <cfRule type="containsBlanks" dxfId="471" priority="697">
      <formula>LEN(TRIM(O11))=0</formula>
    </cfRule>
  </conditionalFormatting>
  <conditionalFormatting sqref="Q17:Q18">
    <cfRule type="iconSet" priority="728">
      <iconSet>
        <cfvo type="percent" val="0"/>
        <cfvo type="num" val="0.33"/>
        <cfvo type="num" val="0.67"/>
      </iconSet>
    </cfRule>
  </conditionalFormatting>
  <conditionalFormatting sqref="Q61">
    <cfRule type="cellIs" dxfId="470" priority="694" operator="lessThan">
      <formula>0</formula>
    </cfRule>
    <cfRule type="colorScale" priority="695">
      <colorScale>
        <cfvo type="num" val="0.33"/>
        <cfvo type="num" val="0.67"/>
        <cfvo type="num" val="1"/>
        <color theme="5" tint="0.39997558519241921"/>
        <color rgb="FFFFFF66"/>
        <color rgb="FF92D050"/>
      </colorScale>
    </cfRule>
  </conditionalFormatting>
  <conditionalFormatting sqref="P79">
    <cfRule type="containsBlanks" dxfId="469" priority="692">
      <formula>LEN(TRIM(P79))=0</formula>
    </cfRule>
  </conditionalFormatting>
  <conditionalFormatting sqref="O79">
    <cfRule type="containsBlanks" dxfId="468" priority="693">
      <formula>LEN(TRIM(O79))=0</formula>
    </cfRule>
  </conditionalFormatting>
  <conditionalFormatting sqref="Q10">
    <cfRule type="containsBlanks" dxfId="467" priority="688">
      <formula>LEN(TRIM(Q10))=0</formula>
    </cfRule>
    <cfRule type="cellIs" dxfId="466" priority="689" operator="greaterThan">
      <formula>1</formula>
    </cfRule>
  </conditionalFormatting>
  <conditionalFormatting sqref="Q11">
    <cfRule type="containsBlanks" dxfId="465" priority="684">
      <formula>LEN(TRIM(Q11))=0</formula>
    </cfRule>
    <cfRule type="cellIs" dxfId="464" priority="685" operator="greaterThan">
      <formula>1</formula>
    </cfRule>
  </conditionalFormatting>
  <conditionalFormatting sqref="Q12">
    <cfRule type="containsBlanks" dxfId="463" priority="680">
      <formula>LEN(TRIM(Q12))=0</formula>
    </cfRule>
    <cfRule type="cellIs" dxfId="462" priority="681" operator="greaterThan">
      <formula>1</formula>
    </cfRule>
  </conditionalFormatting>
  <conditionalFormatting sqref="Q28:Q29 Q31:Q46">
    <cfRule type="containsBlanks" dxfId="461" priority="662">
      <formula>LEN(TRIM(Q28))=0</formula>
    </cfRule>
    <cfRule type="cellIs" dxfId="460" priority="663" operator="greaterThan">
      <formula>1</formula>
    </cfRule>
  </conditionalFormatting>
  <conditionalFormatting sqref="Q63:Q64">
    <cfRule type="containsBlanks" dxfId="459" priority="670">
      <formula>LEN(TRIM(Q63))=0</formula>
    </cfRule>
    <cfRule type="cellIs" dxfId="458" priority="671" operator="greaterThan">
      <formula>1</formula>
    </cfRule>
  </conditionalFormatting>
  <conditionalFormatting sqref="Q10">
    <cfRule type="iconSet" priority="691">
      <iconSet>
        <cfvo type="percent" val="0"/>
        <cfvo type="num" val="0.33"/>
        <cfvo type="num" val="0.67"/>
      </iconSet>
    </cfRule>
  </conditionalFormatting>
  <conditionalFormatting sqref="Q10">
    <cfRule type="iconSet" priority="690">
      <iconSet>
        <cfvo type="percent" val="0"/>
        <cfvo type="num" val="0.33"/>
        <cfvo type="num" val="0.67"/>
      </iconSet>
    </cfRule>
  </conditionalFormatting>
  <conditionalFormatting sqref="Q11">
    <cfRule type="iconSet" priority="687">
      <iconSet>
        <cfvo type="percent" val="0"/>
        <cfvo type="num" val="0.33"/>
        <cfvo type="num" val="0.67"/>
      </iconSet>
    </cfRule>
  </conditionalFormatting>
  <conditionalFormatting sqref="Q11">
    <cfRule type="iconSet" priority="686">
      <iconSet>
        <cfvo type="percent" val="0"/>
        <cfvo type="num" val="0.33"/>
        <cfvo type="num" val="0.67"/>
      </iconSet>
    </cfRule>
  </conditionalFormatting>
  <conditionalFormatting sqref="Q12">
    <cfRule type="iconSet" priority="683">
      <iconSet>
        <cfvo type="percent" val="0"/>
        <cfvo type="num" val="0.33"/>
        <cfvo type="num" val="0.67"/>
      </iconSet>
    </cfRule>
  </conditionalFormatting>
  <conditionalFormatting sqref="Q12">
    <cfRule type="iconSet" priority="682">
      <iconSet>
        <cfvo type="percent" val="0"/>
        <cfvo type="num" val="0.33"/>
        <cfvo type="num" val="0.67"/>
      </iconSet>
    </cfRule>
  </conditionalFormatting>
  <conditionalFormatting sqref="Q13">
    <cfRule type="containsBlanks" dxfId="457" priority="676">
      <formula>LEN(TRIM(Q13))=0</formula>
    </cfRule>
    <cfRule type="cellIs" dxfId="456" priority="677" operator="greaterThan">
      <formula>1</formula>
    </cfRule>
  </conditionalFormatting>
  <conditionalFormatting sqref="Q13">
    <cfRule type="iconSet" priority="679">
      <iconSet>
        <cfvo type="percent" val="0"/>
        <cfvo type="num" val="0.33"/>
        <cfvo type="num" val="0.67"/>
      </iconSet>
    </cfRule>
  </conditionalFormatting>
  <conditionalFormatting sqref="Q13">
    <cfRule type="iconSet" priority="678">
      <iconSet>
        <cfvo type="percent" val="0"/>
        <cfvo type="num" val="0.33"/>
        <cfvo type="num" val="0.67"/>
      </iconSet>
    </cfRule>
  </conditionalFormatting>
  <conditionalFormatting sqref="Q17:Q18">
    <cfRule type="iconSet" priority="675">
      <iconSet>
        <cfvo type="percent" val="0"/>
        <cfvo type="num" val="0.33"/>
        <cfvo type="num" val="0.67"/>
      </iconSet>
    </cfRule>
  </conditionalFormatting>
  <conditionalFormatting sqref="Q17:Q18">
    <cfRule type="iconSet" priority="674">
      <iconSet>
        <cfvo type="percent" val="0"/>
        <cfvo type="num" val="0.33"/>
        <cfvo type="num" val="0.67"/>
      </iconSet>
    </cfRule>
  </conditionalFormatting>
  <conditionalFormatting sqref="Q63:Q64">
    <cfRule type="iconSet" priority="673">
      <iconSet>
        <cfvo type="percent" val="0"/>
        <cfvo type="num" val="0.33"/>
        <cfvo type="num" val="0.67"/>
      </iconSet>
    </cfRule>
  </conditionalFormatting>
  <conditionalFormatting sqref="Q63:Q64">
    <cfRule type="iconSet" priority="672">
      <iconSet>
        <cfvo type="percent" val="0"/>
        <cfvo type="num" val="0.33"/>
        <cfvo type="num" val="0.67"/>
      </iconSet>
    </cfRule>
  </conditionalFormatting>
  <conditionalFormatting sqref="Q23">
    <cfRule type="containsBlanks" dxfId="455" priority="666">
      <formula>LEN(TRIM(Q23))=0</formula>
    </cfRule>
    <cfRule type="cellIs" dxfId="454" priority="667" operator="greaterThan">
      <formula>1</formula>
    </cfRule>
  </conditionalFormatting>
  <conditionalFormatting sqref="Q23">
    <cfRule type="iconSet" priority="669">
      <iconSet>
        <cfvo type="percent" val="0"/>
        <cfvo type="num" val="0.33"/>
        <cfvo type="num" val="0.67"/>
      </iconSet>
    </cfRule>
  </conditionalFormatting>
  <conditionalFormatting sqref="Q23">
    <cfRule type="iconSet" priority="668">
      <iconSet>
        <cfvo type="percent" val="0"/>
        <cfvo type="num" val="0.33"/>
        <cfvo type="num" val="0.67"/>
      </iconSet>
    </cfRule>
  </conditionalFormatting>
  <conditionalFormatting sqref="Q28:Q29 Q31:Q46">
    <cfRule type="iconSet" priority="665">
      <iconSet>
        <cfvo type="percent" val="0"/>
        <cfvo type="num" val="0.33"/>
        <cfvo type="num" val="0.67"/>
      </iconSet>
    </cfRule>
  </conditionalFormatting>
  <conditionalFormatting sqref="Q28:Q29">
    <cfRule type="iconSet" priority="664">
      <iconSet>
        <cfvo type="percent" val="0"/>
        <cfvo type="num" val="0.33"/>
        <cfvo type="num" val="0.67"/>
      </iconSet>
    </cfRule>
  </conditionalFormatting>
  <conditionalFormatting sqref="Q55">
    <cfRule type="containsBlanks" dxfId="453" priority="658">
      <formula>LEN(TRIM(Q55))=0</formula>
    </cfRule>
    <cfRule type="cellIs" dxfId="452" priority="659" operator="greaterThan">
      <formula>1</formula>
    </cfRule>
  </conditionalFormatting>
  <conditionalFormatting sqref="Q55">
    <cfRule type="iconSet" priority="661">
      <iconSet>
        <cfvo type="percent" val="0"/>
        <cfvo type="num" val="0.33"/>
        <cfvo type="num" val="0.67"/>
      </iconSet>
    </cfRule>
  </conditionalFormatting>
  <conditionalFormatting sqref="Q55">
    <cfRule type="iconSet" priority="660">
      <iconSet>
        <cfvo type="percent" val="0"/>
        <cfvo type="num" val="0.33"/>
        <cfvo type="num" val="0.67"/>
      </iconSet>
    </cfRule>
  </conditionalFormatting>
  <conditionalFormatting sqref="Q68:Q70">
    <cfRule type="containsBlanks" dxfId="451" priority="654">
      <formula>LEN(TRIM(Q68))=0</formula>
    </cfRule>
    <cfRule type="cellIs" dxfId="450" priority="655" operator="greaterThan">
      <formula>1</formula>
    </cfRule>
  </conditionalFormatting>
  <conditionalFormatting sqref="Q68:Q70">
    <cfRule type="iconSet" priority="657">
      <iconSet>
        <cfvo type="percent" val="0"/>
        <cfvo type="num" val="0.33"/>
        <cfvo type="num" val="0.67"/>
      </iconSet>
    </cfRule>
  </conditionalFormatting>
  <conditionalFormatting sqref="Q68:Q70">
    <cfRule type="iconSet" priority="656">
      <iconSet>
        <cfvo type="percent" val="0"/>
        <cfvo type="num" val="0.33"/>
        <cfvo type="num" val="0.67"/>
      </iconSet>
    </cfRule>
  </conditionalFormatting>
  <conditionalFormatting sqref="Q78:Q79">
    <cfRule type="containsBlanks" dxfId="449" priority="650">
      <formula>LEN(TRIM(Q78))=0</formula>
    </cfRule>
    <cfRule type="cellIs" dxfId="448" priority="651" operator="greaterThan">
      <formula>1</formula>
    </cfRule>
  </conditionalFormatting>
  <conditionalFormatting sqref="Q78:Q79">
    <cfRule type="iconSet" priority="653">
      <iconSet>
        <cfvo type="percent" val="0"/>
        <cfvo type="num" val="0.33"/>
        <cfvo type="num" val="0.67"/>
      </iconSet>
    </cfRule>
  </conditionalFormatting>
  <conditionalFormatting sqref="Q78:Q79">
    <cfRule type="iconSet" priority="652">
      <iconSet>
        <cfvo type="percent" val="0"/>
        <cfvo type="num" val="0.33"/>
        <cfvo type="num" val="0.67"/>
      </iconSet>
    </cfRule>
  </conditionalFormatting>
  <conditionalFormatting sqref="Q83:Q89">
    <cfRule type="containsBlanks" dxfId="447" priority="646">
      <formula>LEN(TRIM(Q83))=0</formula>
    </cfRule>
    <cfRule type="cellIs" dxfId="446" priority="647" operator="greaterThan">
      <formula>1</formula>
    </cfRule>
  </conditionalFormatting>
  <conditionalFormatting sqref="Q83:Q89">
    <cfRule type="iconSet" priority="649">
      <iconSet>
        <cfvo type="percent" val="0"/>
        <cfvo type="num" val="0.33"/>
        <cfvo type="num" val="0.67"/>
      </iconSet>
    </cfRule>
  </conditionalFormatting>
  <conditionalFormatting sqref="Q83:Q89">
    <cfRule type="iconSet" priority="648">
      <iconSet>
        <cfvo type="percent" val="0"/>
        <cfvo type="num" val="0.33"/>
        <cfvo type="num" val="0.67"/>
      </iconSet>
    </cfRule>
  </conditionalFormatting>
  <conditionalFormatting sqref="Q94:Q104">
    <cfRule type="containsBlanks" dxfId="445" priority="642">
      <formula>LEN(TRIM(Q94))=0</formula>
    </cfRule>
    <cfRule type="cellIs" dxfId="444" priority="643" operator="greaterThan">
      <formula>1</formula>
    </cfRule>
  </conditionalFormatting>
  <conditionalFormatting sqref="Q94:Q104">
    <cfRule type="iconSet" priority="645">
      <iconSet>
        <cfvo type="percent" val="0"/>
        <cfvo type="num" val="0.33"/>
        <cfvo type="num" val="0.67"/>
      </iconSet>
    </cfRule>
  </conditionalFormatting>
  <conditionalFormatting sqref="Q94:Q104">
    <cfRule type="iconSet" priority="644">
      <iconSet>
        <cfvo type="percent" val="0"/>
        <cfvo type="num" val="0.33"/>
        <cfvo type="num" val="0.67"/>
      </iconSet>
    </cfRule>
  </conditionalFormatting>
  <conditionalFormatting sqref="Q71">
    <cfRule type="containsBlanks" dxfId="443" priority="638">
      <formula>LEN(TRIM(Q71))=0</formula>
    </cfRule>
    <cfRule type="cellIs" dxfId="442" priority="639" operator="greaterThan">
      <formula>1</formula>
    </cfRule>
  </conditionalFormatting>
  <conditionalFormatting sqref="Q71">
    <cfRule type="iconSet" priority="641">
      <iconSet>
        <cfvo type="percent" val="0"/>
        <cfvo type="num" val="0.33"/>
        <cfvo type="num" val="0.67"/>
      </iconSet>
    </cfRule>
  </conditionalFormatting>
  <conditionalFormatting sqref="Q71">
    <cfRule type="iconSet" priority="640">
      <iconSet>
        <cfvo type="percent" val="0"/>
        <cfvo type="num" val="0.33"/>
        <cfvo type="num" val="0.67"/>
      </iconSet>
    </cfRule>
  </conditionalFormatting>
  <conditionalFormatting sqref="Q24">
    <cfRule type="containsBlanks" dxfId="441" priority="634">
      <formula>LEN(TRIM(Q24))=0</formula>
    </cfRule>
    <cfRule type="cellIs" dxfId="440" priority="635" operator="greaterThan">
      <formula>1</formula>
    </cfRule>
  </conditionalFormatting>
  <conditionalFormatting sqref="Q24">
    <cfRule type="iconSet" priority="637">
      <iconSet>
        <cfvo type="percent" val="0"/>
        <cfvo type="num" val="0.33"/>
        <cfvo type="num" val="0.67"/>
      </iconSet>
    </cfRule>
  </conditionalFormatting>
  <conditionalFormatting sqref="Q24">
    <cfRule type="iconSet" priority="636">
      <iconSet>
        <cfvo type="percent" val="0"/>
        <cfvo type="num" val="0.33"/>
        <cfvo type="num" val="0.67"/>
      </iconSet>
    </cfRule>
  </conditionalFormatting>
  <conditionalFormatting sqref="Q30">
    <cfRule type="containsBlanks" dxfId="439" priority="630">
      <formula>LEN(TRIM(Q30))=0</formula>
    </cfRule>
    <cfRule type="cellIs" dxfId="438" priority="631" operator="greaterThan">
      <formula>1</formula>
    </cfRule>
  </conditionalFormatting>
  <conditionalFormatting sqref="Q30">
    <cfRule type="iconSet" priority="633">
      <iconSet>
        <cfvo type="percent" val="0"/>
        <cfvo type="num" val="0.33"/>
        <cfvo type="num" val="0.67"/>
      </iconSet>
    </cfRule>
  </conditionalFormatting>
  <conditionalFormatting sqref="Q30">
    <cfRule type="iconSet" priority="632">
      <iconSet>
        <cfvo type="percent" val="0"/>
        <cfvo type="num" val="0.33"/>
        <cfvo type="num" val="0.67"/>
      </iconSet>
    </cfRule>
  </conditionalFormatting>
  <conditionalFormatting sqref="P10">
    <cfRule type="containsBlanks" dxfId="437" priority="628">
      <formula>LEN(TRIM(P10))=0</formula>
    </cfRule>
  </conditionalFormatting>
  <conditionalFormatting sqref="O10">
    <cfRule type="containsBlanks" dxfId="436" priority="629">
      <formula>LEN(TRIM(O10))=0</formula>
    </cfRule>
  </conditionalFormatting>
  <conditionalFormatting sqref="P17:P18">
    <cfRule type="containsBlanks" dxfId="435" priority="626">
      <formula>LEN(TRIM(P17))=0</formula>
    </cfRule>
  </conditionalFormatting>
  <conditionalFormatting sqref="O17:O18">
    <cfRule type="containsBlanks" dxfId="434" priority="627">
      <formula>LEN(TRIM(O17))=0</formula>
    </cfRule>
  </conditionalFormatting>
  <conditionalFormatting sqref="P23">
    <cfRule type="containsBlanks" dxfId="433" priority="624">
      <formula>LEN(TRIM(P23))=0</formula>
    </cfRule>
  </conditionalFormatting>
  <conditionalFormatting sqref="O23">
    <cfRule type="containsBlanks" dxfId="432" priority="625">
      <formula>LEN(TRIM(O23))=0</formula>
    </cfRule>
  </conditionalFormatting>
  <conditionalFormatting sqref="P68 P70:P71">
    <cfRule type="containsBlanks" dxfId="431" priority="622">
      <formula>LEN(TRIM(P68))=0</formula>
    </cfRule>
  </conditionalFormatting>
  <conditionalFormatting sqref="O68 O70:O71">
    <cfRule type="containsBlanks" dxfId="430" priority="623">
      <formula>LEN(TRIM(O68))=0</formula>
    </cfRule>
  </conditionalFormatting>
  <conditionalFormatting sqref="P78">
    <cfRule type="containsBlanks" dxfId="429" priority="620">
      <formula>LEN(TRIM(P78))=0</formula>
    </cfRule>
  </conditionalFormatting>
  <conditionalFormatting sqref="O78">
    <cfRule type="containsBlanks" dxfId="428" priority="621">
      <formula>LEN(TRIM(O78))=0</formula>
    </cfRule>
  </conditionalFormatting>
  <conditionalFormatting sqref="P12">
    <cfRule type="containsBlanks" dxfId="427" priority="618">
      <formula>LEN(TRIM(P12))=0</formula>
    </cfRule>
  </conditionalFormatting>
  <conditionalFormatting sqref="O12">
    <cfRule type="containsBlanks" dxfId="426" priority="619">
      <formula>LEN(TRIM(O12))=0</formula>
    </cfRule>
  </conditionalFormatting>
  <conditionalFormatting sqref="P13">
    <cfRule type="containsBlanks" dxfId="425" priority="616">
      <formula>LEN(TRIM(P13))=0</formula>
    </cfRule>
  </conditionalFormatting>
  <conditionalFormatting sqref="O13">
    <cfRule type="containsBlanks" dxfId="424" priority="617">
      <formula>LEN(TRIM(O13))=0</formula>
    </cfRule>
  </conditionalFormatting>
  <conditionalFormatting sqref="P63:P64">
    <cfRule type="containsBlanks" dxfId="423" priority="614">
      <formula>LEN(TRIM(P63))=0</formula>
    </cfRule>
  </conditionalFormatting>
  <conditionalFormatting sqref="O63:O64">
    <cfRule type="containsBlanks" dxfId="422" priority="615">
      <formula>LEN(TRIM(O63))=0</formula>
    </cfRule>
  </conditionalFormatting>
  <conditionalFormatting sqref="P24">
    <cfRule type="containsBlanks" dxfId="421" priority="612">
      <formula>LEN(TRIM(P24))=0</formula>
    </cfRule>
  </conditionalFormatting>
  <conditionalFormatting sqref="O24">
    <cfRule type="containsBlanks" dxfId="420" priority="613">
      <formula>LEN(TRIM(O24))=0</formula>
    </cfRule>
  </conditionalFormatting>
  <conditionalFormatting sqref="P94">
    <cfRule type="containsBlanks" dxfId="419" priority="606">
      <formula>LEN(TRIM(P94))=0</formula>
    </cfRule>
  </conditionalFormatting>
  <conditionalFormatting sqref="O94">
    <cfRule type="containsBlanks" dxfId="418" priority="607">
      <formula>LEN(TRIM(O94))=0</formula>
    </cfRule>
  </conditionalFormatting>
  <conditionalFormatting sqref="P95">
    <cfRule type="containsBlanks" dxfId="417" priority="604">
      <formula>LEN(TRIM(P95))=0</formula>
    </cfRule>
  </conditionalFormatting>
  <conditionalFormatting sqref="O95">
    <cfRule type="containsBlanks" dxfId="416" priority="605">
      <formula>LEN(TRIM(O95))=0</formula>
    </cfRule>
  </conditionalFormatting>
  <conditionalFormatting sqref="P69">
    <cfRule type="containsBlanks" dxfId="415" priority="610">
      <formula>LEN(TRIM(P69))=0</formula>
    </cfRule>
  </conditionalFormatting>
  <conditionalFormatting sqref="O69">
    <cfRule type="containsBlanks" dxfId="414" priority="611">
      <formula>LEN(TRIM(O69))=0</formula>
    </cfRule>
  </conditionalFormatting>
  <conditionalFormatting sqref="P83">
    <cfRule type="containsBlanks" dxfId="413" priority="608">
      <formula>LEN(TRIM(P83))=0</formula>
    </cfRule>
  </conditionalFormatting>
  <conditionalFormatting sqref="O83">
    <cfRule type="containsBlanks" dxfId="412" priority="609">
      <formula>LEN(TRIM(O83))=0</formula>
    </cfRule>
  </conditionalFormatting>
  <conditionalFormatting sqref="Q19">
    <cfRule type="containsBlanks" dxfId="411" priority="601">
      <formula>LEN(TRIM(Q19))=0</formula>
    </cfRule>
    <cfRule type="cellIs" dxfId="410" priority="602" operator="greaterThan">
      <formula>1</formula>
    </cfRule>
  </conditionalFormatting>
  <conditionalFormatting sqref="Q19">
    <cfRule type="iconSet" priority="603">
      <iconSet>
        <cfvo type="percent" val="0"/>
        <cfvo type="num" val="0.33"/>
        <cfvo type="num" val="0.67"/>
      </iconSet>
    </cfRule>
  </conditionalFormatting>
  <conditionalFormatting sqref="Q19">
    <cfRule type="iconSet" priority="600">
      <iconSet>
        <cfvo type="percent" val="0"/>
        <cfvo type="num" val="0.33"/>
        <cfvo type="num" val="0.67"/>
      </iconSet>
    </cfRule>
  </conditionalFormatting>
  <conditionalFormatting sqref="Q19">
    <cfRule type="iconSet" priority="599">
      <iconSet>
        <cfvo type="percent" val="0"/>
        <cfvo type="num" val="0.33"/>
        <cfvo type="num" val="0.67"/>
      </iconSet>
    </cfRule>
  </conditionalFormatting>
  <conditionalFormatting sqref="P19">
    <cfRule type="containsBlanks" dxfId="409" priority="597">
      <formula>LEN(TRIM(P19))=0</formula>
    </cfRule>
  </conditionalFormatting>
  <conditionalFormatting sqref="O19">
    <cfRule type="containsBlanks" dxfId="408" priority="598">
      <formula>LEN(TRIM(O19))=0</formula>
    </cfRule>
  </conditionalFormatting>
  <conditionalFormatting sqref="Q105:Q107">
    <cfRule type="containsBlanks" dxfId="407" priority="593">
      <formula>LEN(TRIM(Q105))=0</formula>
    </cfRule>
    <cfRule type="cellIs" dxfId="406" priority="594" operator="greaterThan">
      <formula>1</formula>
    </cfRule>
  </conditionalFormatting>
  <conditionalFormatting sqref="Q105:Q107">
    <cfRule type="iconSet" priority="596">
      <iconSet>
        <cfvo type="percent" val="0"/>
        <cfvo type="num" val="0.33"/>
        <cfvo type="num" val="0.67"/>
      </iconSet>
    </cfRule>
  </conditionalFormatting>
  <conditionalFormatting sqref="Q105:Q107">
    <cfRule type="iconSet" priority="595">
      <iconSet>
        <cfvo type="percent" val="0"/>
        <cfvo type="num" val="0.33"/>
        <cfvo type="num" val="0.67"/>
      </iconSet>
    </cfRule>
  </conditionalFormatting>
  <conditionalFormatting sqref="Q47">
    <cfRule type="containsBlanks" dxfId="405" priority="590">
      <formula>LEN(TRIM(Q47))=0</formula>
    </cfRule>
    <cfRule type="cellIs" dxfId="404" priority="591" operator="greaterThan">
      <formula>1</formula>
    </cfRule>
  </conditionalFormatting>
  <conditionalFormatting sqref="Q47">
    <cfRule type="iconSet" priority="592">
      <iconSet>
        <cfvo type="percent" val="0"/>
        <cfvo type="num" val="0.33"/>
        <cfvo type="num" val="0.67"/>
      </iconSet>
    </cfRule>
  </conditionalFormatting>
  <conditionalFormatting sqref="Q48">
    <cfRule type="containsBlanks" dxfId="403" priority="587">
      <formula>LEN(TRIM(Q48))=0</formula>
    </cfRule>
    <cfRule type="cellIs" dxfId="402" priority="588" operator="greaterThan">
      <formula>1</formula>
    </cfRule>
  </conditionalFormatting>
  <conditionalFormatting sqref="Q48">
    <cfRule type="iconSet" priority="589">
      <iconSet>
        <cfvo type="percent" val="0"/>
        <cfvo type="num" val="0.33"/>
        <cfvo type="num" val="0.67"/>
      </iconSet>
    </cfRule>
  </conditionalFormatting>
  <conditionalFormatting sqref="Q90">
    <cfRule type="containsBlanks" dxfId="401" priority="583">
      <formula>LEN(TRIM(Q90))=0</formula>
    </cfRule>
    <cfRule type="cellIs" dxfId="400" priority="584" operator="greaterThan">
      <formula>1</formula>
    </cfRule>
  </conditionalFormatting>
  <conditionalFormatting sqref="Q90">
    <cfRule type="iconSet" priority="586">
      <iconSet>
        <cfvo type="percent" val="0"/>
        <cfvo type="num" val="0.33"/>
        <cfvo type="num" val="0.67"/>
      </iconSet>
    </cfRule>
  </conditionalFormatting>
  <conditionalFormatting sqref="Q90">
    <cfRule type="iconSet" priority="585">
      <iconSet>
        <cfvo type="percent" val="0"/>
        <cfvo type="num" val="0.33"/>
        <cfvo type="num" val="0.67"/>
      </iconSet>
    </cfRule>
  </conditionalFormatting>
  <conditionalFormatting sqref="Q108">
    <cfRule type="containsBlanks" dxfId="399" priority="579">
      <formula>LEN(TRIM(Q108))=0</formula>
    </cfRule>
    <cfRule type="cellIs" dxfId="398" priority="580" operator="greaterThan">
      <formula>1</formula>
    </cfRule>
  </conditionalFormatting>
  <conditionalFormatting sqref="Q108">
    <cfRule type="iconSet" priority="582">
      <iconSet>
        <cfvo type="percent" val="0"/>
        <cfvo type="num" val="0.33"/>
        <cfvo type="num" val="0.67"/>
      </iconSet>
    </cfRule>
  </conditionalFormatting>
  <conditionalFormatting sqref="Q108">
    <cfRule type="iconSet" priority="581">
      <iconSet>
        <cfvo type="percent" val="0"/>
        <cfvo type="num" val="0.33"/>
        <cfvo type="num" val="0.67"/>
      </iconSet>
    </cfRule>
  </conditionalFormatting>
  <conditionalFormatting sqref="P98:P105 P107">
    <cfRule type="containsBlanks" dxfId="397" priority="577">
      <formula>LEN(TRIM(P98))=0</formula>
    </cfRule>
  </conditionalFormatting>
  <conditionalFormatting sqref="O98:O105 O107">
    <cfRule type="containsBlanks" dxfId="396" priority="578">
      <formula>LEN(TRIM(O98))=0</formula>
    </cfRule>
  </conditionalFormatting>
  <conditionalFormatting sqref="P96">
    <cfRule type="containsBlanks" dxfId="395" priority="575">
      <formula>LEN(TRIM(P96))=0</formula>
    </cfRule>
  </conditionalFormatting>
  <conditionalFormatting sqref="O96">
    <cfRule type="containsBlanks" dxfId="394" priority="576">
      <formula>LEN(TRIM(O96))=0</formula>
    </cfRule>
  </conditionalFormatting>
  <conditionalFormatting sqref="P97">
    <cfRule type="containsBlanks" dxfId="393" priority="573">
      <formula>LEN(TRIM(P97))=0</formula>
    </cfRule>
  </conditionalFormatting>
  <conditionalFormatting sqref="O97">
    <cfRule type="containsBlanks" dxfId="392" priority="574">
      <formula>LEN(TRIM(O97))=0</formula>
    </cfRule>
  </conditionalFormatting>
  <conditionalFormatting sqref="P106">
    <cfRule type="containsBlanks" dxfId="391" priority="571">
      <formula>LEN(TRIM(P106))=0</formula>
    </cfRule>
  </conditionalFormatting>
  <conditionalFormatting sqref="O106">
    <cfRule type="containsBlanks" dxfId="390" priority="572">
      <formula>LEN(TRIM(O106))=0</formula>
    </cfRule>
  </conditionalFormatting>
  <conditionalFormatting sqref="P108">
    <cfRule type="containsBlanks" dxfId="389" priority="569">
      <formula>LEN(TRIM(P108))=0</formula>
    </cfRule>
  </conditionalFormatting>
  <conditionalFormatting sqref="O108">
    <cfRule type="containsBlanks" dxfId="388" priority="570">
      <formula>LEN(TRIM(O108))=0</formula>
    </cfRule>
  </conditionalFormatting>
  <conditionalFormatting sqref="P84:P90">
    <cfRule type="containsBlanks" dxfId="387" priority="567">
      <formula>LEN(TRIM(P84))=0</formula>
    </cfRule>
  </conditionalFormatting>
  <conditionalFormatting sqref="O84:O90">
    <cfRule type="containsBlanks" dxfId="386" priority="568">
      <formula>LEN(TRIM(O84))=0</formula>
    </cfRule>
  </conditionalFormatting>
  <conditionalFormatting sqref="P28:P29 P32:P34 P36 P38 P40:P44">
    <cfRule type="containsBlanks" dxfId="385" priority="565">
      <formula>LEN(TRIM(P28))=0</formula>
    </cfRule>
  </conditionalFormatting>
  <conditionalFormatting sqref="O28:O29 O32:O34 O36 O38 O40:O44">
    <cfRule type="containsBlanks" dxfId="384" priority="566">
      <formula>LEN(TRIM(O28))=0</formula>
    </cfRule>
  </conditionalFormatting>
  <conditionalFormatting sqref="P30">
    <cfRule type="containsBlanks" dxfId="383" priority="563">
      <formula>LEN(TRIM(P30))=0</formula>
    </cfRule>
  </conditionalFormatting>
  <conditionalFormatting sqref="O30">
    <cfRule type="containsBlanks" dxfId="382" priority="564">
      <formula>LEN(TRIM(O30))=0</formula>
    </cfRule>
  </conditionalFormatting>
  <conditionalFormatting sqref="P31">
    <cfRule type="containsBlanks" dxfId="381" priority="561">
      <formula>LEN(TRIM(P31))=0</formula>
    </cfRule>
  </conditionalFormatting>
  <conditionalFormatting sqref="O31">
    <cfRule type="containsBlanks" dxfId="380" priority="562">
      <formula>LEN(TRIM(O31))=0</formula>
    </cfRule>
  </conditionalFormatting>
  <conditionalFormatting sqref="P35">
    <cfRule type="containsBlanks" dxfId="379" priority="559">
      <formula>LEN(TRIM(P35))=0</formula>
    </cfRule>
  </conditionalFormatting>
  <conditionalFormatting sqref="O35">
    <cfRule type="containsBlanks" dxfId="378" priority="560">
      <formula>LEN(TRIM(O35))=0</formula>
    </cfRule>
  </conditionalFormatting>
  <conditionalFormatting sqref="P37">
    <cfRule type="containsBlanks" dxfId="377" priority="557">
      <formula>LEN(TRIM(P37))=0</formula>
    </cfRule>
  </conditionalFormatting>
  <conditionalFormatting sqref="O37">
    <cfRule type="containsBlanks" dxfId="376" priority="558">
      <formula>LEN(TRIM(O37))=0</formula>
    </cfRule>
  </conditionalFormatting>
  <conditionalFormatting sqref="P39">
    <cfRule type="containsBlanks" dxfId="375" priority="555">
      <formula>LEN(TRIM(P39))=0</formula>
    </cfRule>
  </conditionalFormatting>
  <conditionalFormatting sqref="O39">
    <cfRule type="containsBlanks" dxfId="374" priority="556">
      <formula>LEN(TRIM(O39))=0</formula>
    </cfRule>
  </conditionalFormatting>
  <conditionalFormatting sqref="P45">
    <cfRule type="containsBlanks" dxfId="373" priority="553">
      <formula>LEN(TRIM(P45))=0</formula>
    </cfRule>
  </conditionalFormatting>
  <conditionalFormatting sqref="O45">
    <cfRule type="containsBlanks" dxfId="372" priority="554">
      <formula>LEN(TRIM(O45))=0</formula>
    </cfRule>
  </conditionalFormatting>
  <conditionalFormatting sqref="P46">
    <cfRule type="containsBlanks" dxfId="371" priority="551">
      <formula>LEN(TRIM(P46))=0</formula>
    </cfRule>
  </conditionalFormatting>
  <conditionalFormatting sqref="O46">
    <cfRule type="containsBlanks" dxfId="370" priority="552">
      <formula>LEN(TRIM(O46))=0</formula>
    </cfRule>
  </conditionalFormatting>
  <conditionalFormatting sqref="P47">
    <cfRule type="containsBlanks" dxfId="369" priority="549">
      <formula>LEN(TRIM(P47))=0</formula>
    </cfRule>
  </conditionalFormatting>
  <conditionalFormatting sqref="O47">
    <cfRule type="containsBlanks" dxfId="368" priority="550">
      <formula>LEN(TRIM(O47))=0</formula>
    </cfRule>
  </conditionalFormatting>
  <conditionalFormatting sqref="P48">
    <cfRule type="containsBlanks" dxfId="367" priority="547">
      <formula>LEN(TRIM(P48))=0</formula>
    </cfRule>
  </conditionalFormatting>
  <conditionalFormatting sqref="O48">
    <cfRule type="containsBlanks" dxfId="366" priority="548">
      <formula>LEN(TRIM(O48))=0</formula>
    </cfRule>
  </conditionalFormatting>
  <conditionalFormatting sqref="Y9">
    <cfRule type="containsBlanks" dxfId="365" priority="544">
      <formula>LEN(TRIM(Y9))=0</formula>
    </cfRule>
  </conditionalFormatting>
  <conditionalFormatting sqref="X9">
    <cfRule type="containsBlanks" dxfId="364" priority="545">
      <formula>LEN(TRIM(X9))=0</formula>
    </cfRule>
  </conditionalFormatting>
  <conditionalFormatting sqref="Z9 Z17:Z18">
    <cfRule type="containsBlanks" dxfId="363" priority="540">
      <formula>LEN(TRIM(Z9))=0</formula>
    </cfRule>
    <cfRule type="cellIs" dxfId="362" priority="541" operator="greaterThan">
      <formula>1</formula>
    </cfRule>
  </conditionalFormatting>
  <conditionalFormatting sqref="Z9">
    <cfRule type="iconSet" priority="543">
      <iconSet>
        <cfvo type="percent" val="0"/>
        <cfvo type="num" val="0.33"/>
        <cfvo type="num" val="0.67"/>
      </iconSet>
    </cfRule>
  </conditionalFormatting>
  <conditionalFormatting sqref="Z9">
    <cfRule type="iconSet" priority="542">
      <iconSet>
        <cfvo type="percent" val="0"/>
        <cfvo type="num" val="0.33"/>
        <cfvo type="num" val="0.67"/>
      </iconSet>
    </cfRule>
  </conditionalFormatting>
  <conditionalFormatting sqref="Y55">
    <cfRule type="containsBlanks" dxfId="361" priority="538">
      <formula>LEN(TRIM(Y55))=0</formula>
    </cfRule>
  </conditionalFormatting>
  <conditionalFormatting sqref="X55">
    <cfRule type="containsBlanks" dxfId="360" priority="539">
      <formula>LEN(TRIM(X55))=0</formula>
    </cfRule>
  </conditionalFormatting>
  <conditionalFormatting sqref="Z7">
    <cfRule type="cellIs" dxfId="359" priority="536" operator="lessThan">
      <formula>0</formula>
    </cfRule>
    <cfRule type="colorScale" priority="537">
      <colorScale>
        <cfvo type="num" val="0.33"/>
        <cfvo type="num" val="0.67"/>
        <cfvo type="num" val="1"/>
        <color theme="5" tint="0.39997558519241921"/>
        <color rgb="FFFFFF66"/>
        <color rgb="FF92D050"/>
      </colorScale>
    </cfRule>
  </conditionalFormatting>
  <conditionalFormatting sqref="Z15">
    <cfRule type="cellIs" dxfId="358" priority="534" operator="lessThan">
      <formula>0</formula>
    </cfRule>
    <cfRule type="colorScale" priority="535">
      <colorScale>
        <cfvo type="num" val="0.33"/>
        <cfvo type="num" val="0.67"/>
        <cfvo type="num" val="1"/>
        <color theme="5" tint="0.39997558519241921"/>
        <color rgb="FFFFFF66"/>
        <color rgb="FF92D050"/>
      </colorScale>
    </cfRule>
  </conditionalFormatting>
  <conditionalFormatting sqref="Z21">
    <cfRule type="cellIs" dxfId="357" priority="532" operator="lessThan">
      <formula>0</formula>
    </cfRule>
    <cfRule type="colorScale" priority="533">
      <colorScale>
        <cfvo type="num" val="0.33"/>
        <cfvo type="num" val="0.67"/>
        <cfvo type="num" val="1"/>
        <color theme="5" tint="0.39997558519241921"/>
        <color rgb="FFFFFF66"/>
        <color rgb="FF92D050"/>
      </colorScale>
    </cfRule>
  </conditionalFormatting>
  <conditionalFormatting sqref="Z26">
    <cfRule type="cellIs" dxfId="356" priority="530" operator="lessThan">
      <formula>0</formula>
    </cfRule>
    <cfRule type="colorScale" priority="531">
      <colorScale>
        <cfvo type="num" val="0.33"/>
        <cfvo type="num" val="0.67"/>
        <cfvo type="num" val="1"/>
        <color theme="5" tint="0.39997558519241921"/>
        <color rgb="FFFFFF66"/>
        <color rgb="FF92D050"/>
      </colorScale>
    </cfRule>
  </conditionalFormatting>
  <conditionalFormatting sqref="Z5">
    <cfRule type="colorScale" priority="529">
      <colorScale>
        <cfvo type="num" val="0.33"/>
        <cfvo type="num" val="0.67"/>
        <cfvo type="num" val="1"/>
        <color theme="5" tint="0.39997558519241921"/>
        <color rgb="FFFFFF66"/>
        <color rgb="FF92D050"/>
      </colorScale>
    </cfRule>
  </conditionalFormatting>
  <conditionalFormatting sqref="Z66">
    <cfRule type="cellIs" dxfId="355" priority="527" operator="lessThan">
      <formula>0</formula>
    </cfRule>
    <cfRule type="colorScale" priority="528">
      <colorScale>
        <cfvo type="num" val="0.33"/>
        <cfvo type="num" val="0.67"/>
        <cfvo type="num" val="1"/>
        <color theme="5" tint="0.39997558519241921"/>
        <color rgb="FFFFFF66"/>
        <color rgb="FF92D050"/>
      </colorScale>
    </cfRule>
  </conditionalFormatting>
  <conditionalFormatting sqref="Z81">
    <cfRule type="cellIs" dxfId="354" priority="525" operator="lessThan">
      <formula>0</formula>
    </cfRule>
    <cfRule type="colorScale" priority="526">
      <colorScale>
        <cfvo type="num" val="0.33"/>
        <cfvo type="num" val="0.67"/>
        <cfvo type="num" val="1"/>
        <color theme="5" tint="0.39997558519241921"/>
        <color rgb="FFFFFF66"/>
        <color rgb="FF92D050"/>
      </colorScale>
    </cfRule>
  </conditionalFormatting>
  <conditionalFormatting sqref="Z59">
    <cfRule type="colorScale" priority="524">
      <colorScale>
        <cfvo type="num" val="0.33"/>
        <cfvo type="num" val="0.67"/>
        <cfvo type="num" val="1"/>
        <color theme="5" tint="0.39997558519241921"/>
        <color rgb="FFFFFF66"/>
        <color rgb="FF92D050"/>
      </colorScale>
    </cfRule>
  </conditionalFormatting>
  <conditionalFormatting sqref="Z76">
    <cfRule type="cellIs" dxfId="353" priority="522" operator="lessThan">
      <formula>0</formula>
    </cfRule>
    <cfRule type="colorScale" priority="523">
      <colorScale>
        <cfvo type="num" val="0.33"/>
        <cfvo type="num" val="0.67"/>
        <cfvo type="num" val="1"/>
        <color theme="5" tint="0.39997558519241921"/>
        <color rgb="FFFFFF66"/>
        <color rgb="FF92D050"/>
      </colorScale>
    </cfRule>
  </conditionalFormatting>
  <conditionalFormatting sqref="Z92">
    <cfRule type="cellIs" dxfId="352" priority="520" operator="lessThan">
      <formula>0</formula>
    </cfRule>
    <cfRule type="colorScale" priority="521">
      <colorScale>
        <cfvo type="num" val="0.33"/>
        <cfvo type="num" val="0.67"/>
        <cfvo type="num" val="1"/>
        <color theme="5" tint="0.39997558519241921"/>
        <color rgb="FFFFFF66"/>
        <color rgb="FF92D050"/>
      </colorScale>
    </cfRule>
  </conditionalFormatting>
  <conditionalFormatting sqref="Z74">
    <cfRule type="colorScale" priority="519">
      <colorScale>
        <cfvo type="num" val="0.33"/>
        <cfvo type="num" val="0.67"/>
        <cfvo type="num" val="1"/>
        <color theme="5" tint="0.39997558519241921"/>
        <color rgb="FFFFFF66"/>
        <color rgb="FF92D050"/>
      </colorScale>
    </cfRule>
  </conditionalFormatting>
  <conditionalFormatting sqref="Z53">
    <cfRule type="cellIs" dxfId="351" priority="517" operator="lessThan">
      <formula>0</formula>
    </cfRule>
    <cfRule type="colorScale" priority="518">
      <colorScale>
        <cfvo type="num" val="0.33"/>
        <cfvo type="num" val="0.67"/>
        <cfvo type="num" val="1"/>
        <color theme="5" tint="0.39997558519241921"/>
        <color rgb="FFFFFF66"/>
        <color rgb="FF92D050"/>
      </colorScale>
    </cfRule>
  </conditionalFormatting>
  <conditionalFormatting sqref="Z51">
    <cfRule type="colorScale" priority="516">
      <colorScale>
        <cfvo type="num" val="0.33"/>
        <cfvo type="num" val="0.67"/>
        <cfvo type="num" val="1"/>
        <color theme="5" tint="0.39997558519241921"/>
        <color rgb="FFFFFF66"/>
        <color rgb="FF92D050"/>
      </colorScale>
    </cfRule>
  </conditionalFormatting>
  <conditionalFormatting sqref="Y11">
    <cfRule type="containsBlanks" dxfId="350" priority="514">
      <formula>LEN(TRIM(Y11))=0</formula>
    </cfRule>
  </conditionalFormatting>
  <conditionalFormatting sqref="X11">
    <cfRule type="containsBlanks" dxfId="349" priority="515">
      <formula>LEN(TRIM(X11))=0</formula>
    </cfRule>
  </conditionalFormatting>
  <conditionalFormatting sqref="Z17:Z18">
    <cfRule type="iconSet" priority="546">
      <iconSet>
        <cfvo type="percent" val="0"/>
        <cfvo type="num" val="0.33"/>
        <cfvo type="num" val="0.67"/>
      </iconSet>
    </cfRule>
  </conditionalFormatting>
  <conditionalFormatting sqref="Z61">
    <cfRule type="cellIs" dxfId="348" priority="512" operator="lessThan">
      <formula>0</formula>
    </cfRule>
    <cfRule type="colorScale" priority="513">
      <colorScale>
        <cfvo type="num" val="0.33"/>
        <cfvo type="num" val="0.67"/>
        <cfvo type="num" val="1"/>
        <color theme="5" tint="0.39997558519241921"/>
        <color rgb="FFFFFF66"/>
        <color rgb="FF92D050"/>
      </colorScale>
    </cfRule>
  </conditionalFormatting>
  <conditionalFormatting sqref="Y79">
    <cfRule type="containsBlanks" dxfId="347" priority="510">
      <formula>LEN(TRIM(Y79))=0</formula>
    </cfRule>
  </conditionalFormatting>
  <conditionalFormatting sqref="X79">
    <cfRule type="containsBlanks" dxfId="346" priority="511">
      <formula>LEN(TRIM(X79))=0</formula>
    </cfRule>
  </conditionalFormatting>
  <conditionalFormatting sqref="Z10">
    <cfRule type="containsBlanks" dxfId="345" priority="506">
      <formula>LEN(TRIM(Z10))=0</formula>
    </cfRule>
    <cfRule type="cellIs" dxfId="344" priority="507" operator="greaterThan">
      <formula>1</formula>
    </cfRule>
  </conditionalFormatting>
  <conditionalFormatting sqref="Z11">
    <cfRule type="containsBlanks" dxfId="343" priority="502">
      <formula>LEN(TRIM(Z11))=0</formula>
    </cfRule>
    <cfRule type="cellIs" dxfId="342" priority="503" operator="greaterThan">
      <formula>1</formula>
    </cfRule>
  </conditionalFormatting>
  <conditionalFormatting sqref="Z12">
    <cfRule type="containsBlanks" dxfId="341" priority="498">
      <formula>LEN(TRIM(Z12))=0</formula>
    </cfRule>
    <cfRule type="cellIs" dxfId="340" priority="499" operator="greaterThan">
      <formula>1</formula>
    </cfRule>
  </conditionalFormatting>
  <conditionalFormatting sqref="Z28:Z29 Z31:Z46">
    <cfRule type="containsBlanks" dxfId="339" priority="480">
      <formula>LEN(TRIM(Z28))=0</formula>
    </cfRule>
    <cfRule type="cellIs" dxfId="338" priority="481" operator="greaterThan">
      <formula>1</formula>
    </cfRule>
  </conditionalFormatting>
  <conditionalFormatting sqref="Z63:Z64">
    <cfRule type="containsBlanks" dxfId="337" priority="488">
      <formula>LEN(TRIM(Z63))=0</formula>
    </cfRule>
    <cfRule type="cellIs" dxfId="336" priority="489" operator="greaterThan">
      <formula>1</formula>
    </cfRule>
  </conditionalFormatting>
  <conditionalFormatting sqref="Z10">
    <cfRule type="iconSet" priority="509">
      <iconSet>
        <cfvo type="percent" val="0"/>
        <cfvo type="num" val="0.33"/>
        <cfvo type="num" val="0.67"/>
      </iconSet>
    </cfRule>
  </conditionalFormatting>
  <conditionalFormatting sqref="Z10">
    <cfRule type="iconSet" priority="508">
      <iconSet>
        <cfvo type="percent" val="0"/>
        <cfvo type="num" val="0.33"/>
        <cfvo type="num" val="0.67"/>
      </iconSet>
    </cfRule>
  </conditionalFormatting>
  <conditionalFormatting sqref="Z11">
    <cfRule type="iconSet" priority="505">
      <iconSet>
        <cfvo type="percent" val="0"/>
        <cfvo type="num" val="0.33"/>
        <cfvo type="num" val="0.67"/>
      </iconSet>
    </cfRule>
  </conditionalFormatting>
  <conditionalFormatting sqref="Z11">
    <cfRule type="iconSet" priority="504">
      <iconSet>
        <cfvo type="percent" val="0"/>
        <cfvo type="num" val="0.33"/>
        <cfvo type="num" val="0.67"/>
      </iconSet>
    </cfRule>
  </conditionalFormatting>
  <conditionalFormatting sqref="Z12">
    <cfRule type="iconSet" priority="501">
      <iconSet>
        <cfvo type="percent" val="0"/>
        <cfvo type="num" val="0.33"/>
        <cfvo type="num" val="0.67"/>
      </iconSet>
    </cfRule>
  </conditionalFormatting>
  <conditionalFormatting sqref="Z12">
    <cfRule type="iconSet" priority="500">
      <iconSet>
        <cfvo type="percent" val="0"/>
        <cfvo type="num" val="0.33"/>
        <cfvo type="num" val="0.67"/>
      </iconSet>
    </cfRule>
  </conditionalFormatting>
  <conditionalFormatting sqref="Z13">
    <cfRule type="containsBlanks" dxfId="335" priority="494">
      <formula>LEN(TRIM(Z13))=0</formula>
    </cfRule>
    <cfRule type="cellIs" dxfId="334" priority="495" operator="greaterThan">
      <formula>1</formula>
    </cfRule>
  </conditionalFormatting>
  <conditionalFormatting sqref="Z13">
    <cfRule type="iconSet" priority="497">
      <iconSet>
        <cfvo type="percent" val="0"/>
        <cfvo type="num" val="0.33"/>
        <cfvo type="num" val="0.67"/>
      </iconSet>
    </cfRule>
  </conditionalFormatting>
  <conditionalFormatting sqref="Z13">
    <cfRule type="iconSet" priority="496">
      <iconSet>
        <cfvo type="percent" val="0"/>
        <cfvo type="num" val="0.33"/>
        <cfvo type="num" val="0.67"/>
      </iconSet>
    </cfRule>
  </conditionalFormatting>
  <conditionalFormatting sqref="Z17:Z18">
    <cfRule type="iconSet" priority="493">
      <iconSet>
        <cfvo type="percent" val="0"/>
        <cfvo type="num" val="0.33"/>
        <cfvo type="num" val="0.67"/>
      </iconSet>
    </cfRule>
  </conditionalFormatting>
  <conditionalFormatting sqref="Z17:Z18">
    <cfRule type="iconSet" priority="492">
      <iconSet>
        <cfvo type="percent" val="0"/>
        <cfvo type="num" val="0.33"/>
        <cfvo type="num" val="0.67"/>
      </iconSet>
    </cfRule>
  </conditionalFormatting>
  <conditionalFormatting sqref="Z63:Z64">
    <cfRule type="iconSet" priority="491">
      <iconSet>
        <cfvo type="percent" val="0"/>
        <cfvo type="num" val="0.33"/>
        <cfvo type="num" val="0.67"/>
      </iconSet>
    </cfRule>
  </conditionalFormatting>
  <conditionalFormatting sqref="Z63:Z64">
    <cfRule type="iconSet" priority="490">
      <iconSet>
        <cfvo type="percent" val="0"/>
        <cfvo type="num" val="0.33"/>
        <cfvo type="num" val="0.67"/>
      </iconSet>
    </cfRule>
  </conditionalFormatting>
  <conditionalFormatting sqref="Z23">
    <cfRule type="containsBlanks" dxfId="333" priority="484">
      <formula>LEN(TRIM(Z23))=0</formula>
    </cfRule>
    <cfRule type="cellIs" dxfId="332" priority="485" operator="greaterThan">
      <formula>1</formula>
    </cfRule>
  </conditionalFormatting>
  <conditionalFormatting sqref="Z23">
    <cfRule type="iconSet" priority="487">
      <iconSet>
        <cfvo type="percent" val="0"/>
        <cfvo type="num" val="0.33"/>
        <cfvo type="num" val="0.67"/>
      </iconSet>
    </cfRule>
  </conditionalFormatting>
  <conditionalFormatting sqref="Z23">
    <cfRule type="iconSet" priority="486">
      <iconSet>
        <cfvo type="percent" val="0"/>
        <cfvo type="num" val="0.33"/>
        <cfvo type="num" val="0.67"/>
      </iconSet>
    </cfRule>
  </conditionalFormatting>
  <conditionalFormatting sqref="Z28:Z29 Z31:Z46">
    <cfRule type="iconSet" priority="483">
      <iconSet>
        <cfvo type="percent" val="0"/>
        <cfvo type="num" val="0.33"/>
        <cfvo type="num" val="0.67"/>
      </iconSet>
    </cfRule>
  </conditionalFormatting>
  <conditionalFormatting sqref="Z28:Z29">
    <cfRule type="iconSet" priority="482">
      <iconSet>
        <cfvo type="percent" val="0"/>
        <cfvo type="num" val="0.33"/>
        <cfvo type="num" val="0.67"/>
      </iconSet>
    </cfRule>
  </conditionalFormatting>
  <conditionalFormatting sqref="Z55">
    <cfRule type="containsBlanks" dxfId="331" priority="476">
      <formula>LEN(TRIM(Z55))=0</formula>
    </cfRule>
    <cfRule type="cellIs" dxfId="330" priority="477" operator="greaterThan">
      <formula>1</formula>
    </cfRule>
  </conditionalFormatting>
  <conditionalFormatting sqref="Z55">
    <cfRule type="iconSet" priority="479">
      <iconSet>
        <cfvo type="percent" val="0"/>
        <cfvo type="num" val="0.33"/>
        <cfvo type="num" val="0.67"/>
      </iconSet>
    </cfRule>
  </conditionalFormatting>
  <conditionalFormatting sqref="Z55">
    <cfRule type="iconSet" priority="478">
      <iconSet>
        <cfvo type="percent" val="0"/>
        <cfvo type="num" val="0.33"/>
        <cfvo type="num" val="0.67"/>
      </iconSet>
    </cfRule>
  </conditionalFormatting>
  <conditionalFormatting sqref="Z68:Z70">
    <cfRule type="containsBlanks" dxfId="329" priority="472">
      <formula>LEN(TRIM(Z68))=0</formula>
    </cfRule>
    <cfRule type="cellIs" dxfId="328" priority="473" operator="greaterThan">
      <formula>1</formula>
    </cfRule>
  </conditionalFormatting>
  <conditionalFormatting sqref="Z68:Z70">
    <cfRule type="iconSet" priority="475">
      <iconSet>
        <cfvo type="percent" val="0"/>
        <cfvo type="num" val="0.33"/>
        <cfvo type="num" val="0.67"/>
      </iconSet>
    </cfRule>
  </conditionalFormatting>
  <conditionalFormatting sqref="Z68:Z70">
    <cfRule type="iconSet" priority="474">
      <iconSet>
        <cfvo type="percent" val="0"/>
        <cfvo type="num" val="0.33"/>
        <cfvo type="num" val="0.67"/>
      </iconSet>
    </cfRule>
  </conditionalFormatting>
  <conditionalFormatting sqref="Z78:Z79">
    <cfRule type="containsBlanks" dxfId="327" priority="468">
      <formula>LEN(TRIM(Z78))=0</formula>
    </cfRule>
    <cfRule type="cellIs" dxfId="326" priority="469" operator="greaterThan">
      <formula>1</formula>
    </cfRule>
  </conditionalFormatting>
  <conditionalFormatting sqref="Z78:Z79">
    <cfRule type="iconSet" priority="471">
      <iconSet>
        <cfvo type="percent" val="0"/>
        <cfvo type="num" val="0.33"/>
        <cfvo type="num" val="0.67"/>
      </iconSet>
    </cfRule>
  </conditionalFormatting>
  <conditionalFormatting sqref="Z78:Z79">
    <cfRule type="iconSet" priority="470">
      <iconSet>
        <cfvo type="percent" val="0"/>
        <cfvo type="num" val="0.33"/>
        <cfvo type="num" val="0.67"/>
      </iconSet>
    </cfRule>
  </conditionalFormatting>
  <conditionalFormatting sqref="Z83:Z89">
    <cfRule type="containsBlanks" dxfId="325" priority="464">
      <formula>LEN(TRIM(Z83))=0</formula>
    </cfRule>
    <cfRule type="cellIs" dxfId="324" priority="465" operator="greaterThan">
      <formula>1</formula>
    </cfRule>
  </conditionalFormatting>
  <conditionalFormatting sqref="Z83:Z89">
    <cfRule type="iconSet" priority="467">
      <iconSet>
        <cfvo type="percent" val="0"/>
        <cfvo type="num" val="0.33"/>
        <cfvo type="num" val="0.67"/>
      </iconSet>
    </cfRule>
  </conditionalFormatting>
  <conditionalFormatting sqref="Z83:Z89">
    <cfRule type="iconSet" priority="466">
      <iconSet>
        <cfvo type="percent" val="0"/>
        <cfvo type="num" val="0.33"/>
        <cfvo type="num" val="0.67"/>
      </iconSet>
    </cfRule>
  </conditionalFormatting>
  <conditionalFormatting sqref="Z94:Z104">
    <cfRule type="containsBlanks" dxfId="323" priority="460">
      <formula>LEN(TRIM(Z94))=0</formula>
    </cfRule>
    <cfRule type="cellIs" dxfId="322" priority="461" operator="greaterThan">
      <formula>1</formula>
    </cfRule>
  </conditionalFormatting>
  <conditionalFormatting sqref="Z94:Z104">
    <cfRule type="iconSet" priority="463">
      <iconSet>
        <cfvo type="percent" val="0"/>
        <cfvo type="num" val="0.33"/>
        <cfvo type="num" val="0.67"/>
      </iconSet>
    </cfRule>
  </conditionalFormatting>
  <conditionalFormatting sqref="Z94:Z104">
    <cfRule type="iconSet" priority="462">
      <iconSet>
        <cfvo type="percent" val="0"/>
        <cfvo type="num" val="0.33"/>
        <cfvo type="num" val="0.67"/>
      </iconSet>
    </cfRule>
  </conditionalFormatting>
  <conditionalFormatting sqref="Z71">
    <cfRule type="containsBlanks" dxfId="321" priority="456">
      <formula>LEN(TRIM(Z71))=0</formula>
    </cfRule>
    <cfRule type="cellIs" dxfId="320" priority="457" operator="greaterThan">
      <formula>1</formula>
    </cfRule>
  </conditionalFormatting>
  <conditionalFormatting sqref="Z71">
    <cfRule type="iconSet" priority="459">
      <iconSet>
        <cfvo type="percent" val="0"/>
        <cfvo type="num" val="0.33"/>
        <cfvo type="num" val="0.67"/>
      </iconSet>
    </cfRule>
  </conditionalFormatting>
  <conditionalFormatting sqref="Z71">
    <cfRule type="iconSet" priority="458">
      <iconSet>
        <cfvo type="percent" val="0"/>
        <cfvo type="num" val="0.33"/>
        <cfvo type="num" val="0.67"/>
      </iconSet>
    </cfRule>
  </conditionalFormatting>
  <conditionalFormatting sqref="Z24">
    <cfRule type="containsBlanks" dxfId="319" priority="452">
      <formula>LEN(TRIM(Z24))=0</formula>
    </cfRule>
    <cfRule type="cellIs" dxfId="318" priority="453" operator="greaterThan">
      <formula>1</formula>
    </cfRule>
  </conditionalFormatting>
  <conditionalFormatting sqref="Z24">
    <cfRule type="iconSet" priority="455">
      <iconSet>
        <cfvo type="percent" val="0"/>
        <cfvo type="num" val="0.33"/>
        <cfvo type="num" val="0.67"/>
      </iconSet>
    </cfRule>
  </conditionalFormatting>
  <conditionalFormatting sqref="Z24">
    <cfRule type="iconSet" priority="454">
      <iconSet>
        <cfvo type="percent" val="0"/>
        <cfvo type="num" val="0.33"/>
        <cfvo type="num" val="0.67"/>
      </iconSet>
    </cfRule>
  </conditionalFormatting>
  <conditionalFormatting sqref="Z30">
    <cfRule type="containsBlanks" dxfId="317" priority="448">
      <formula>LEN(TRIM(Z30))=0</formula>
    </cfRule>
    <cfRule type="cellIs" dxfId="316" priority="449" operator="greaterThan">
      <formula>1</formula>
    </cfRule>
  </conditionalFormatting>
  <conditionalFormatting sqref="Z30">
    <cfRule type="iconSet" priority="451">
      <iconSet>
        <cfvo type="percent" val="0"/>
        <cfvo type="num" val="0.33"/>
        <cfvo type="num" val="0.67"/>
      </iconSet>
    </cfRule>
  </conditionalFormatting>
  <conditionalFormatting sqref="Z30">
    <cfRule type="iconSet" priority="450">
      <iconSet>
        <cfvo type="percent" val="0"/>
        <cfvo type="num" val="0.33"/>
        <cfvo type="num" val="0.67"/>
      </iconSet>
    </cfRule>
  </conditionalFormatting>
  <conditionalFormatting sqref="Y10">
    <cfRule type="containsBlanks" dxfId="315" priority="446">
      <formula>LEN(TRIM(Y10))=0</formula>
    </cfRule>
  </conditionalFormatting>
  <conditionalFormatting sqref="X10">
    <cfRule type="containsBlanks" dxfId="314" priority="447">
      <formula>LEN(TRIM(X10))=0</formula>
    </cfRule>
  </conditionalFormatting>
  <conditionalFormatting sqref="Y17:Y18">
    <cfRule type="containsBlanks" dxfId="313" priority="444">
      <formula>LEN(TRIM(Y17))=0</formula>
    </cfRule>
  </conditionalFormatting>
  <conditionalFormatting sqref="X17:X18">
    <cfRule type="containsBlanks" dxfId="312" priority="445">
      <formula>LEN(TRIM(X17))=0</formula>
    </cfRule>
  </conditionalFormatting>
  <conditionalFormatting sqref="Y23">
    <cfRule type="containsBlanks" dxfId="311" priority="442">
      <formula>LEN(TRIM(Y23))=0</formula>
    </cfRule>
  </conditionalFormatting>
  <conditionalFormatting sqref="X23">
    <cfRule type="containsBlanks" dxfId="310" priority="443">
      <formula>LEN(TRIM(X23))=0</formula>
    </cfRule>
  </conditionalFormatting>
  <conditionalFormatting sqref="Y68 Y70:Y71">
    <cfRule type="containsBlanks" dxfId="309" priority="440">
      <formula>LEN(TRIM(Y68))=0</formula>
    </cfRule>
  </conditionalFormatting>
  <conditionalFormatting sqref="X68 X70:X71">
    <cfRule type="containsBlanks" dxfId="308" priority="441">
      <formula>LEN(TRIM(X68))=0</formula>
    </cfRule>
  </conditionalFormatting>
  <conditionalFormatting sqref="Y78">
    <cfRule type="containsBlanks" dxfId="307" priority="438">
      <formula>LEN(TRIM(Y78))=0</formula>
    </cfRule>
  </conditionalFormatting>
  <conditionalFormatting sqref="X78">
    <cfRule type="containsBlanks" dxfId="306" priority="439">
      <formula>LEN(TRIM(X78))=0</formula>
    </cfRule>
  </conditionalFormatting>
  <conditionalFormatting sqref="Y12">
    <cfRule type="containsBlanks" dxfId="305" priority="436">
      <formula>LEN(TRIM(Y12))=0</formula>
    </cfRule>
  </conditionalFormatting>
  <conditionalFormatting sqref="X12">
    <cfRule type="containsBlanks" dxfId="304" priority="437">
      <formula>LEN(TRIM(X12))=0</formula>
    </cfRule>
  </conditionalFormatting>
  <conditionalFormatting sqref="Y13">
    <cfRule type="containsBlanks" dxfId="303" priority="434">
      <formula>LEN(TRIM(Y13))=0</formula>
    </cfRule>
  </conditionalFormatting>
  <conditionalFormatting sqref="X13">
    <cfRule type="containsBlanks" dxfId="302" priority="435">
      <formula>LEN(TRIM(X13))=0</formula>
    </cfRule>
  </conditionalFormatting>
  <conditionalFormatting sqref="Y63:Y64">
    <cfRule type="containsBlanks" dxfId="301" priority="432">
      <formula>LEN(TRIM(Y63))=0</formula>
    </cfRule>
  </conditionalFormatting>
  <conditionalFormatting sqref="X63:X64">
    <cfRule type="containsBlanks" dxfId="300" priority="433">
      <formula>LEN(TRIM(X63))=0</formula>
    </cfRule>
  </conditionalFormatting>
  <conditionalFormatting sqref="Y24">
    <cfRule type="containsBlanks" dxfId="299" priority="430">
      <formula>LEN(TRIM(Y24))=0</formula>
    </cfRule>
  </conditionalFormatting>
  <conditionalFormatting sqref="X24">
    <cfRule type="containsBlanks" dxfId="298" priority="431">
      <formula>LEN(TRIM(X24))=0</formula>
    </cfRule>
  </conditionalFormatting>
  <conditionalFormatting sqref="Y94">
    <cfRule type="containsBlanks" dxfId="297" priority="424">
      <formula>LEN(TRIM(Y94))=0</formula>
    </cfRule>
  </conditionalFormatting>
  <conditionalFormatting sqref="X94">
    <cfRule type="containsBlanks" dxfId="296" priority="425">
      <formula>LEN(TRIM(X94))=0</formula>
    </cfRule>
  </conditionalFormatting>
  <conditionalFormatting sqref="Y95">
    <cfRule type="containsBlanks" dxfId="295" priority="422">
      <formula>LEN(TRIM(Y95))=0</formula>
    </cfRule>
  </conditionalFormatting>
  <conditionalFormatting sqref="X95">
    <cfRule type="containsBlanks" dxfId="294" priority="423">
      <formula>LEN(TRIM(X95))=0</formula>
    </cfRule>
  </conditionalFormatting>
  <conditionalFormatting sqref="Y69">
    <cfRule type="containsBlanks" dxfId="293" priority="428">
      <formula>LEN(TRIM(Y69))=0</formula>
    </cfRule>
  </conditionalFormatting>
  <conditionalFormatting sqref="X69">
    <cfRule type="containsBlanks" dxfId="292" priority="429">
      <formula>LEN(TRIM(X69))=0</formula>
    </cfRule>
  </conditionalFormatting>
  <conditionalFormatting sqref="Y83">
    <cfRule type="containsBlanks" dxfId="291" priority="426">
      <formula>LEN(TRIM(Y83))=0</formula>
    </cfRule>
  </conditionalFormatting>
  <conditionalFormatting sqref="X83">
    <cfRule type="containsBlanks" dxfId="290" priority="427">
      <formula>LEN(TRIM(X83))=0</formula>
    </cfRule>
  </conditionalFormatting>
  <conditionalFormatting sqref="Z19">
    <cfRule type="containsBlanks" dxfId="289" priority="419">
      <formula>LEN(TRIM(Z19))=0</formula>
    </cfRule>
    <cfRule type="cellIs" dxfId="288" priority="420" operator="greaterThan">
      <formula>1</formula>
    </cfRule>
  </conditionalFormatting>
  <conditionalFormatting sqref="Z19">
    <cfRule type="iconSet" priority="421">
      <iconSet>
        <cfvo type="percent" val="0"/>
        <cfvo type="num" val="0.33"/>
        <cfvo type="num" val="0.67"/>
      </iconSet>
    </cfRule>
  </conditionalFormatting>
  <conditionalFormatting sqref="Z19">
    <cfRule type="iconSet" priority="418">
      <iconSet>
        <cfvo type="percent" val="0"/>
        <cfvo type="num" val="0.33"/>
        <cfvo type="num" val="0.67"/>
      </iconSet>
    </cfRule>
  </conditionalFormatting>
  <conditionalFormatting sqref="Z19">
    <cfRule type="iconSet" priority="417">
      <iconSet>
        <cfvo type="percent" val="0"/>
        <cfvo type="num" val="0.33"/>
        <cfvo type="num" val="0.67"/>
      </iconSet>
    </cfRule>
  </conditionalFormatting>
  <conditionalFormatting sqref="Y19">
    <cfRule type="containsBlanks" dxfId="287" priority="415">
      <formula>LEN(TRIM(Y19))=0</formula>
    </cfRule>
  </conditionalFormatting>
  <conditionalFormatting sqref="X19">
    <cfRule type="containsBlanks" dxfId="286" priority="416">
      <formula>LEN(TRIM(X19))=0</formula>
    </cfRule>
  </conditionalFormatting>
  <conditionalFormatting sqref="Z105:Z107">
    <cfRule type="containsBlanks" dxfId="285" priority="411">
      <formula>LEN(TRIM(Z105))=0</formula>
    </cfRule>
    <cfRule type="cellIs" dxfId="284" priority="412" operator="greaterThan">
      <formula>1</formula>
    </cfRule>
  </conditionalFormatting>
  <conditionalFormatting sqref="Z105:Z107">
    <cfRule type="iconSet" priority="414">
      <iconSet>
        <cfvo type="percent" val="0"/>
        <cfvo type="num" val="0.33"/>
        <cfvo type="num" val="0.67"/>
      </iconSet>
    </cfRule>
  </conditionalFormatting>
  <conditionalFormatting sqref="Z105:Z107">
    <cfRule type="iconSet" priority="413">
      <iconSet>
        <cfvo type="percent" val="0"/>
        <cfvo type="num" val="0.33"/>
        <cfvo type="num" val="0.67"/>
      </iconSet>
    </cfRule>
  </conditionalFormatting>
  <conditionalFormatting sqref="Z47">
    <cfRule type="containsBlanks" dxfId="283" priority="408">
      <formula>LEN(TRIM(Z47))=0</formula>
    </cfRule>
    <cfRule type="cellIs" dxfId="282" priority="409" operator="greaterThan">
      <formula>1</formula>
    </cfRule>
  </conditionalFormatting>
  <conditionalFormatting sqref="Z47">
    <cfRule type="iconSet" priority="410">
      <iconSet>
        <cfvo type="percent" val="0"/>
        <cfvo type="num" val="0.33"/>
        <cfvo type="num" val="0.67"/>
      </iconSet>
    </cfRule>
  </conditionalFormatting>
  <conditionalFormatting sqref="Z48">
    <cfRule type="containsBlanks" dxfId="281" priority="405">
      <formula>LEN(TRIM(Z48))=0</formula>
    </cfRule>
    <cfRule type="cellIs" dxfId="280" priority="406" operator="greaterThan">
      <formula>1</formula>
    </cfRule>
  </conditionalFormatting>
  <conditionalFormatting sqref="Z48">
    <cfRule type="iconSet" priority="407">
      <iconSet>
        <cfvo type="percent" val="0"/>
        <cfvo type="num" val="0.33"/>
        <cfvo type="num" val="0.67"/>
      </iconSet>
    </cfRule>
  </conditionalFormatting>
  <conditionalFormatting sqref="Z90">
    <cfRule type="containsBlanks" dxfId="279" priority="401">
      <formula>LEN(TRIM(Z90))=0</formula>
    </cfRule>
    <cfRule type="cellIs" dxfId="278" priority="402" operator="greaterThan">
      <formula>1</formula>
    </cfRule>
  </conditionalFormatting>
  <conditionalFormatting sqref="Z90">
    <cfRule type="iconSet" priority="404">
      <iconSet>
        <cfvo type="percent" val="0"/>
        <cfvo type="num" val="0.33"/>
        <cfvo type="num" val="0.67"/>
      </iconSet>
    </cfRule>
  </conditionalFormatting>
  <conditionalFormatting sqref="Z90">
    <cfRule type="iconSet" priority="403">
      <iconSet>
        <cfvo type="percent" val="0"/>
        <cfvo type="num" val="0.33"/>
        <cfvo type="num" val="0.67"/>
      </iconSet>
    </cfRule>
  </conditionalFormatting>
  <conditionalFormatting sqref="Z108">
    <cfRule type="containsBlanks" dxfId="277" priority="397">
      <formula>LEN(TRIM(Z108))=0</formula>
    </cfRule>
    <cfRule type="cellIs" dxfId="276" priority="398" operator="greaterThan">
      <formula>1</formula>
    </cfRule>
  </conditionalFormatting>
  <conditionalFormatting sqref="Z108">
    <cfRule type="iconSet" priority="400">
      <iconSet>
        <cfvo type="percent" val="0"/>
        <cfvo type="num" val="0.33"/>
        <cfvo type="num" val="0.67"/>
      </iconSet>
    </cfRule>
  </conditionalFormatting>
  <conditionalFormatting sqref="Z108">
    <cfRule type="iconSet" priority="399">
      <iconSet>
        <cfvo type="percent" val="0"/>
        <cfvo type="num" val="0.33"/>
        <cfvo type="num" val="0.67"/>
      </iconSet>
    </cfRule>
  </conditionalFormatting>
  <conditionalFormatting sqref="Y98:Y105 Y107">
    <cfRule type="containsBlanks" dxfId="275" priority="395">
      <formula>LEN(TRIM(Y98))=0</formula>
    </cfRule>
  </conditionalFormatting>
  <conditionalFormatting sqref="X98:X105 X107">
    <cfRule type="containsBlanks" dxfId="274" priority="396">
      <formula>LEN(TRIM(X98))=0</formula>
    </cfRule>
  </conditionalFormatting>
  <conditionalFormatting sqref="Y96">
    <cfRule type="containsBlanks" dxfId="273" priority="393">
      <formula>LEN(TRIM(Y96))=0</formula>
    </cfRule>
  </conditionalFormatting>
  <conditionalFormatting sqref="X96">
    <cfRule type="containsBlanks" dxfId="272" priority="394">
      <formula>LEN(TRIM(X96))=0</formula>
    </cfRule>
  </conditionalFormatting>
  <conditionalFormatting sqref="Y97">
    <cfRule type="containsBlanks" dxfId="271" priority="391">
      <formula>LEN(TRIM(Y97))=0</formula>
    </cfRule>
  </conditionalFormatting>
  <conditionalFormatting sqref="X97">
    <cfRule type="containsBlanks" dxfId="270" priority="392">
      <formula>LEN(TRIM(X97))=0</formula>
    </cfRule>
  </conditionalFormatting>
  <conditionalFormatting sqref="Y106">
    <cfRule type="containsBlanks" dxfId="269" priority="389">
      <formula>LEN(TRIM(Y106))=0</formula>
    </cfRule>
  </conditionalFormatting>
  <conditionalFormatting sqref="X106">
    <cfRule type="containsBlanks" dxfId="268" priority="390">
      <formula>LEN(TRIM(X106))=0</formula>
    </cfRule>
  </conditionalFormatting>
  <conditionalFormatting sqref="Y108">
    <cfRule type="containsBlanks" dxfId="267" priority="387">
      <formula>LEN(TRIM(Y108))=0</formula>
    </cfRule>
  </conditionalFormatting>
  <conditionalFormatting sqref="X108">
    <cfRule type="containsBlanks" dxfId="266" priority="388">
      <formula>LEN(TRIM(X108))=0</formula>
    </cfRule>
  </conditionalFormatting>
  <conditionalFormatting sqref="Y84:Y90">
    <cfRule type="containsBlanks" dxfId="265" priority="385">
      <formula>LEN(TRIM(Y84))=0</formula>
    </cfRule>
  </conditionalFormatting>
  <conditionalFormatting sqref="X84:X90">
    <cfRule type="containsBlanks" dxfId="264" priority="386">
      <formula>LEN(TRIM(X84))=0</formula>
    </cfRule>
  </conditionalFormatting>
  <conditionalFormatting sqref="Y28:Y29 Y32:Y34 Y36 Y38 Y40:Y44">
    <cfRule type="containsBlanks" dxfId="263" priority="383">
      <formula>LEN(TRIM(Y28))=0</formula>
    </cfRule>
  </conditionalFormatting>
  <conditionalFormatting sqref="X28:X29 X32:X34 X36 X38 X40:X44">
    <cfRule type="containsBlanks" dxfId="262" priority="384">
      <formula>LEN(TRIM(X28))=0</formula>
    </cfRule>
  </conditionalFormatting>
  <conditionalFormatting sqref="Y30">
    <cfRule type="containsBlanks" dxfId="261" priority="381">
      <formula>LEN(TRIM(Y30))=0</formula>
    </cfRule>
  </conditionalFormatting>
  <conditionalFormatting sqref="X30">
    <cfRule type="containsBlanks" dxfId="260" priority="382">
      <formula>LEN(TRIM(X30))=0</formula>
    </cfRule>
  </conditionalFormatting>
  <conditionalFormatting sqref="Y31">
    <cfRule type="containsBlanks" dxfId="259" priority="379">
      <formula>LEN(TRIM(Y31))=0</formula>
    </cfRule>
  </conditionalFormatting>
  <conditionalFormatting sqref="X31">
    <cfRule type="containsBlanks" dxfId="258" priority="380">
      <formula>LEN(TRIM(X31))=0</formula>
    </cfRule>
  </conditionalFormatting>
  <conditionalFormatting sqref="Y35">
    <cfRule type="containsBlanks" dxfId="257" priority="377">
      <formula>LEN(TRIM(Y35))=0</formula>
    </cfRule>
  </conditionalFormatting>
  <conditionalFormatting sqref="X35">
    <cfRule type="containsBlanks" dxfId="256" priority="378">
      <formula>LEN(TRIM(X35))=0</formula>
    </cfRule>
  </conditionalFormatting>
  <conditionalFormatting sqref="Y37">
    <cfRule type="containsBlanks" dxfId="255" priority="375">
      <formula>LEN(TRIM(Y37))=0</formula>
    </cfRule>
  </conditionalFormatting>
  <conditionalFormatting sqref="X37">
    <cfRule type="containsBlanks" dxfId="254" priority="376">
      <formula>LEN(TRIM(X37))=0</formula>
    </cfRule>
  </conditionalFormatting>
  <conditionalFormatting sqref="Y39">
    <cfRule type="containsBlanks" dxfId="253" priority="373">
      <formula>LEN(TRIM(Y39))=0</formula>
    </cfRule>
  </conditionalFormatting>
  <conditionalFormatting sqref="X39">
    <cfRule type="containsBlanks" dxfId="252" priority="374">
      <formula>LEN(TRIM(X39))=0</formula>
    </cfRule>
  </conditionalFormatting>
  <conditionalFormatting sqref="Y45">
    <cfRule type="containsBlanks" dxfId="251" priority="371">
      <formula>LEN(TRIM(Y45))=0</formula>
    </cfRule>
  </conditionalFormatting>
  <conditionalFormatting sqref="X45">
    <cfRule type="containsBlanks" dxfId="250" priority="372">
      <formula>LEN(TRIM(X45))=0</formula>
    </cfRule>
  </conditionalFormatting>
  <conditionalFormatting sqref="Y46">
    <cfRule type="containsBlanks" dxfId="249" priority="369">
      <formula>LEN(TRIM(Y46))=0</formula>
    </cfRule>
  </conditionalFormatting>
  <conditionalFormatting sqref="X46">
    <cfRule type="containsBlanks" dxfId="248" priority="370">
      <formula>LEN(TRIM(X46))=0</formula>
    </cfRule>
  </conditionalFormatting>
  <conditionalFormatting sqref="Y47">
    <cfRule type="containsBlanks" dxfId="247" priority="367">
      <formula>LEN(TRIM(Y47))=0</formula>
    </cfRule>
  </conditionalFormatting>
  <conditionalFormatting sqref="X47">
    <cfRule type="containsBlanks" dxfId="246" priority="368">
      <formula>LEN(TRIM(X47))=0</formula>
    </cfRule>
  </conditionalFormatting>
  <conditionalFormatting sqref="Y48">
    <cfRule type="containsBlanks" dxfId="245" priority="365">
      <formula>LEN(TRIM(Y48))=0</formula>
    </cfRule>
  </conditionalFormatting>
  <conditionalFormatting sqref="X48">
    <cfRule type="containsBlanks" dxfId="244" priority="366">
      <formula>LEN(TRIM(X48))=0</formula>
    </cfRule>
  </conditionalFormatting>
  <conditionalFormatting sqref="AH9">
    <cfRule type="containsBlanks" dxfId="243" priority="362">
      <formula>LEN(TRIM(AH9))=0</formula>
    </cfRule>
  </conditionalFormatting>
  <conditionalFormatting sqref="AG9">
    <cfRule type="containsBlanks" dxfId="242" priority="363">
      <formula>LEN(TRIM(AG9))=0</formula>
    </cfRule>
  </conditionalFormatting>
  <conditionalFormatting sqref="AI9 AI17:AI18">
    <cfRule type="containsBlanks" dxfId="241" priority="358">
      <formula>LEN(TRIM(AI9))=0</formula>
    </cfRule>
    <cfRule type="cellIs" dxfId="240" priority="359" operator="greaterThan">
      <formula>1</formula>
    </cfRule>
  </conditionalFormatting>
  <conditionalFormatting sqref="AI9">
    <cfRule type="iconSet" priority="361">
      <iconSet>
        <cfvo type="percent" val="0"/>
        <cfvo type="num" val="0.33"/>
        <cfvo type="num" val="0.67"/>
      </iconSet>
    </cfRule>
  </conditionalFormatting>
  <conditionalFormatting sqref="AI9">
    <cfRule type="iconSet" priority="360">
      <iconSet>
        <cfvo type="percent" val="0"/>
        <cfvo type="num" val="0.33"/>
        <cfvo type="num" val="0.67"/>
      </iconSet>
    </cfRule>
  </conditionalFormatting>
  <conditionalFormatting sqref="AH55">
    <cfRule type="containsBlanks" dxfId="239" priority="356">
      <formula>LEN(TRIM(AH55))=0</formula>
    </cfRule>
  </conditionalFormatting>
  <conditionalFormatting sqref="AG55">
    <cfRule type="containsBlanks" dxfId="238" priority="357">
      <formula>LEN(TRIM(AG55))=0</formula>
    </cfRule>
  </conditionalFormatting>
  <conditionalFormatting sqref="AI7">
    <cfRule type="cellIs" dxfId="237" priority="354" operator="lessThan">
      <formula>0</formula>
    </cfRule>
    <cfRule type="colorScale" priority="355">
      <colorScale>
        <cfvo type="num" val="0.33"/>
        <cfvo type="num" val="0.67"/>
        <cfvo type="num" val="1"/>
        <color theme="5" tint="0.39997558519241921"/>
        <color rgb="FFFFFF66"/>
        <color rgb="FF92D050"/>
      </colorScale>
    </cfRule>
  </conditionalFormatting>
  <conditionalFormatting sqref="AI15">
    <cfRule type="cellIs" dxfId="236" priority="352" operator="lessThan">
      <formula>0</formula>
    </cfRule>
    <cfRule type="colorScale" priority="353">
      <colorScale>
        <cfvo type="num" val="0.33"/>
        <cfvo type="num" val="0.67"/>
        <cfvo type="num" val="1"/>
        <color theme="5" tint="0.39997558519241921"/>
        <color rgb="FFFFFF66"/>
        <color rgb="FF92D050"/>
      </colorScale>
    </cfRule>
  </conditionalFormatting>
  <conditionalFormatting sqref="AI21">
    <cfRule type="cellIs" dxfId="235" priority="350" operator="lessThan">
      <formula>0</formula>
    </cfRule>
    <cfRule type="colorScale" priority="351">
      <colorScale>
        <cfvo type="num" val="0.33"/>
        <cfvo type="num" val="0.67"/>
        <cfvo type="num" val="1"/>
        <color theme="5" tint="0.39997558519241921"/>
        <color rgb="FFFFFF66"/>
        <color rgb="FF92D050"/>
      </colorScale>
    </cfRule>
  </conditionalFormatting>
  <conditionalFormatting sqref="AI26">
    <cfRule type="cellIs" dxfId="234" priority="348" operator="lessThan">
      <formula>0</formula>
    </cfRule>
    <cfRule type="colorScale" priority="349">
      <colorScale>
        <cfvo type="num" val="0.33"/>
        <cfvo type="num" val="0.67"/>
        <cfvo type="num" val="1"/>
        <color theme="5" tint="0.39997558519241921"/>
        <color rgb="FFFFFF66"/>
        <color rgb="FF92D050"/>
      </colorScale>
    </cfRule>
  </conditionalFormatting>
  <conditionalFormatting sqref="AI5">
    <cfRule type="colorScale" priority="347">
      <colorScale>
        <cfvo type="num" val="0.33"/>
        <cfvo type="num" val="0.67"/>
        <cfvo type="num" val="1"/>
        <color theme="5" tint="0.39997558519241921"/>
        <color rgb="FFFFFF66"/>
        <color rgb="FF92D050"/>
      </colorScale>
    </cfRule>
  </conditionalFormatting>
  <conditionalFormatting sqref="AI66">
    <cfRule type="cellIs" dxfId="233" priority="345" operator="lessThan">
      <formula>0</formula>
    </cfRule>
    <cfRule type="colorScale" priority="346">
      <colorScale>
        <cfvo type="num" val="0.33"/>
        <cfvo type="num" val="0.67"/>
        <cfvo type="num" val="1"/>
        <color theme="5" tint="0.39997558519241921"/>
        <color rgb="FFFFFF66"/>
        <color rgb="FF92D050"/>
      </colorScale>
    </cfRule>
  </conditionalFormatting>
  <conditionalFormatting sqref="AI81">
    <cfRule type="cellIs" dxfId="232" priority="343" operator="lessThan">
      <formula>0</formula>
    </cfRule>
    <cfRule type="colorScale" priority="344">
      <colorScale>
        <cfvo type="num" val="0.33"/>
        <cfvo type="num" val="0.67"/>
        <cfvo type="num" val="1"/>
        <color theme="5" tint="0.39997558519241921"/>
        <color rgb="FFFFFF66"/>
        <color rgb="FF92D050"/>
      </colorScale>
    </cfRule>
  </conditionalFormatting>
  <conditionalFormatting sqref="AI59">
    <cfRule type="colorScale" priority="342">
      <colorScale>
        <cfvo type="num" val="0.33"/>
        <cfvo type="num" val="0.67"/>
        <cfvo type="num" val="1"/>
        <color theme="5" tint="0.39997558519241921"/>
        <color rgb="FFFFFF66"/>
        <color rgb="FF92D050"/>
      </colorScale>
    </cfRule>
  </conditionalFormatting>
  <conditionalFormatting sqref="AI76">
    <cfRule type="cellIs" dxfId="231" priority="340" operator="lessThan">
      <formula>0</formula>
    </cfRule>
    <cfRule type="colorScale" priority="341">
      <colorScale>
        <cfvo type="num" val="0.33"/>
        <cfvo type="num" val="0.67"/>
        <cfvo type="num" val="1"/>
        <color theme="5" tint="0.39997558519241921"/>
        <color rgb="FFFFFF66"/>
        <color rgb="FF92D050"/>
      </colorScale>
    </cfRule>
  </conditionalFormatting>
  <conditionalFormatting sqref="AI92">
    <cfRule type="cellIs" dxfId="230" priority="338" operator="lessThan">
      <formula>0</formula>
    </cfRule>
    <cfRule type="colorScale" priority="339">
      <colorScale>
        <cfvo type="num" val="0.33"/>
        <cfvo type="num" val="0.67"/>
        <cfvo type="num" val="1"/>
        <color theme="5" tint="0.39997558519241921"/>
        <color rgb="FFFFFF66"/>
        <color rgb="FF92D050"/>
      </colorScale>
    </cfRule>
  </conditionalFormatting>
  <conditionalFormatting sqref="AI74">
    <cfRule type="colorScale" priority="337">
      <colorScale>
        <cfvo type="num" val="0.33"/>
        <cfvo type="num" val="0.67"/>
        <cfvo type="num" val="1"/>
        <color theme="5" tint="0.39997558519241921"/>
        <color rgb="FFFFFF66"/>
        <color rgb="FF92D050"/>
      </colorScale>
    </cfRule>
  </conditionalFormatting>
  <conditionalFormatting sqref="AI53">
    <cfRule type="cellIs" dxfId="229" priority="335" operator="lessThan">
      <formula>0</formula>
    </cfRule>
    <cfRule type="colorScale" priority="336">
      <colorScale>
        <cfvo type="num" val="0.33"/>
        <cfvo type="num" val="0.67"/>
        <cfvo type="num" val="1"/>
        <color theme="5" tint="0.39997558519241921"/>
        <color rgb="FFFFFF66"/>
        <color rgb="FF92D050"/>
      </colorScale>
    </cfRule>
  </conditionalFormatting>
  <conditionalFormatting sqref="AI51">
    <cfRule type="colorScale" priority="334">
      <colorScale>
        <cfvo type="num" val="0.33"/>
        <cfvo type="num" val="0.67"/>
        <cfvo type="num" val="1"/>
        <color theme="5" tint="0.39997558519241921"/>
        <color rgb="FFFFFF66"/>
        <color rgb="FF92D050"/>
      </colorScale>
    </cfRule>
  </conditionalFormatting>
  <conditionalFormatting sqref="AH11">
    <cfRule type="containsBlanks" dxfId="228" priority="332">
      <formula>LEN(TRIM(AH11))=0</formula>
    </cfRule>
  </conditionalFormatting>
  <conditionalFormatting sqref="AG11">
    <cfRule type="containsBlanks" dxfId="227" priority="333">
      <formula>LEN(TRIM(AG11))=0</formula>
    </cfRule>
  </conditionalFormatting>
  <conditionalFormatting sqref="AI17:AI18">
    <cfRule type="iconSet" priority="364">
      <iconSet>
        <cfvo type="percent" val="0"/>
        <cfvo type="num" val="0.33"/>
        <cfvo type="num" val="0.67"/>
      </iconSet>
    </cfRule>
  </conditionalFormatting>
  <conditionalFormatting sqref="AI61">
    <cfRule type="cellIs" dxfId="226" priority="330" operator="lessThan">
      <formula>0</formula>
    </cfRule>
    <cfRule type="colorScale" priority="331">
      <colorScale>
        <cfvo type="num" val="0.33"/>
        <cfvo type="num" val="0.67"/>
        <cfvo type="num" val="1"/>
        <color theme="5" tint="0.39997558519241921"/>
        <color rgb="FFFFFF66"/>
        <color rgb="FF92D050"/>
      </colorScale>
    </cfRule>
  </conditionalFormatting>
  <conditionalFormatting sqref="AH79">
    <cfRule type="containsBlanks" dxfId="225" priority="328">
      <formula>LEN(TRIM(AH79))=0</formula>
    </cfRule>
  </conditionalFormatting>
  <conditionalFormatting sqref="AG79">
    <cfRule type="containsBlanks" dxfId="224" priority="329">
      <formula>LEN(TRIM(AG79))=0</formula>
    </cfRule>
  </conditionalFormatting>
  <conditionalFormatting sqref="AI10">
    <cfRule type="containsBlanks" dxfId="223" priority="324">
      <formula>LEN(TRIM(AI10))=0</formula>
    </cfRule>
    <cfRule type="cellIs" dxfId="222" priority="325" operator="greaterThan">
      <formula>1</formula>
    </cfRule>
  </conditionalFormatting>
  <conditionalFormatting sqref="AI11">
    <cfRule type="containsBlanks" dxfId="221" priority="320">
      <formula>LEN(TRIM(AI11))=0</formula>
    </cfRule>
    <cfRule type="cellIs" dxfId="220" priority="321" operator="greaterThan">
      <formula>1</formula>
    </cfRule>
  </conditionalFormatting>
  <conditionalFormatting sqref="AI12">
    <cfRule type="containsBlanks" dxfId="219" priority="316">
      <formula>LEN(TRIM(AI12))=0</formula>
    </cfRule>
    <cfRule type="cellIs" dxfId="218" priority="317" operator="greaterThan">
      <formula>1</formula>
    </cfRule>
  </conditionalFormatting>
  <conditionalFormatting sqref="AI28:AI29 AI31:AI46">
    <cfRule type="containsBlanks" dxfId="217" priority="298">
      <formula>LEN(TRIM(AI28))=0</formula>
    </cfRule>
    <cfRule type="cellIs" dxfId="216" priority="299" operator="greaterThan">
      <formula>1</formula>
    </cfRule>
  </conditionalFormatting>
  <conditionalFormatting sqref="AI63:AI64">
    <cfRule type="containsBlanks" dxfId="215" priority="306">
      <formula>LEN(TRIM(AI63))=0</formula>
    </cfRule>
    <cfRule type="cellIs" dxfId="214" priority="307" operator="greaterThan">
      <formula>1</formula>
    </cfRule>
  </conditionalFormatting>
  <conditionalFormatting sqref="AI10">
    <cfRule type="iconSet" priority="327">
      <iconSet>
        <cfvo type="percent" val="0"/>
        <cfvo type="num" val="0.33"/>
        <cfvo type="num" val="0.67"/>
      </iconSet>
    </cfRule>
  </conditionalFormatting>
  <conditionalFormatting sqref="AI10">
    <cfRule type="iconSet" priority="326">
      <iconSet>
        <cfvo type="percent" val="0"/>
        <cfvo type="num" val="0.33"/>
        <cfvo type="num" val="0.67"/>
      </iconSet>
    </cfRule>
  </conditionalFormatting>
  <conditionalFormatting sqref="AI11">
    <cfRule type="iconSet" priority="323">
      <iconSet>
        <cfvo type="percent" val="0"/>
        <cfvo type="num" val="0.33"/>
        <cfvo type="num" val="0.67"/>
      </iconSet>
    </cfRule>
  </conditionalFormatting>
  <conditionalFormatting sqref="AI11">
    <cfRule type="iconSet" priority="322">
      <iconSet>
        <cfvo type="percent" val="0"/>
        <cfvo type="num" val="0.33"/>
        <cfvo type="num" val="0.67"/>
      </iconSet>
    </cfRule>
  </conditionalFormatting>
  <conditionalFormatting sqref="AI12">
    <cfRule type="iconSet" priority="319">
      <iconSet>
        <cfvo type="percent" val="0"/>
        <cfvo type="num" val="0.33"/>
        <cfvo type="num" val="0.67"/>
      </iconSet>
    </cfRule>
  </conditionalFormatting>
  <conditionalFormatting sqref="AI12">
    <cfRule type="iconSet" priority="318">
      <iconSet>
        <cfvo type="percent" val="0"/>
        <cfvo type="num" val="0.33"/>
        <cfvo type="num" val="0.67"/>
      </iconSet>
    </cfRule>
  </conditionalFormatting>
  <conditionalFormatting sqref="AI13">
    <cfRule type="containsBlanks" dxfId="213" priority="312">
      <formula>LEN(TRIM(AI13))=0</formula>
    </cfRule>
    <cfRule type="cellIs" dxfId="212" priority="313" operator="greaterThan">
      <formula>1</formula>
    </cfRule>
  </conditionalFormatting>
  <conditionalFormatting sqref="AI13">
    <cfRule type="iconSet" priority="315">
      <iconSet>
        <cfvo type="percent" val="0"/>
        <cfvo type="num" val="0.33"/>
        <cfvo type="num" val="0.67"/>
      </iconSet>
    </cfRule>
  </conditionalFormatting>
  <conditionalFormatting sqref="AI13">
    <cfRule type="iconSet" priority="314">
      <iconSet>
        <cfvo type="percent" val="0"/>
        <cfvo type="num" val="0.33"/>
        <cfvo type="num" val="0.67"/>
      </iconSet>
    </cfRule>
  </conditionalFormatting>
  <conditionalFormatting sqref="AI17:AI18">
    <cfRule type="iconSet" priority="311">
      <iconSet>
        <cfvo type="percent" val="0"/>
        <cfvo type="num" val="0.33"/>
        <cfvo type="num" val="0.67"/>
      </iconSet>
    </cfRule>
  </conditionalFormatting>
  <conditionalFormatting sqref="AI17:AI18">
    <cfRule type="iconSet" priority="310">
      <iconSet>
        <cfvo type="percent" val="0"/>
        <cfvo type="num" val="0.33"/>
        <cfvo type="num" val="0.67"/>
      </iconSet>
    </cfRule>
  </conditionalFormatting>
  <conditionalFormatting sqref="AI63:AI64">
    <cfRule type="iconSet" priority="309">
      <iconSet>
        <cfvo type="percent" val="0"/>
        <cfvo type="num" val="0.33"/>
        <cfvo type="num" val="0.67"/>
      </iconSet>
    </cfRule>
  </conditionalFormatting>
  <conditionalFormatting sqref="AI63:AI64">
    <cfRule type="iconSet" priority="308">
      <iconSet>
        <cfvo type="percent" val="0"/>
        <cfvo type="num" val="0.33"/>
        <cfvo type="num" val="0.67"/>
      </iconSet>
    </cfRule>
  </conditionalFormatting>
  <conditionalFormatting sqref="AI23">
    <cfRule type="containsBlanks" dxfId="211" priority="302">
      <formula>LEN(TRIM(AI23))=0</formula>
    </cfRule>
    <cfRule type="cellIs" dxfId="210" priority="303" operator="greaterThan">
      <formula>1</formula>
    </cfRule>
  </conditionalFormatting>
  <conditionalFormatting sqref="AI23">
    <cfRule type="iconSet" priority="305">
      <iconSet>
        <cfvo type="percent" val="0"/>
        <cfvo type="num" val="0.33"/>
        <cfvo type="num" val="0.67"/>
      </iconSet>
    </cfRule>
  </conditionalFormatting>
  <conditionalFormatting sqref="AI23">
    <cfRule type="iconSet" priority="304">
      <iconSet>
        <cfvo type="percent" val="0"/>
        <cfvo type="num" val="0.33"/>
        <cfvo type="num" val="0.67"/>
      </iconSet>
    </cfRule>
  </conditionalFormatting>
  <conditionalFormatting sqref="AI28:AI29 AI31:AI46">
    <cfRule type="iconSet" priority="301">
      <iconSet>
        <cfvo type="percent" val="0"/>
        <cfvo type="num" val="0.33"/>
        <cfvo type="num" val="0.67"/>
      </iconSet>
    </cfRule>
  </conditionalFormatting>
  <conditionalFormatting sqref="AI28:AI29">
    <cfRule type="iconSet" priority="300">
      <iconSet>
        <cfvo type="percent" val="0"/>
        <cfvo type="num" val="0.33"/>
        <cfvo type="num" val="0.67"/>
      </iconSet>
    </cfRule>
  </conditionalFormatting>
  <conditionalFormatting sqref="AI55">
    <cfRule type="containsBlanks" dxfId="209" priority="294">
      <formula>LEN(TRIM(AI55))=0</formula>
    </cfRule>
    <cfRule type="cellIs" dxfId="208" priority="295" operator="greaterThan">
      <formula>1</formula>
    </cfRule>
  </conditionalFormatting>
  <conditionalFormatting sqref="AI55">
    <cfRule type="iconSet" priority="297">
      <iconSet>
        <cfvo type="percent" val="0"/>
        <cfvo type="num" val="0.33"/>
        <cfvo type="num" val="0.67"/>
      </iconSet>
    </cfRule>
  </conditionalFormatting>
  <conditionalFormatting sqref="AI55">
    <cfRule type="iconSet" priority="296">
      <iconSet>
        <cfvo type="percent" val="0"/>
        <cfvo type="num" val="0.33"/>
        <cfvo type="num" val="0.67"/>
      </iconSet>
    </cfRule>
  </conditionalFormatting>
  <conditionalFormatting sqref="AI68:AI70">
    <cfRule type="containsBlanks" dxfId="207" priority="290">
      <formula>LEN(TRIM(AI68))=0</formula>
    </cfRule>
    <cfRule type="cellIs" dxfId="206" priority="291" operator="greaterThan">
      <formula>1</formula>
    </cfRule>
  </conditionalFormatting>
  <conditionalFormatting sqref="AI68:AI70">
    <cfRule type="iconSet" priority="293">
      <iconSet>
        <cfvo type="percent" val="0"/>
        <cfvo type="num" val="0.33"/>
        <cfvo type="num" val="0.67"/>
      </iconSet>
    </cfRule>
  </conditionalFormatting>
  <conditionalFormatting sqref="AI68:AI70">
    <cfRule type="iconSet" priority="292">
      <iconSet>
        <cfvo type="percent" val="0"/>
        <cfvo type="num" val="0.33"/>
        <cfvo type="num" val="0.67"/>
      </iconSet>
    </cfRule>
  </conditionalFormatting>
  <conditionalFormatting sqref="AI78:AI79">
    <cfRule type="containsBlanks" dxfId="205" priority="286">
      <formula>LEN(TRIM(AI78))=0</formula>
    </cfRule>
    <cfRule type="cellIs" dxfId="204" priority="287" operator="greaterThan">
      <formula>1</formula>
    </cfRule>
  </conditionalFormatting>
  <conditionalFormatting sqref="AI78:AI79">
    <cfRule type="iconSet" priority="289">
      <iconSet>
        <cfvo type="percent" val="0"/>
        <cfvo type="num" val="0.33"/>
        <cfvo type="num" val="0.67"/>
      </iconSet>
    </cfRule>
  </conditionalFormatting>
  <conditionalFormatting sqref="AI78:AI79">
    <cfRule type="iconSet" priority="288">
      <iconSet>
        <cfvo type="percent" val="0"/>
        <cfvo type="num" val="0.33"/>
        <cfvo type="num" val="0.67"/>
      </iconSet>
    </cfRule>
  </conditionalFormatting>
  <conditionalFormatting sqref="AI83:AI89">
    <cfRule type="containsBlanks" dxfId="203" priority="282">
      <formula>LEN(TRIM(AI83))=0</formula>
    </cfRule>
    <cfRule type="cellIs" dxfId="202" priority="283" operator="greaterThan">
      <formula>1</formula>
    </cfRule>
  </conditionalFormatting>
  <conditionalFormatting sqref="AI83:AI89">
    <cfRule type="iconSet" priority="285">
      <iconSet>
        <cfvo type="percent" val="0"/>
        <cfvo type="num" val="0.33"/>
        <cfvo type="num" val="0.67"/>
      </iconSet>
    </cfRule>
  </conditionalFormatting>
  <conditionalFormatting sqref="AI83:AI89">
    <cfRule type="iconSet" priority="284">
      <iconSet>
        <cfvo type="percent" val="0"/>
        <cfvo type="num" val="0.33"/>
        <cfvo type="num" val="0.67"/>
      </iconSet>
    </cfRule>
  </conditionalFormatting>
  <conditionalFormatting sqref="AI94:AI104">
    <cfRule type="containsBlanks" dxfId="201" priority="278">
      <formula>LEN(TRIM(AI94))=0</formula>
    </cfRule>
    <cfRule type="cellIs" dxfId="200" priority="279" operator="greaterThan">
      <formula>1</formula>
    </cfRule>
  </conditionalFormatting>
  <conditionalFormatting sqref="AI94:AI104">
    <cfRule type="iconSet" priority="281">
      <iconSet>
        <cfvo type="percent" val="0"/>
        <cfvo type="num" val="0.33"/>
        <cfvo type="num" val="0.67"/>
      </iconSet>
    </cfRule>
  </conditionalFormatting>
  <conditionalFormatting sqref="AI94:AI104">
    <cfRule type="iconSet" priority="280">
      <iconSet>
        <cfvo type="percent" val="0"/>
        <cfvo type="num" val="0.33"/>
        <cfvo type="num" val="0.67"/>
      </iconSet>
    </cfRule>
  </conditionalFormatting>
  <conditionalFormatting sqref="AI71">
    <cfRule type="containsBlanks" dxfId="199" priority="274">
      <formula>LEN(TRIM(AI71))=0</formula>
    </cfRule>
    <cfRule type="cellIs" dxfId="198" priority="275" operator="greaterThan">
      <formula>1</formula>
    </cfRule>
  </conditionalFormatting>
  <conditionalFormatting sqref="AI71">
    <cfRule type="iconSet" priority="277">
      <iconSet>
        <cfvo type="percent" val="0"/>
        <cfvo type="num" val="0.33"/>
        <cfvo type="num" val="0.67"/>
      </iconSet>
    </cfRule>
  </conditionalFormatting>
  <conditionalFormatting sqref="AI71">
    <cfRule type="iconSet" priority="276">
      <iconSet>
        <cfvo type="percent" val="0"/>
        <cfvo type="num" val="0.33"/>
        <cfvo type="num" val="0.67"/>
      </iconSet>
    </cfRule>
  </conditionalFormatting>
  <conditionalFormatting sqref="AI24">
    <cfRule type="containsBlanks" dxfId="197" priority="270">
      <formula>LEN(TRIM(AI24))=0</formula>
    </cfRule>
    <cfRule type="cellIs" dxfId="196" priority="271" operator="greaterThan">
      <formula>1</formula>
    </cfRule>
  </conditionalFormatting>
  <conditionalFormatting sqref="AI24">
    <cfRule type="iconSet" priority="273">
      <iconSet>
        <cfvo type="percent" val="0"/>
        <cfvo type="num" val="0.33"/>
        <cfvo type="num" val="0.67"/>
      </iconSet>
    </cfRule>
  </conditionalFormatting>
  <conditionalFormatting sqref="AI24">
    <cfRule type="iconSet" priority="272">
      <iconSet>
        <cfvo type="percent" val="0"/>
        <cfvo type="num" val="0.33"/>
        <cfvo type="num" val="0.67"/>
      </iconSet>
    </cfRule>
  </conditionalFormatting>
  <conditionalFormatting sqref="AI30">
    <cfRule type="containsBlanks" dxfId="195" priority="266">
      <formula>LEN(TRIM(AI30))=0</formula>
    </cfRule>
    <cfRule type="cellIs" dxfId="194" priority="267" operator="greaterThan">
      <formula>1</formula>
    </cfRule>
  </conditionalFormatting>
  <conditionalFormatting sqref="AI30">
    <cfRule type="iconSet" priority="269">
      <iconSet>
        <cfvo type="percent" val="0"/>
        <cfvo type="num" val="0.33"/>
        <cfvo type="num" val="0.67"/>
      </iconSet>
    </cfRule>
  </conditionalFormatting>
  <conditionalFormatting sqref="AI30">
    <cfRule type="iconSet" priority="268">
      <iconSet>
        <cfvo type="percent" val="0"/>
        <cfvo type="num" val="0.33"/>
        <cfvo type="num" val="0.67"/>
      </iconSet>
    </cfRule>
  </conditionalFormatting>
  <conditionalFormatting sqref="AH10">
    <cfRule type="containsBlanks" dxfId="193" priority="264">
      <formula>LEN(TRIM(AH10))=0</formula>
    </cfRule>
  </conditionalFormatting>
  <conditionalFormatting sqref="AG10">
    <cfRule type="containsBlanks" dxfId="192" priority="265">
      <formula>LEN(TRIM(AG10))=0</formula>
    </cfRule>
  </conditionalFormatting>
  <conditionalFormatting sqref="AH17:AH18">
    <cfRule type="containsBlanks" dxfId="191" priority="262">
      <formula>LEN(TRIM(AH17))=0</formula>
    </cfRule>
  </conditionalFormatting>
  <conditionalFormatting sqref="AG17:AG18">
    <cfRule type="containsBlanks" dxfId="190" priority="263">
      <formula>LEN(TRIM(AG17))=0</formula>
    </cfRule>
  </conditionalFormatting>
  <conditionalFormatting sqref="AH23">
    <cfRule type="containsBlanks" dxfId="189" priority="260">
      <formula>LEN(TRIM(AH23))=0</formula>
    </cfRule>
  </conditionalFormatting>
  <conditionalFormatting sqref="AG23">
    <cfRule type="containsBlanks" dxfId="188" priority="261">
      <formula>LEN(TRIM(AG23))=0</formula>
    </cfRule>
  </conditionalFormatting>
  <conditionalFormatting sqref="AH68 AH70:AH71">
    <cfRule type="containsBlanks" dxfId="187" priority="258">
      <formula>LEN(TRIM(AH68))=0</formula>
    </cfRule>
  </conditionalFormatting>
  <conditionalFormatting sqref="AG68 AG70:AG71">
    <cfRule type="containsBlanks" dxfId="186" priority="259">
      <formula>LEN(TRIM(AG68))=0</formula>
    </cfRule>
  </conditionalFormatting>
  <conditionalFormatting sqref="AH78">
    <cfRule type="containsBlanks" dxfId="185" priority="256">
      <formula>LEN(TRIM(AH78))=0</formula>
    </cfRule>
  </conditionalFormatting>
  <conditionalFormatting sqref="AG78">
    <cfRule type="containsBlanks" dxfId="184" priority="257">
      <formula>LEN(TRIM(AG78))=0</formula>
    </cfRule>
  </conditionalFormatting>
  <conditionalFormatting sqref="AH12">
    <cfRule type="containsBlanks" dxfId="183" priority="254">
      <formula>LEN(TRIM(AH12))=0</formula>
    </cfRule>
  </conditionalFormatting>
  <conditionalFormatting sqref="AG12">
    <cfRule type="containsBlanks" dxfId="182" priority="255">
      <formula>LEN(TRIM(AG12))=0</formula>
    </cfRule>
  </conditionalFormatting>
  <conditionalFormatting sqref="AH13">
    <cfRule type="containsBlanks" dxfId="181" priority="252">
      <formula>LEN(TRIM(AH13))=0</formula>
    </cfRule>
  </conditionalFormatting>
  <conditionalFormatting sqref="AG13">
    <cfRule type="containsBlanks" dxfId="180" priority="253">
      <formula>LEN(TRIM(AG13))=0</formula>
    </cfRule>
  </conditionalFormatting>
  <conditionalFormatting sqref="AH63:AH64">
    <cfRule type="containsBlanks" dxfId="179" priority="250">
      <formula>LEN(TRIM(AH63))=0</formula>
    </cfRule>
  </conditionalFormatting>
  <conditionalFormatting sqref="AG63:AG64">
    <cfRule type="containsBlanks" dxfId="178" priority="251">
      <formula>LEN(TRIM(AG63))=0</formula>
    </cfRule>
  </conditionalFormatting>
  <conditionalFormatting sqref="AH24">
    <cfRule type="containsBlanks" dxfId="177" priority="248">
      <formula>LEN(TRIM(AH24))=0</formula>
    </cfRule>
  </conditionalFormatting>
  <conditionalFormatting sqref="AG24">
    <cfRule type="containsBlanks" dxfId="176" priority="249">
      <formula>LEN(TRIM(AG24))=0</formula>
    </cfRule>
  </conditionalFormatting>
  <conditionalFormatting sqref="AH94">
    <cfRule type="containsBlanks" dxfId="175" priority="242">
      <formula>LEN(TRIM(AH94))=0</formula>
    </cfRule>
  </conditionalFormatting>
  <conditionalFormatting sqref="AG94">
    <cfRule type="containsBlanks" dxfId="174" priority="243">
      <formula>LEN(TRIM(AG94))=0</formula>
    </cfRule>
  </conditionalFormatting>
  <conditionalFormatting sqref="AH95">
    <cfRule type="containsBlanks" dxfId="173" priority="240">
      <formula>LEN(TRIM(AH95))=0</formula>
    </cfRule>
  </conditionalFormatting>
  <conditionalFormatting sqref="AG95">
    <cfRule type="containsBlanks" dxfId="172" priority="241">
      <formula>LEN(TRIM(AG95))=0</formula>
    </cfRule>
  </conditionalFormatting>
  <conditionalFormatting sqref="AH69">
    <cfRule type="containsBlanks" dxfId="171" priority="246">
      <formula>LEN(TRIM(AH69))=0</formula>
    </cfRule>
  </conditionalFormatting>
  <conditionalFormatting sqref="AG69">
    <cfRule type="containsBlanks" dxfId="170" priority="247">
      <formula>LEN(TRIM(AG69))=0</formula>
    </cfRule>
  </conditionalFormatting>
  <conditionalFormatting sqref="AH83">
    <cfRule type="containsBlanks" dxfId="169" priority="244">
      <formula>LEN(TRIM(AH83))=0</formula>
    </cfRule>
  </conditionalFormatting>
  <conditionalFormatting sqref="AG83">
    <cfRule type="containsBlanks" dxfId="168" priority="245">
      <formula>LEN(TRIM(AG83))=0</formula>
    </cfRule>
  </conditionalFormatting>
  <conditionalFormatting sqref="AI19">
    <cfRule type="containsBlanks" dxfId="167" priority="237">
      <formula>LEN(TRIM(AI19))=0</formula>
    </cfRule>
    <cfRule type="cellIs" dxfId="166" priority="238" operator="greaterThan">
      <formula>1</formula>
    </cfRule>
  </conditionalFormatting>
  <conditionalFormatting sqref="AI19">
    <cfRule type="iconSet" priority="239">
      <iconSet>
        <cfvo type="percent" val="0"/>
        <cfvo type="num" val="0.33"/>
        <cfvo type="num" val="0.67"/>
      </iconSet>
    </cfRule>
  </conditionalFormatting>
  <conditionalFormatting sqref="AI19">
    <cfRule type="iconSet" priority="236">
      <iconSet>
        <cfvo type="percent" val="0"/>
        <cfvo type="num" val="0.33"/>
        <cfvo type="num" val="0.67"/>
      </iconSet>
    </cfRule>
  </conditionalFormatting>
  <conditionalFormatting sqref="AI19">
    <cfRule type="iconSet" priority="235">
      <iconSet>
        <cfvo type="percent" val="0"/>
        <cfvo type="num" val="0.33"/>
        <cfvo type="num" val="0.67"/>
      </iconSet>
    </cfRule>
  </conditionalFormatting>
  <conditionalFormatting sqref="AH19">
    <cfRule type="containsBlanks" dxfId="165" priority="233">
      <formula>LEN(TRIM(AH19))=0</formula>
    </cfRule>
  </conditionalFormatting>
  <conditionalFormatting sqref="AG19">
    <cfRule type="containsBlanks" dxfId="164" priority="234">
      <formula>LEN(TRIM(AG19))=0</formula>
    </cfRule>
  </conditionalFormatting>
  <conditionalFormatting sqref="AI105:AI107">
    <cfRule type="containsBlanks" dxfId="163" priority="229">
      <formula>LEN(TRIM(AI105))=0</formula>
    </cfRule>
    <cfRule type="cellIs" dxfId="162" priority="230" operator="greaterThan">
      <formula>1</formula>
    </cfRule>
  </conditionalFormatting>
  <conditionalFormatting sqref="AI105:AI107">
    <cfRule type="iconSet" priority="232">
      <iconSet>
        <cfvo type="percent" val="0"/>
        <cfvo type="num" val="0.33"/>
        <cfvo type="num" val="0.67"/>
      </iconSet>
    </cfRule>
  </conditionalFormatting>
  <conditionalFormatting sqref="AI105:AI107">
    <cfRule type="iconSet" priority="231">
      <iconSet>
        <cfvo type="percent" val="0"/>
        <cfvo type="num" val="0.33"/>
        <cfvo type="num" val="0.67"/>
      </iconSet>
    </cfRule>
  </conditionalFormatting>
  <conditionalFormatting sqref="AI47">
    <cfRule type="containsBlanks" dxfId="161" priority="226">
      <formula>LEN(TRIM(AI47))=0</formula>
    </cfRule>
    <cfRule type="cellIs" dxfId="160" priority="227" operator="greaterThan">
      <formula>1</formula>
    </cfRule>
  </conditionalFormatting>
  <conditionalFormatting sqref="AI47">
    <cfRule type="iconSet" priority="228">
      <iconSet>
        <cfvo type="percent" val="0"/>
        <cfvo type="num" val="0.33"/>
        <cfvo type="num" val="0.67"/>
      </iconSet>
    </cfRule>
  </conditionalFormatting>
  <conditionalFormatting sqref="AI48">
    <cfRule type="containsBlanks" dxfId="159" priority="223">
      <formula>LEN(TRIM(AI48))=0</formula>
    </cfRule>
    <cfRule type="cellIs" dxfId="158" priority="224" operator="greaterThan">
      <formula>1</formula>
    </cfRule>
  </conditionalFormatting>
  <conditionalFormatting sqref="AI48">
    <cfRule type="iconSet" priority="225">
      <iconSet>
        <cfvo type="percent" val="0"/>
        <cfvo type="num" val="0.33"/>
        <cfvo type="num" val="0.67"/>
      </iconSet>
    </cfRule>
  </conditionalFormatting>
  <conditionalFormatting sqref="AI90">
    <cfRule type="containsBlanks" dxfId="157" priority="219">
      <formula>LEN(TRIM(AI90))=0</formula>
    </cfRule>
    <cfRule type="cellIs" dxfId="156" priority="220" operator="greaterThan">
      <formula>1</formula>
    </cfRule>
  </conditionalFormatting>
  <conditionalFormatting sqref="AI90">
    <cfRule type="iconSet" priority="222">
      <iconSet>
        <cfvo type="percent" val="0"/>
        <cfvo type="num" val="0.33"/>
        <cfvo type="num" val="0.67"/>
      </iconSet>
    </cfRule>
  </conditionalFormatting>
  <conditionalFormatting sqref="AI90">
    <cfRule type="iconSet" priority="221">
      <iconSet>
        <cfvo type="percent" val="0"/>
        <cfvo type="num" val="0.33"/>
        <cfvo type="num" val="0.67"/>
      </iconSet>
    </cfRule>
  </conditionalFormatting>
  <conditionalFormatting sqref="AI108">
    <cfRule type="containsBlanks" dxfId="155" priority="215">
      <formula>LEN(TRIM(AI108))=0</formula>
    </cfRule>
    <cfRule type="cellIs" dxfId="154" priority="216" operator="greaterThan">
      <formula>1</formula>
    </cfRule>
  </conditionalFormatting>
  <conditionalFormatting sqref="AI108">
    <cfRule type="iconSet" priority="218">
      <iconSet>
        <cfvo type="percent" val="0"/>
        <cfvo type="num" val="0.33"/>
        <cfvo type="num" val="0.67"/>
      </iconSet>
    </cfRule>
  </conditionalFormatting>
  <conditionalFormatting sqref="AI108">
    <cfRule type="iconSet" priority="217">
      <iconSet>
        <cfvo type="percent" val="0"/>
        <cfvo type="num" val="0.33"/>
        <cfvo type="num" val="0.67"/>
      </iconSet>
    </cfRule>
  </conditionalFormatting>
  <conditionalFormatting sqref="AH98:AH105 AH107">
    <cfRule type="containsBlanks" dxfId="153" priority="213">
      <formula>LEN(TRIM(AH98))=0</formula>
    </cfRule>
  </conditionalFormatting>
  <conditionalFormatting sqref="AG98:AG105 AG107">
    <cfRule type="containsBlanks" dxfId="152" priority="214">
      <formula>LEN(TRIM(AG98))=0</formula>
    </cfRule>
  </conditionalFormatting>
  <conditionalFormatting sqref="AH96">
    <cfRule type="containsBlanks" dxfId="151" priority="211">
      <formula>LEN(TRIM(AH96))=0</formula>
    </cfRule>
  </conditionalFormatting>
  <conditionalFormatting sqref="AG96">
    <cfRule type="containsBlanks" dxfId="150" priority="212">
      <formula>LEN(TRIM(AG96))=0</formula>
    </cfRule>
  </conditionalFormatting>
  <conditionalFormatting sqref="AH97">
    <cfRule type="containsBlanks" dxfId="149" priority="209">
      <formula>LEN(TRIM(AH97))=0</formula>
    </cfRule>
  </conditionalFormatting>
  <conditionalFormatting sqref="AG97">
    <cfRule type="containsBlanks" dxfId="148" priority="210">
      <formula>LEN(TRIM(AG97))=0</formula>
    </cfRule>
  </conditionalFormatting>
  <conditionalFormatting sqref="AH106">
    <cfRule type="containsBlanks" dxfId="147" priority="207">
      <formula>LEN(TRIM(AH106))=0</formula>
    </cfRule>
  </conditionalFormatting>
  <conditionalFormatting sqref="AG106">
    <cfRule type="containsBlanks" dxfId="146" priority="208">
      <formula>LEN(TRIM(AG106))=0</formula>
    </cfRule>
  </conditionalFormatting>
  <conditionalFormatting sqref="AH108">
    <cfRule type="containsBlanks" dxfId="145" priority="205">
      <formula>LEN(TRIM(AH108))=0</formula>
    </cfRule>
  </conditionalFormatting>
  <conditionalFormatting sqref="AG108">
    <cfRule type="containsBlanks" dxfId="144" priority="206">
      <formula>LEN(TRIM(AG108))=0</formula>
    </cfRule>
  </conditionalFormatting>
  <conditionalFormatting sqref="AH84:AH90">
    <cfRule type="containsBlanks" dxfId="143" priority="203">
      <formula>LEN(TRIM(AH84))=0</formula>
    </cfRule>
  </conditionalFormatting>
  <conditionalFormatting sqref="AG84:AG90">
    <cfRule type="containsBlanks" dxfId="142" priority="204">
      <formula>LEN(TRIM(AG84))=0</formula>
    </cfRule>
  </conditionalFormatting>
  <conditionalFormatting sqref="AH28:AH29 AH32:AH34 AH36 AH38 AH40:AH44">
    <cfRule type="containsBlanks" dxfId="141" priority="201">
      <formula>LEN(TRIM(AH28))=0</formula>
    </cfRule>
  </conditionalFormatting>
  <conditionalFormatting sqref="AG28:AG29 AG32:AG34 AG36 AG38 AG40:AG44">
    <cfRule type="containsBlanks" dxfId="140" priority="202">
      <formula>LEN(TRIM(AG28))=0</formula>
    </cfRule>
  </conditionalFormatting>
  <conditionalFormatting sqref="AH30">
    <cfRule type="containsBlanks" dxfId="139" priority="199">
      <formula>LEN(TRIM(AH30))=0</formula>
    </cfRule>
  </conditionalFormatting>
  <conditionalFormatting sqref="AG30">
    <cfRule type="containsBlanks" dxfId="138" priority="200">
      <formula>LEN(TRIM(AG30))=0</formula>
    </cfRule>
  </conditionalFormatting>
  <conditionalFormatting sqref="AH31">
    <cfRule type="containsBlanks" dxfId="137" priority="197">
      <formula>LEN(TRIM(AH31))=0</formula>
    </cfRule>
  </conditionalFormatting>
  <conditionalFormatting sqref="AG31">
    <cfRule type="containsBlanks" dxfId="136" priority="198">
      <formula>LEN(TRIM(AG31))=0</formula>
    </cfRule>
  </conditionalFormatting>
  <conditionalFormatting sqref="AH35">
    <cfRule type="containsBlanks" dxfId="135" priority="195">
      <formula>LEN(TRIM(AH35))=0</formula>
    </cfRule>
  </conditionalFormatting>
  <conditionalFormatting sqref="AG35">
    <cfRule type="containsBlanks" dxfId="134" priority="196">
      <formula>LEN(TRIM(AG35))=0</formula>
    </cfRule>
  </conditionalFormatting>
  <conditionalFormatting sqref="AH37">
    <cfRule type="containsBlanks" dxfId="133" priority="193">
      <formula>LEN(TRIM(AH37))=0</formula>
    </cfRule>
  </conditionalFormatting>
  <conditionalFormatting sqref="AG37">
    <cfRule type="containsBlanks" dxfId="132" priority="194">
      <formula>LEN(TRIM(AG37))=0</formula>
    </cfRule>
  </conditionalFormatting>
  <conditionalFormatting sqref="AH39">
    <cfRule type="containsBlanks" dxfId="131" priority="191">
      <formula>LEN(TRIM(AH39))=0</formula>
    </cfRule>
  </conditionalFormatting>
  <conditionalFormatting sqref="AG39">
    <cfRule type="containsBlanks" dxfId="130" priority="192">
      <formula>LEN(TRIM(AG39))=0</formula>
    </cfRule>
  </conditionalFormatting>
  <conditionalFormatting sqref="AH45">
    <cfRule type="containsBlanks" dxfId="129" priority="189">
      <formula>LEN(TRIM(AH45))=0</formula>
    </cfRule>
  </conditionalFormatting>
  <conditionalFormatting sqref="AG45">
    <cfRule type="containsBlanks" dxfId="128" priority="190">
      <formula>LEN(TRIM(AG45))=0</formula>
    </cfRule>
  </conditionalFormatting>
  <conditionalFormatting sqref="AH46">
    <cfRule type="containsBlanks" dxfId="127" priority="187">
      <formula>LEN(TRIM(AH46))=0</formula>
    </cfRule>
  </conditionalFormatting>
  <conditionalFormatting sqref="AG46">
    <cfRule type="containsBlanks" dxfId="126" priority="188">
      <formula>LEN(TRIM(AG46))=0</formula>
    </cfRule>
  </conditionalFormatting>
  <conditionalFormatting sqref="AH47">
    <cfRule type="containsBlanks" dxfId="125" priority="185">
      <formula>LEN(TRIM(AH47))=0</formula>
    </cfRule>
  </conditionalFormatting>
  <conditionalFormatting sqref="AG47">
    <cfRule type="containsBlanks" dxfId="124" priority="186">
      <formula>LEN(TRIM(AG47))=0</formula>
    </cfRule>
  </conditionalFormatting>
  <conditionalFormatting sqref="AH48">
    <cfRule type="containsBlanks" dxfId="123" priority="183">
      <formula>LEN(TRIM(AH48))=0</formula>
    </cfRule>
  </conditionalFormatting>
  <conditionalFormatting sqref="AG48">
    <cfRule type="containsBlanks" dxfId="122" priority="184">
      <formula>LEN(TRIM(AG48))=0</formula>
    </cfRule>
  </conditionalFormatting>
  <conditionalFormatting sqref="AQ9">
    <cfRule type="containsBlanks" dxfId="121" priority="180">
      <formula>LEN(TRIM(AQ9))=0</formula>
    </cfRule>
  </conditionalFormatting>
  <conditionalFormatting sqref="AP9">
    <cfRule type="containsBlanks" dxfId="120" priority="181">
      <formula>LEN(TRIM(AP9))=0</formula>
    </cfRule>
  </conditionalFormatting>
  <conditionalFormatting sqref="AR9 AR17:AR18">
    <cfRule type="containsBlanks" dxfId="119" priority="176">
      <formula>LEN(TRIM(AR9))=0</formula>
    </cfRule>
    <cfRule type="cellIs" dxfId="118" priority="177" operator="greaterThan">
      <formula>1</formula>
    </cfRule>
  </conditionalFormatting>
  <conditionalFormatting sqref="AR9">
    <cfRule type="iconSet" priority="179">
      <iconSet>
        <cfvo type="percent" val="0"/>
        <cfvo type="num" val="0.33"/>
        <cfvo type="num" val="0.67"/>
      </iconSet>
    </cfRule>
  </conditionalFormatting>
  <conditionalFormatting sqref="AR9">
    <cfRule type="iconSet" priority="178">
      <iconSet>
        <cfvo type="percent" val="0"/>
        <cfvo type="num" val="0.33"/>
        <cfvo type="num" val="0.67"/>
      </iconSet>
    </cfRule>
  </conditionalFormatting>
  <conditionalFormatting sqref="AQ55">
    <cfRule type="containsBlanks" dxfId="117" priority="174">
      <formula>LEN(TRIM(AQ55))=0</formula>
    </cfRule>
  </conditionalFormatting>
  <conditionalFormatting sqref="AP55">
    <cfRule type="containsBlanks" dxfId="116" priority="175">
      <formula>LEN(TRIM(AP55))=0</formula>
    </cfRule>
  </conditionalFormatting>
  <conditionalFormatting sqref="AR7">
    <cfRule type="cellIs" dxfId="115" priority="172" operator="lessThan">
      <formula>0</formula>
    </cfRule>
    <cfRule type="colorScale" priority="173">
      <colorScale>
        <cfvo type="num" val="0.33"/>
        <cfvo type="num" val="0.67"/>
        <cfvo type="num" val="1"/>
        <color theme="5" tint="0.39997558519241921"/>
        <color rgb="FFFFFF66"/>
        <color rgb="FF92D050"/>
      </colorScale>
    </cfRule>
  </conditionalFormatting>
  <conditionalFormatting sqref="AR15">
    <cfRule type="cellIs" dxfId="114" priority="170" operator="lessThan">
      <formula>0</formula>
    </cfRule>
    <cfRule type="colorScale" priority="171">
      <colorScale>
        <cfvo type="num" val="0.33"/>
        <cfvo type="num" val="0.67"/>
        <cfvo type="num" val="1"/>
        <color theme="5" tint="0.39997558519241921"/>
        <color rgb="FFFFFF66"/>
        <color rgb="FF92D050"/>
      </colorScale>
    </cfRule>
  </conditionalFormatting>
  <conditionalFormatting sqref="AR21">
    <cfRule type="cellIs" dxfId="113" priority="168" operator="lessThan">
      <formula>0</formula>
    </cfRule>
    <cfRule type="colorScale" priority="169">
      <colorScale>
        <cfvo type="num" val="0.33"/>
        <cfvo type="num" val="0.67"/>
        <cfvo type="num" val="1"/>
        <color theme="5" tint="0.39997558519241921"/>
        <color rgb="FFFFFF66"/>
        <color rgb="FF92D050"/>
      </colorScale>
    </cfRule>
  </conditionalFormatting>
  <conditionalFormatting sqref="AR26">
    <cfRule type="cellIs" dxfId="112" priority="166" operator="lessThan">
      <formula>0</formula>
    </cfRule>
    <cfRule type="colorScale" priority="167">
      <colorScale>
        <cfvo type="num" val="0.33"/>
        <cfvo type="num" val="0.67"/>
        <cfvo type="num" val="1"/>
        <color theme="5" tint="0.39997558519241921"/>
        <color rgb="FFFFFF66"/>
        <color rgb="FF92D050"/>
      </colorScale>
    </cfRule>
  </conditionalFormatting>
  <conditionalFormatting sqref="AR5">
    <cfRule type="colorScale" priority="165">
      <colorScale>
        <cfvo type="num" val="0.33"/>
        <cfvo type="num" val="0.67"/>
        <cfvo type="num" val="1"/>
        <color theme="5" tint="0.39997558519241921"/>
        <color rgb="FFFFFF66"/>
        <color rgb="FF92D050"/>
      </colorScale>
    </cfRule>
  </conditionalFormatting>
  <conditionalFormatting sqref="AR66">
    <cfRule type="cellIs" dxfId="111" priority="163" operator="lessThan">
      <formula>0</formula>
    </cfRule>
    <cfRule type="colorScale" priority="164">
      <colorScale>
        <cfvo type="num" val="0.33"/>
        <cfvo type="num" val="0.67"/>
        <cfvo type="num" val="1"/>
        <color theme="5" tint="0.39997558519241921"/>
        <color rgb="FFFFFF66"/>
        <color rgb="FF92D050"/>
      </colorScale>
    </cfRule>
  </conditionalFormatting>
  <conditionalFormatting sqref="AR81">
    <cfRule type="cellIs" dxfId="110" priority="161" operator="lessThan">
      <formula>0</formula>
    </cfRule>
    <cfRule type="colorScale" priority="162">
      <colorScale>
        <cfvo type="num" val="0.33"/>
        <cfvo type="num" val="0.67"/>
        <cfvo type="num" val="1"/>
        <color theme="5" tint="0.39997558519241921"/>
        <color rgb="FFFFFF66"/>
        <color rgb="FF92D050"/>
      </colorScale>
    </cfRule>
  </conditionalFormatting>
  <conditionalFormatting sqref="AR59">
    <cfRule type="colorScale" priority="160">
      <colorScale>
        <cfvo type="num" val="0.33"/>
        <cfvo type="num" val="0.67"/>
        <cfvo type="num" val="1"/>
        <color theme="5" tint="0.39997558519241921"/>
        <color rgb="FFFFFF66"/>
        <color rgb="FF92D050"/>
      </colorScale>
    </cfRule>
  </conditionalFormatting>
  <conditionalFormatting sqref="AR76">
    <cfRule type="cellIs" dxfId="109" priority="158" operator="lessThan">
      <formula>0</formula>
    </cfRule>
    <cfRule type="colorScale" priority="159">
      <colorScale>
        <cfvo type="num" val="0.33"/>
        <cfvo type="num" val="0.67"/>
        <cfvo type="num" val="1"/>
        <color theme="5" tint="0.39997558519241921"/>
        <color rgb="FFFFFF66"/>
        <color rgb="FF92D050"/>
      </colorScale>
    </cfRule>
  </conditionalFormatting>
  <conditionalFormatting sqref="AR92">
    <cfRule type="cellIs" dxfId="108" priority="156" operator="lessThan">
      <formula>0</formula>
    </cfRule>
    <cfRule type="colorScale" priority="157">
      <colorScale>
        <cfvo type="num" val="0.33"/>
        <cfvo type="num" val="0.67"/>
        <cfvo type="num" val="1"/>
        <color theme="5" tint="0.39997558519241921"/>
        <color rgb="FFFFFF66"/>
        <color rgb="FF92D050"/>
      </colorScale>
    </cfRule>
  </conditionalFormatting>
  <conditionalFormatting sqref="AR74">
    <cfRule type="colorScale" priority="155">
      <colorScale>
        <cfvo type="num" val="0.33"/>
        <cfvo type="num" val="0.67"/>
        <cfvo type="num" val="1"/>
        <color theme="5" tint="0.39997558519241921"/>
        <color rgb="FFFFFF66"/>
        <color rgb="FF92D050"/>
      </colorScale>
    </cfRule>
  </conditionalFormatting>
  <conditionalFormatting sqref="AR53">
    <cfRule type="cellIs" dxfId="107" priority="153" operator="lessThan">
      <formula>0</formula>
    </cfRule>
    <cfRule type="colorScale" priority="154">
      <colorScale>
        <cfvo type="num" val="0.33"/>
        <cfvo type="num" val="0.67"/>
        <cfvo type="num" val="1"/>
        <color theme="5" tint="0.39997558519241921"/>
        <color rgb="FFFFFF66"/>
        <color rgb="FF92D050"/>
      </colorScale>
    </cfRule>
  </conditionalFormatting>
  <conditionalFormatting sqref="AR51">
    <cfRule type="colorScale" priority="152">
      <colorScale>
        <cfvo type="num" val="0.33"/>
        <cfvo type="num" val="0.67"/>
        <cfvo type="num" val="1"/>
        <color theme="5" tint="0.39997558519241921"/>
        <color rgb="FFFFFF66"/>
        <color rgb="FF92D050"/>
      </colorScale>
    </cfRule>
  </conditionalFormatting>
  <conditionalFormatting sqref="AQ11">
    <cfRule type="containsBlanks" dxfId="106" priority="150">
      <formula>LEN(TRIM(AQ11))=0</formula>
    </cfRule>
  </conditionalFormatting>
  <conditionalFormatting sqref="AP11">
    <cfRule type="containsBlanks" dxfId="105" priority="151">
      <formula>LEN(TRIM(AP11))=0</formula>
    </cfRule>
  </conditionalFormatting>
  <conditionalFormatting sqref="AR17:AR18">
    <cfRule type="iconSet" priority="182">
      <iconSet>
        <cfvo type="percent" val="0"/>
        <cfvo type="num" val="0.33"/>
        <cfvo type="num" val="0.67"/>
      </iconSet>
    </cfRule>
  </conditionalFormatting>
  <conditionalFormatting sqref="AR61">
    <cfRule type="cellIs" dxfId="104" priority="148" operator="lessThan">
      <formula>0</formula>
    </cfRule>
    <cfRule type="colorScale" priority="149">
      <colorScale>
        <cfvo type="num" val="0.33"/>
        <cfvo type="num" val="0.67"/>
        <cfvo type="num" val="1"/>
        <color theme="5" tint="0.39997558519241921"/>
        <color rgb="FFFFFF66"/>
        <color rgb="FF92D050"/>
      </colorScale>
    </cfRule>
  </conditionalFormatting>
  <conditionalFormatting sqref="AQ79">
    <cfRule type="containsBlanks" dxfId="103" priority="146">
      <formula>LEN(TRIM(AQ79))=0</formula>
    </cfRule>
  </conditionalFormatting>
  <conditionalFormatting sqref="AP79">
    <cfRule type="containsBlanks" dxfId="102" priority="147">
      <formula>LEN(TRIM(AP79))=0</formula>
    </cfRule>
  </conditionalFormatting>
  <conditionalFormatting sqref="AR10">
    <cfRule type="containsBlanks" dxfId="101" priority="142">
      <formula>LEN(TRIM(AR10))=0</formula>
    </cfRule>
    <cfRule type="cellIs" dxfId="100" priority="143" operator="greaterThan">
      <formula>1</formula>
    </cfRule>
  </conditionalFormatting>
  <conditionalFormatting sqref="AR11">
    <cfRule type="containsBlanks" dxfId="99" priority="138">
      <formula>LEN(TRIM(AR11))=0</formula>
    </cfRule>
    <cfRule type="cellIs" dxfId="98" priority="139" operator="greaterThan">
      <formula>1</formula>
    </cfRule>
  </conditionalFormatting>
  <conditionalFormatting sqref="AR12">
    <cfRule type="containsBlanks" dxfId="97" priority="134">
      <formula>LEN(TRIM(AR12))=0</formula>
    </cfRule>
    <cfRule type="cellIs" dxfId="96" priority="135" operator="greaterThan">
      <formula>1</formula>
    </cfRule>
  </conditionalFormatting>
  <conditionalFormatting sqref="AR28:AR29 AR31:AR46">
    <cfRule type="containsBlanks" dxfId="95" priority="116">
      <formula>LEN(TRIM(AR28))=0</formula>
    </cfRule>
    <cfRule type="cellIs" dxfId="94" priority="117" operator="greaterThan">
      <formula>1</formula>
    </cfRule>
  </conditionalFormatting>
  <conditionalFormatting sqref="AR63:AR64">
    <cfRule type="containsBlanks" dxfId="93" priority="124">
      <formula>LEN(TRIM(AR63))=0</formula>
    </cfRule>
    <cfRule type="cellIs" dxfId="92" priority="125" operator="greaterThan">
      <formula>1</formula>
    </cfRule>
  </conditionalFormatting>
  <conditionalFormatting sqref="AR10">
    <cfRule type="iconSet" priority="145">
      <iconSet>
        <cfvo type="percent" val="0"/>
        <cfvo type="num" val="0.33"/>
        <cfvo type="num" val="0.67"/>
      </iconSet>
    </cfRule>
  </conditionalFormatting>
  <conditionalFormatting sqref="AR10">
    <cfRule type="iconSet" priority="144">
      <iconSet>
        <cfvo type="percent" val="0"/>
        <cfvo type="num" val="0.33"/>
        <cfvo type="num" val="0.67"/>
      </iconSet>
    </cfRule>
  </conditionalFormatting>
  <conditionalFormatting sqref="AR11">
    <cfRule type="iconSet" priority="141">
      <iconSet>
        <cfvo type="percent" val="0"/>
        <cfvo type="num" val="0.33"/>
        <cfvo type="num" val="0.67"/>
      </iconSet>
    </cfRule>
  </conditionalFormatting>
  <conditionalFormatting sqref="AR11">
    <cfRule type="iconSet" priority="140">
      <iconSet>
        <cfvo type="percent" val="0"/>
        <cfvo type="num" val="0.33"/>
        <cfvo type="num" val="0.67"/>
      </iconSet>
    </cfRule>
  </conditionalFormatting>
  <conditionalFormatting sqref="AR12">
    <cfRule type="iconSet" priority="137">
      <iconSet>
        <cfvo type="percent" val="0"/>
        <cfvo type="num" val="0.33"/>
        <cfvo type="num" val="0.67"/>
      </iconSet>
    </cfRule>
  </conditionalFormatting>
  <conditionalFormatting sqref="AR12">
    <cfRule type="iconSet" priority="136">
      <iconSet>
        <cfvo type="percent" val="0"/>
        <cfvo type="num" val="0.33"/>
        <cfvo type="num" val="0.67"/>
      </iconSet>
    </cfRule>
  </conditionalFormatting>
  <conditionalFormatting sqref="AR13">
    <cfRule type="containsBlanks" dxfId="91" priority="130">
      <formula>LEN(TRIM(AR13))=0</formula>
    </cfRule>
    <cfRule type="cellIs" dxfId="90" priority="131" operator="greaterThan">
      <formula>1</formula>
    </cfRule>
  </conditionalFormatting>
  <conditionalFormatting sqref="AR13">
    <cfRule type="iconSet" priority="133">
      <iconSet>
        <cfvo type="percent" val="0"/>
        <cfvo type="num" val="0.33"/>
        <cfvo type="num" val="0.67"/>
      </iconSet>
    </cfRule>
  </conditionalFormatting>
  <conditionalFormatting sqref="AR13">
    <cfRule type="iconSet" priority="132">
      <iconSet>
        <cfvo type="percent" val="0"/>
        <cfvo type="num" val="0.33"/>
        <cfvo type="num" val="0.67"/>
      </iconSet>
    </cfRule>
  </conditionalFormatting>
  <conditionalFormatting sqref="AR17:AR18">
    <cfRule type="iconSet" priority="129">
      <iconSet>
        <cfvo type="percent" val="0"/>
        <cfvo type="num" val="0.33"/>
        <cfvo type="num" val="0.67"/>
      </iconSet>
    </cfRule>
  </conditionalFormatting>
  <conditionalFormatting sqref="AR17:AR18">
    <cfRule type="iconSet" priority="128">
      <iconSet>
        <cfvo type="percent" val="0"/>
        <cfvo type="num" val="0.33"/>
        <cfvo type="num" val="0.67"/>
      </iconSet>
    </cfRule>
  </conditionalFormatting>
  <conditionalFormatting sqref="AR63:AR64">
    <cfRule type="iconSet" priority="127">
      <iconSet>
        <cfvo type="percent" val="0"/>
        <cfvo type="num" val="0.33"/>
        <cfvo type="num" val="0.67"/>
      </iconSet>
    </cfRule>
  </conditionalFormatting>
  <conditionalFormatting sqref="AR63:AR64">
    <cfRule type="iconSet" priority="126">
      <iconSet>
        <cfvo type="percent" val="0"/>
        <cfvo type="num" val="0.33"/>
        <cfvo type="num" val="0.67"/>
      </iconSet>
    </cfRule>
  </conditionalFormatting>
  <conditionalFormatting sqref="AR23">
    <cfRule type="containsBlanks" dxfId="89" priority="120">
      <formula>LEN(TRIM(AR23))=0</formula>
    </cfRule>
    <cfRule type="cellIs" dxfId="88" priority="121" operator="greaterThan">
      <formula>1</formula>
    </cfRule>
  </conditionalFormatting>
  <conditionalFormatting sqref="AR23">
    <cfRule type="iconSet" priority="123">
      <iconSet>
        <cfvo type="percent" val="0"/>
        <cfvo type="num" val="0.33"/>
        <cfvo type="num" val="0.67"/>
      </iconSet>
    </cfRule>
  </conditionalFormatting>
  <conditionalFormatting sqref="AR23">
    <cfRule type="iconSet" priority="122">
      <iconSet>
        <cfvo type="percent" val="0"/>
        <cfvo type="num" val="0.33"/>
        <cfvo type="num" val="0.67"/>
      </iconSet>
    </cfRule>
  </conditionalFormatting>
  <conditionalFormatting sqref="AR28:AR29 AR31:AR46">
    <cfRule type="iconSet" priority="119">
      <iconSet>
        <cfvo type="percent" val="0"/>
        <cfvo type="num" val="0.33"/>
        <cfvo type="num" val="0.67"/>
      </iconSet>
    </cfRule>
  </conditionalFormatting>
  <conditionalFormatting sqref="AR28:AR29">
    <cfRule type="iconSet" priority="118">
      <iconSet>
        <cfvo type="percent" val="0"/>
        <cfvo type="num" val="0.33"/>
        <cfvo type="num" val="0.67"/>
      </iconSet>
    </cfRule>
  </conditionalFormatting>
  <conditionalFormatting sqref="AR55">
    <cfRule type="containsBlanks" dxfId="87" priority="112">
      <formula>LEN(TRIM(AR55))=0</formula>
    </cfRule>
    <cfRule type="cellIs" dxfId="86" priority="113" operator="greaterThan">
      <formula>1</formula>
    </cfRule>
  </conditionalFormatting>
  <conditionalFormatting sqref="AR55">
    <cfRule type="iconSet" priority="115">
      <iconSet>
        <cfvo type="percent" val="0"/>
        <cfvo type="num" val="0.33"/>
        <cfvo type="num" val="0.67"/>
      </iconSet>
    </cfRule>
  </conditionalFormatting>
  <conditionalFormatting sqref="AR55">
    <cfRule type="iconSet" priority="114">
      <iconSet>
        <cfvo type="percent" val="0"/>
        <cfvo type="num" val="0.33"/>
        <cfvo type="num" val="0.67"/>
      </iconSet>
    </cfRule>
  </conditionalFormatting>
  <conditionalFormatting sqref="AR68:AR70">
    <cfRule type="containsBlanks" dxfId="85" priority="108">
      <formula>LEN(TRIM(AR68))=0</formula>
    </cfRule>
    <cfRule type="cellIs" dxfId="84" priority="109" operator="greaterThan">
      <formula>1</formula>
    </cfRule>
  </conditionalFormatting>
  <conditionalFormatting sqref="AR68:AR70">
    <cfRule type="iconSet" priority="111">
      <iconSet>
        <cfvo type="percent" val="0"/>
        <cfvo type="num" val="0.33"/>
        <cfvo type="num" val="0.67"/>
      </iconSet>
    </cfRule>
  </conditionalFormatting>
  <conditionalFormatting sqref="AR68:AR70">
    <cfRule type="iconSet" priority="110">
      <iconSet>
        <cfvo type="percent" val="0"/>
        <cfvo type="num" val="0.33"/>
        <cfvo type="num" val="0.67"/>
      </iconSet>
    </cfRule>
  </conditionalFormatting>
  <conditionalFormatting sqref="AR78:AR79">
    <cfRule type="containsBlanks" dxfId="83" priority="104">
      <formula>LEN(TRIM(AR78))=0</formula>
    </cfRule>
    <cfRule type="cellIs" dxfId="82" priority="105" operator="greaterThan">
      <formula>1</formula>
    </cfRule>
  </conditionalFormatting>
  <conditionalFormatting sqref="AR78:AR79">
    <cfRule type="iconSet" priority="107">
      <iconSet>
        <cfvo type="percent" val="0"/>
        <cfvo type="num" val="0.33"/>
        <cfvo type="num" val="0.67"/>
      </iconSet>
    </cfRule>
  </conditionalFormatting>
  <conditionalFormatting sqref="AR78:AR79">
    <cfRule type="iconSet" priority="106">
      <iconSet>
        <cfvo type="percent" val="0"/>
        <cfvo type="num" val="0.33"/>
        <cfvo type="num" val="0.67"/>
      </iconSet>
    </cfRule>
  </conditionalFormatting>
  <conditionalFormatting sqref="AR83:AR89">
    <cfRule type="containsBlanks" dxfId="81" priority="100">
      <formula>LEN(TRIM(AR83))=0</formula>
    </cfRule>
    <cfRule type="cellIs" dxfId="80" priority="101" operator="greaterThan">
      <formula>1</formula>
    </cfRule>
  </conditionalFormatting>
  <conditionalFormatting sqref="AR83:AR89">
    <cfRule type="iconSet" priority="103">
      <iconSet>
        <cfvo type="percent" val="0"/>
        <cfvo type="num" val="0.33"/>
        <cfvo type="num" val="0.67"/>
      </iconSet>
    </cfRule>
  </conditionalFormatting>
  <conditionalFormatting sqref="AR83:AR89">
    <cfRule type="iconSet" priority="102">
      <iconSet>
        <cfvo type="percent" val="0"/>
        <cfvo type="num" val="0.33"/>
        <cfvo type="num" val="0.67"/>
      </iconSet>
    </cfRule>
  </conditionalFormatting>
  <conditionalFormatting sqref="AR94:AR104">
    <cfRule type="containsBlanks" dxfId="79" priority="96">
      <formula>LEN(TRIM(AR94))=0</formula>
    </cfRule>
    <cfRule type="cellIs" dxfId="78" priority="97" operator="greaterThan">
      <formula>1</formula>
    </cfRule>
  </conditionalFormatting>
  <conditionalFormatting sqref="AR94:AR104">
    <cfRule type="iconSet" priority="99">
      <iconSet>
        <cfvo type="percent" val="0"/>
        <cfvo type="num" val="0.33"/>
        <cfvo type="num" val="0.67"/>
      </iconSet>
    </cfRule>
  </conditionalFormatting>
  <conditionalFormatting sqref="AR94:AR104">
    <cfRule type="iconSet" priority="98">
      <iconSet>
        <cfvo type="percent" val="0"/>
        <cfvo type="num" val="0.33"/>
        <cfvo type="num" val="0.67"/>
      </iconSet>
    </cfRule>
  </conditionalFormatting>
  <conditionalFormatting sqref="AR71">
    <cfRule type="containsBlanks" dxfId="77" priority="92">
      <formula>LEN(TRIM(AR71))=0</formula>
    </cfRule>
    <cfRule type="cellIs" dxfId="76" priority="93" operator="greaterThan">
      <formula>1</formula>
    </cfRule>
  </conditionalFormatting>
  <conditionalFormatting sqref="AR71">
    <cfRule type="iconSet" priority="95">
      <iconSet>
        <cfvo type="percent" val="0"/>
        <cfvo type="num" val="0.33"/>
        <cfvo type="num" val="0.67"/>
      </iconSet>
    </cfRule>
  </conditionalFormatting>
  <conditionalFormatting sqref="AR71">
    <cfRule type="iconSet" priority="94">
      <iconSet>
        <cfvo type="percent" val="0"/>
        <cfvo type="num" val="0.33"/>
        <cfvo type="num" val="0.67"/>
      </iconSet>
    </cfRule>
  </conditionalFormatting>
  <conditionalFormatting sqref="AR24">
    <cfRule type="containsBlanks" dxfId="75" priority="88">
      <formula>LEN(TRIM(AR24))=0</formula>
    </cfRule>
    <cfRule type="cellIs" dxfId="74" priority="89" operator="greaterThan">
      <formula>1</formula>
    </cfRule>
  </conditionalFormatting>
  <conditionalFormatting sqref="AR24">
    <cfRule type="iconSet" priority="91">
      <iconSet>
        <cfvo type="percent" val="0"/>
        <cfvo type="num" val="0.33"/>
        <cfvo type="num" val="0.67"/>
      </iconSet>
    </cfRule>
  </conditionalFormatting>
  <conditionalFormatting sqref="AR24">
    <cfRule type="iconSet" priority="90">
      <iconSet>
        <cfvo type="percent" val="0"/>
        <cfvo type="num" val="0.33"/>
        <cfvo type="num" val="0.67"/>
      </iconSet>
    </cfRule>
  </conditionalFormatting>
  <conditionalFormatting sqref="AR30">
    <cfRule type="containsBlanks" dxfId="73" priority="84">
      <formula>LEN(TRIM(AR30))=0</formula>
    </cfRule>
    <cfRule type="cellIs" dxfId="72" priority="85" operator="greaterThan">
      <formula>1</formula>
    </cfRule>
  </conditionalFormatting>
  <conditionalFormatting sqref="AR30">
    <cfRule type="iconSet" priority="87">
      <iconSet>
        <cfvo type="percent" val="0"/>
        <cfvo type="num" val="0.33"/>
        <cfvo type="num" val="0.67"/>
      </iconSet>
    </cfRule>
  </conditionalFormatting>
  <conditionalFormatting sqref="AR30">
    <cfRule type="iconSet" priority="86">
      <iconSet>
        <cfvo type="percent" val="0"/>
        <cfvo type="num" val="0.33"/>
        <cfvo type="num" val="0.67"/>
      </iconSet>
    </cfRule>
  </conditionalFormatting>
  <conditionalFormatting sqref="AQ10">
    <cfRule type="containsBlanks" dxfId="71" priority="82">
      <formula>LEN(TRIM(AQ10))=0</formula>
    </cfRule>
  </conditionalFormatting>
  <conditionalFormatting sqref="AP10">
    <cfRule type="containsBlanks" dxfId="70" priority="83">
      <formula>LEN(TRIM(AP10))=0</formula>
    </cfRule>
  </conditionalFormatting>
  <conditionalFormatting sqref="AQ17:AQ18">
    <cfRule type="containsBlanks" dxfId="69" priority="80">
      <formula>LEN(TRIM(AQ17))=0</formula>
    </cfRule>
  </conditionalFormatting>
  <conditionalFormatting sqref="AP17:AP18">
    <cfRule type="containsBlanks" dxfId="68" priority="81">
      <formula>LEN(TRIM(AP17))=0</formula>
    </cfRule>
  </conditionalFormatting>
  <conditionalFormatting sqref="AQ23">
    <cfRule type="containsBlanks" dxfId="67" priority="78">
      <formula>LEN(TRIM(AQ23))=0</formula>
    </cfRule>
  </conditionalFormatting>
  <conditionalFormatting sqref="AP23">
    <cfRule type="containsBlanks" dxfId="66" priority="79">
      <formula>LEN(TRIM(AP23))=0</formula>
    </cfRule>
  </conditionalFormatting>
  <conditionalFormatting sqref="AQ68 AQ70:AQ71">
    <cfRule type="containsBlanks" dxfId="65" priority="76">
      <formula>LEN(TRIM(AQ68))=0</formula>
    </cfRule>
  </conditionalFormatting>
  <conditionalFormatting sqref="AP68 AP70:AP71">
    <cfRule type="containsBlanks" dxfId="64" priority="77">
      <formula>LEN(TRIM(AP68))=0</formula>
    </cfRule>
  </conditionalFormatting>
  <conditionalFormatting sqref="AQ78">
    <cfRule type="containsBlanks" dxfId="63" priority="74">
      <formula>LEN(TRIM(AQ78))=0</formula>
    </cfRule>
  </conditionalFormatting>
  <conditionalFormatting sqref="AP78">
    <cfRule type="containsBlanks" dxfId="62" priority="75">
      <formula>LEN(TRIM(AP78))=0</formula>
    </cfRule>
  </conditionalFormatting>
  <conditionalFormatting sqref="AQ12">
    <cfRule type="containsBlanks" dxfId="61" priority="72">
      <formula>LEN(TRIM(AQ12))=0</formula>
    </cfRule>
  </conditionalFormatting>
  <conditionalFormatting sqref="AP12">
    <cfRule type="containsBlanks" dxfId="60" priority="73">
      <formula>LEN(TRIM(AP12))=0</formula>
    </cfRule>
  </conditionalFormatting>
  <conditionalFormatting sqref="AQ13">
    <cfRule type="containsBlanks" dxfId="59" priority="70">
      <formula>LEN(TRIM(AQ13))=0</formula>
    </cfRule>
  </conditionalFormatting>
  <conditionalFormatting sqref="AP13">
    <cfRule type="containsBlanks" dxfId="58" priority="71">
      <formula>LEN(TRIM(AP13))=0</formula>
    </cfRule>
  </conditionalFormatting>
  <conditionalFormatting sqref="AQ63:AQ64">
    <cfRule type="containsBlanks" dxfId="57" priority="68">
      <formula>LEN(TRIM(AQ63))=0</formula>
    </cfRule>
  </conditionalFormatting>
  <conditionalFormatting sqref="AP63:AP64">
    <cfRule type="containsBlanks" dxfId="56" priority="69">
      <formula>LEN(TRIM(AP63))=0</formula>
    </cfRule>
  </conditionalFormatting>
  <conditionalFormatting sqref="AQ24">
    <cfRule type="containsBlanks" dxfId="55" priority="66">
      <formula>LEN(TRIM(AQ24))=0</formula>
    </cfRule>
  </conditionalFormatting>
  <conditionalFormatting sqref="AP24">
    <cfRule type="containsBlanks" dxfId="54" priority="67">
      <formula>LEN(TRIM(AP24))=0</formula>
    </cfRule>
  </conditionalFormatting>
  <conditionalFormatting sqref="AQ94">
    <cfRule type="containsBlanks" dxfId="53" priority="60">
      <formula>LEN(TRIM(AQ94))=0</formula>
    </cfRule>
  </conditionalFormatting>
  <conditionalFormatting sqref="AP94">
    <cfRule type="containsBlanks" dxfId="52" priority="61">
      <formula>LEN(TRIM(AP94))=0</formula>
    </cfRule>
  </conditionalFormatting>
  <conditionalFormatting sqref="AQ95">
    <cfRule type="containsBlanks" dxfId="51" priority="58">
      <formula>LEN(TRIM(AQ95))=0</formula>
    </cfRule>
  </conditionalFormatting>
  <conditionalFormatting sqref="AP95">
    <cfRule type="containsBlanks" dxfId="50" priority="59">
      <formula>LEN(TRIM(AP95))=0</formula>
    </cfRule>
  </conditionalFormatting>
  <conditionalFormatting sqref="AQ69">
    <cfRule type="containsBlanks" dxfId="49" priority="64">
      <formula>LEN(TRIM(AQ69))=0</formula>
    </cfRule>
  </conditionalFormatting>
  <conditionalFormatting sqref="AP69">
    <cfRule type="containsBlanks" dxfId="48" priority="65">
      <formula>LEN(TRIM(AP69))=0</formula>
    </cfRule>
  </conditionalFormatting>
  <conditionalFormatting sqref="AQ83">
    <cfRule type="containsBlanks" dxfId="47" priority="62">
      <formula>LEN(TRIM(AQ83))=0</formula>
    </cfRule>
  </conditionalFormatting>
  <conditionalFormatting sqref="AP83">
    <cfRule type="containsBlanks" dxfId="46" priority="63">
      <formula>LEN(TRIM(AP83))=0</formula>
    </cfRule>
  </conditionalFormatting>
  <conditionalFormatting sqref="AR19">
    <cfRule type="containsBlanks" dxfId="45" priority="55">
      <formula>LEN(TRIM(AR19))=0</formula>
    </cfRule>
    <cfRule type="cellIs" dxfId="44" priority="56" operator="greaterThan">
      <formula>1</formula>
    </cfRule>
  </conditionalFormatting>
  <conditionalFormatting sqref="AR19">
    <cfRule type="iconSet" priority="57">
      <iconSet>
        <cfvo type="percent" val="0"/>
        <cfvo type="num" val="0.33"/>
        <cfvo type="num" val="0.67"/>
      </iconSet>
    </cfRule>
  </conditionalFormatting>
  <conditionalFormatting sqref="AR19">
    <cfRule type="iconSet" priority="54">
      <iconSet>
        <cfvo type="percent" val="0"/>
        <cfvo type="num" val="0.33"/>
        <cfvo type="num" val="0.67"/>
      </iconSet>
    </cfRule>
  </conditionalFormatting>
  <conditionalFormatting sqref="AR19">
    <cfRule type="iconSet" priority="53">
      <iconSet>
        <cfvo type="percent" val="0"/>
        <cfvo type="num" val="0.33"/>
        <cfvo type="num" val="0.67"/>
      </iconSet>
    </cfRule>
  </conditionalFormatting>
  <conditionalFormatting sqref="AQ19">
    <cfRule type="containsBlanks" dxfId="43" priority="51">
      <formula>LEN(TRIM(AQ19))=0</formula>
    </cfRule>
  </conditionalFormatting>
  <conditionalFormatting sqref="AP19">
    <cfRule type="containsBlanks" dxfId="42" priority="52">
      <formula>LEN(TRIM(AP19))=0</formula>
    </cfRule>
  </conditionalFormatting>
  <conditionalFormatting sqref="AR105:AR107">
    <cfRule type="containsBlanks" dxfId="41" priority="47">
      <formula>LEN(TRIM(AR105))=0</formula>
    </cfRule>
    <cfRule type="cellIs" dxfId="40" priority="48" operator="greaterThan">
      <formula>1</formula>
    </cfRule>
  </conditionalFormatting>
  <conditionalFormatting sqref="AR105:AR107">
    <cfRule type="iconSet" priority="50">
      <iconSet>
        <cfvo type="percent" val="0"/>
        <cfvo type="num" val="0.33"/>
        <cfvo type="num" val="0.67"/>
      </iconSet>
    </cfRule>
  </conditionalFormatting>
  <conditionalFormatting sqref="AR105:AR107">
    <cfRule type="iconSet" priority="49">
      <iconSet>
        <cfvo type="percent" val="0"/>
        <cfvo type="num" val="0.33"/>
        <cfvo type="num" val="0.67"/>
      </iconSet>
    </cfRule>
  </conditionalFormatting>
  <conditionalFormatting sqref="AR47">
    <cfRule type="containsBlanks" dxfId="39" priority="44">
      <formula>LEN(TRIM(AR47))=0</formula>
    </cfRule>
    <cfRule type="cellIs" dxfId="38" priority="45" operator="greaterThan">
      <formula>1</formula>
    </cfRule>
  </conditionalFormatting>
  <conditionalFormatting sqref="AR47">
    <cfRule type="iconSet" priority="46">
      <iconSet>
        <cfvo type="percent" val="0"/>
        <cfvo type="num" val="0.33"/>
        <cfvo type="num" val="0.67"/>
      </iconSet>
    </cfRule>
  </conditionalFormatting>
  <conditionalFormatting sqref="AR48">
    <cfRule type="containsBlanks" dxfId="37" priority="41">
      <formula>LEN(TRIM(AR48))=0</formula>
    </cfRule>
    <cfRule type="cellIs" dxfId="36" priority="42" operator="greaterThan">
      <formula>1</formula>
    </cfRule>
  </conditionalFormatting>
  <conditionalFormatting sqref="AR48">
    <cfRule type="iconSet" priority="43">
      <iconSet>
        <cfvo type="percent" val="0"/>
        <cfvo type="num" val="0.33"/>
        <cfvo type="num" val="0.67"/>
      </iconSet>
    </cfRule>
  </conditionalFormatting>
  <conditionalFormatting sqref="AR90">
    <cfRule type="containsBlanks" dxfId="35" priority="37">
      <formula>LEN(TRIM(AR90))=0</formula>
    </cfRule>
    <cfRule type="cellIs" dxfId="34" priority="38" operator="greaterThan">
      <formula>1</formula>
    </cfRule>
  </conditionalFormatting>
  <conditionalFormatting sqref="AR90">
    <cfRule type="iconSet" priority="40">
      <iconSet>
        <cfvo type="percent" val="0"/>
        <cfvo type="num" val="0.33"/>
        <cfvo type="num" val="0.67"/>
      </iconSet>
    </cfRule>
  </conditionalFormatting>
  <conditionalFormatting sqref="AR90">
    <cfRule type="iconSet" priority="39">
      <iconSet>
        <cfvo type="percent" val="0"/>
        <cfvo type="num" val="0.33"/>
        <cfvo type="num" val="0.67"/>
      </iconSet>
    </cfRule>
  </conditionalFormatting>
  <conditionalFormatting sqref="AR108">
    <cfRule type="containsBlanks" dxfId="33" priority="33">
      <formula>LEN(TRIM(AR108))=0</formula>
    </cfRule>
    <cfRule type="cellIs" dxfId="32" priority="34" operator="greaterThan">
      <formula>1</formula>
    </cfRule>
  </conditionalFormatting>
  <conditionalFormatting sqref="AR108">
    <cfRule type="iconSet" priority="36">
      <iconSet>
        <cfvo type="percent" val="0"/>
        <cfvo type="num" val="0.33"/>
        <cfvo type="num" val="0.67"/>
      </iconSet>
    </cfRule>
  </conditionalFormatting>
  <conditionalFormatting sqref="AR108">
    <cfRule type="iconSet" priority="35">
      <iconSet>
        <cfvo type="percent" val="0"/>
        <cfvo type="num" val="0.33"/>
        <cfvo type="num" val="0.67"/>
      </iconSet>
    </cfRule>
  </conditionalFormatting>
  <conditionalFormatting sqref="AQ98:AQ105 AQ107">
    <cfRule type="containsBlanks" dxfId="31" priority="31">
      <formula>LEN(TRIM(AQ98))=0</formula>
    </cfRule>
  </conditionalFormatting>
  <conditionalFormatting sqref="AP98:AP105 AP107">
    <cfRule type="containsBlanks" dxfId="30" priority="32">
      <formula>LEN(TRIM(AP98))=0</formula>
    </cfRule>
  </conditionalFormatting>
  <conditionalFormatting sqref="AQ96">
    <cfRule type="containsBlanks" dxfId="29" priority="29">
      <formula>LEN(TRIM(AQ96))=0</formula>
    </cfRule>
  </conditionalFormatting>
  <conditionalFormatting sqref="AP96">
    <cfRule type="containsBlanks" dxfId="28" priority="30">
      <formula>LEN(TRIM(AP96))=0</formula>
    </cfRule>
  </conditionalFormatting>
  <conditionalFormatting sqref="AQ97">
    <cfRule type="containsBlanks" dxfId="27" priority="27">
      <formula>LEN(TRIM(AQ97))=0</formula>
    </cfRule>
  </conditionalFormatting>
  <conditionalFormatting sqref="AP97">
    <cfRule type="containsBlanks" dxfId="26" priority="28">
      <formula>LEN(TRIM(AP97))=0</formula>
    </cfRule>
  </conditionalFormatting>
  <conditionalFormatting sqref="AQ106">
    <cfRule type="containsBlanks" dxfId="25" priority="25">
      <formula>LEN(TRIM(AQ106))=0</formula>
    </cfRule>
  </conditionalFormatting>
  <conditionalFormatting sqref="AP106">
    <cfRule type="containsBlanks" dxfId="24" priority="26">
      <formula>LEN(TRIM(AP106))=0</formula>
    </cfRule>
  </conditionalFormatting>
  <conditionalFormatting sqref="AQ108">
    <cfRule type="containsBlanks" dxfId="23" priority="23">
      <formula>LEN(TRIM(AQ108))=0</formula>
    </cfRule>
  </conditionalFormatting>
  <conditionalFormatting sqref="AP108">
    <cfRule type="containsBlanks" dxfId="22" priority="24">
      <formula>LEN(TRIM(AP108))=0</formula>
    </cfRule>
  </conditionalFormatting>
  <conditionalFormatting sqref="AQ84:AQ90">
    <cfRule type="containsBlanks" dxfId="21" priority="21">
      <formula>LEN(TRIM(AQ84))=0</formula>
    </cfRule>
  </conditionalFormatting>
  <conditionalFormatting sqref="AP84:AP90">
    <cfRule type="containsBlanks" dxfId="20" priority="22">
      <formula>LEN(TRIM(AP84))=0</formula>
    </cfRule>
  </conditionalFormatting>
  <conditionalFormatting sqref="AQ28:AQ29 AQ32:AQ34 AQ36 AQ38 AQ40:AQ44">
    <cfRule type="containsBlanks" dxfId="19" priority="19">
      <formula>LEN(TRIM(AQ28))=0</formula>
    </cfRule>
  </conditionalFormatting>
  <conditionalFormatting sqref="AP28:AP29 AP32:AP34 AP36 AP38 AP40:AP44">
    <cfRule type="containsBlanks" dxfId="18" priority="20">
      <formula>LEN(TRIM(AP28))=0</formula>
    </cfRule>
  </conditionalFormatting>
  <conditionalFormatting sqref="AQ30">
    <cfRule type="containsBlanks" dxfId="17" priority="17">
      <formula>LEN(TRIM(AQ30))=0</formula>
    </cfRule>
  </conditionalFormatting>
  <conditionalFormatting sqref="AP30">
    <cfRule type="containsBlanks" dxfId="16" priority="18">
      <formula>LEN(TRIM(AP30))=0</formula>
    </cfRule>
  </conditionalFormatting>
  <conditionalFormatting sqref="AQ31">
    <cfRule type="containsBlanks" dxfId="15" priority="15">
      <formula>LEN(TRIM(AQ31))=0</formula>
    </cfRule>
  </conditionalFormatting>
  <conditionalFormatting sqref="AP31">
    <cfRule type="containsBlanks" dxfId="14" priority="16">
      <formula>LEN(TRIM(AP31))=0</formula>
    </cfRule>
  </conditionalFormatting>
  <conditionalFormatting sqref="AQ35">
    <cfRule type="containsBlanks" dxfId="13" priority="13">
      <formula>LEN(TRIM(AQ35))=0</formula>
    </cfRule>
  </conditionalFormatting>
  <conditionalFormatting sqref="AP35">
    <cfRule type="containsBlanks" dxfId="12" priority="14">
      <formula>LEN(TRIM(AP35))=0</formula>
    </cfRule>
  </conditionalFormatting>
  <conditionalFormatting sqref="AQ37">
    <cfRule type="containsBlanks" dxfId="11" priority="11">
      <formula>LEN(TRIM(AQ37))=0</formula>
    </cfRule>
  </conditionalFormatting>
  <conditionalFormatting sqref="AP37">
    <cfRule type="containsBlanks" dxfId="10" priority="12">
      <formula>LEN(TRIM(AP37))=0</formula>
    </cfRule>
  </conditionalFormatting>
  <conditionalFormatting sqref="AQ39">
    <cfRule type="containsBlanks" dxfId="9" priority="9">
      <formula>LEN(TRIM(AQ39))=0</formula>
    </cfRule>
  </conditionalFormatting>
  <conditionalFormatting sqref="AP39">
    <cfRule type="containsBlanks" dxfId="8" priority="10">
      <formula>LEN(TRIM(AP39))=0</formula>
    </cfRule>
  </conditionalFormatting>
  <conditionalFormatting sqref="AQ45">
    <cfRule type="containsBlanks" dxfId="7" priority="7">
      <formula>LEN(TRIM(AQ45))=0</formula>
    </cfRule>
  </conditionalFormatting>
  <conditionalFormatting sqref="AP45">
    <cfRule type="containsBlanks" dxfId="6" priority="8">
      <formula>LEN(TRIM(AP45))=0</formula>
    </cfRule>
  </conditionalFormatting>
  <conditionalFormatting sqref="AQ46">
    <cfRule type="containsBlanks" dxfId="5" priority="5">
      <formula>LEN(TRIM(AQ46))=0</formula>
    </cfRule>
  </conditionalFormatting>
  <conditionalFormatting sqref="AP46">
    <cfRule type="containsBlanks" dxfId="4" priority="6">
      <formula>LEN(TRIM(AP46))=0</formula>
    </cfRule>
  </conditionalFormatting>
  <conditionalFormatting sqref="AQ47">
    <cfRule type="containsBlanks" dxfId="3" priority="3">
      <formula>LEN(TRIM(AQ47))=0</formula>
    </cfRule>
  </conditionalFormatting>
  <conditionalFormatting sqref="AP47">
    <cfRule type="containsBlanks" dxfId="2" priority="4">
      <formula>LEN(TRIM(AP47))=0</formula>
    </cfRule>
  </conditionalFormatting>
  <conditionalFormatting sqref="AQ48">
    <cfRule type="containsBlanks" dxfId="1" priority="1">
      <formula>LEN(TRIM(AQ48))=0</formula>
    </cfRule>
  </conditionalFormatting>
  <conditionalFormatting sqref="AP48">
    <cfRule type="containsBlanks" dxfId="0" priority="2">
      <formula>LEN(TRIM(AP48))=0</formula>
    </cfRule>
  </conditionalFormatting>
  <pageMargins left="0.7" right="0.7" top="0.75" bottom="0.75" header="0" footer="0"/>
  <pageSetup paperSize="9" scale="39" fitToHeight="2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  <pageSetUpPr fitToPage="1"/>
  </sheetPr>
  <dimension ref="A1:AK130"/>
  <sheetViews>
    <sheetView showGridLines="0" tabSelected="1" zoomScale="70" zoomScaleNormal="70" zoomScalePageLayoutView="50" workbookViewId="0">
      <pane xSplit="6" ySplit="4" topLeftCell="G5" activePane="bottomRight" state="frozen"/>
      <selection pane="topRight" activeCell="G1" sqref="G1"/>
      <selection pane="bottomLeft" activeCell="A5" sqref="A5"/>
      <selection pane="bottomRight" activeCell="K16" sqref="K16"/>
    </sheetView>
  </sheetViews>
  <sheetFormatPr baseColWidth="10" defaultColWidth="11" defaultRowHeight="12.75" outlineLevelRow="1" outlineLevelCol="1"/>
  <cols>
    <col min="1" max="1" width="13.125" style="9" customWidth="1"/>
    <col min="2" max="2" width="25.375" style="10" customWidth="1"/>
    <col min="3" max="3" width="3.5" style="2" customWidth="1"/>
    <col min="4" max="4" width="31.25" style="10" customWidth="1"/>
    <col min="5" max="5" width="8.625" style="10" hidden="1" customWidth="1"/>
    <col min="6" max="6" width="0.875" style="9" customWidth="1"/>
    <col min="7" max="7" width="4.625" style="9" customWidth="1"/>
    <col min="8" max="8" width="6.625" style="9" customWidth="1"/>
    <col min="9" max="9" width="41.5" style="9" customWidth="1"/>
    <col min="10" max="10" width="22.625" style="187" customWidth="1"/>
    <col min="11" max="11" width="14.875" style="9" customWidth="1"/>
    <col min="12" max="12" width="12" style="9" customWidth="1"/>
    <col min="13" max="13" width="1.25" style="9" customWidth="1"/>
    <col min="14" max="15" width="4.5" style="11" customWidth="1" outlineLevel="1"/>
    <col min="16" max="16" width="1.25" style="11" customWidth="1"/>
    <col min="17" max="18" width="4.5" style="11" customWidth="1" outlineLevel="1"/>
    <col min="19" max="19" width="1.25" style="11" customWidth="1"/>
    <col min="20" max="21" width="4.5" style="11" customWidth="1" outlineLevel="1"/>
    <col min="22" max="22" width="1.25" style="11" customWidth="1"/>
    <col min="23" max="24" width="4.5" style="11" customWidth="1" outlineLevel="1"/>
    <col min="25" max="25" width="1.25" style="11" customWidth="1"/>
    <col min="26" max="26" width="7.125" style="11" customWidth="1"/>
    <col min="27" max="27" width="4.5" style="12" customWidth="1"/>
    <col min="28" max="28" width="3.375" style="9" customWidth="1"/>
    <col min="29" max="32" width="21.125" style="9" customWidth="1" outlineLevel="1"/>
    <col min="33" max="33" width="11" style="9"/>
    <col min="34" max="35" width="7.5" style="9" customWidth="1"/>
    <col min="36" max="16384" width="11" style="9"/>
  </cols>
  <sheetData>
    <row r="1" spans="1:37" s="1" customFormat="1" ht="36" customHeight="1">
      <c r="A1" s="86" t="str">
        <f>CONCATENATE("Plan de Trabajo ",'1. Dashboard'!$A$2," 2018")</f>
        <v>Plan de Trabajo El Salvador 2018</v>
      </c>
      <c r="B1" s="30"/>
      <c r="C1" s="2"/>
      <c r="D1" s="30"/>
      <c r="E1" s="30"/>
      <c r="I1" s="178">
        <v>6</v>
      </c>
      <c r="J1" s="178">
        <v>6</v>
      </c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  <c r="AA1" s="27"/>
    </row>
    <row r="2" spans="1:37" s="13" customFormat="1" ht="12" customHeight="1">
      <c r="B2" s="14"/>
      <c r="C2" s="4"/>
      <c r="D2" s="14"/>
      <c r="E2" s="14"/>
      <c r="F2" s="14"/>
      <c r="G2" s="14">
        <v>4</v>
      </c>
      <c r="H2" s="14">
        <v>7</v>
      </c>
      <c r="I2" s="234">
        <f>IF('1. Dashboard'!$A$3="EN",8,IF('1. Dashboard'!$A$3="ES",9,"ERROR"))</f>
        <v>9</v>
      </c>
      <c r="J2" s="178">
        <v>12</v>
      </c>
      <c r="K2" s="14">
        <v>14</v>
      </c>
      <c r="L2" s="14">
        <v>13</v>
      </c>
      <c r="M2" s="14"/>
      <c r="N2" s="14">
        <v>10</v>
      </c>
      <c r="O2" s="14">
        <v>11</v>
      </c>
      <c r="P2" s="14"/>
      <c r="Q2" s="14">
        <v>13</v>
      </c>
      <c r="R2" s="14">
        <v>14</v>
      </c>
      <c r="S2" s="14"/>
      <c r="T2" s="14">
        <v>16</v>
      </c>
      <c r="U2" s="14">
        <v>17</v>
      </c>
      <c r="V2" s="14"/>
      <c r="W2" s="14">
        <v>19</v>
      </c>
      <c r="X2" s="14">
        <v>20</v>
      </c>
      <c r="Y2" s="14"/>
      <c r="Z2" s="14"/>
      <c r="AA2" s="14"/>
      <c r="AH2" s="14">
        <v>15</v>
      </c>
      <c r="AI2" s="14">
        <v>16</v>
      </c>
      <c r="AJ2" s="14">
        <v>17</v>
      </c>
      <c r="AK2" s="14">
        <v>18</v>
      </c>
    </row>
    <row r="3" spans="1:37" s="16" customFormat="1" ht="24.75" customHeight="1" thickBot="1">
      <c r="A3" s="547" t="s">
        <v>521</v>
      </c>
      <c r="B3" s="486" t="s">
        <v>522</v>
      </c>
      <c r="C3" s="484" t="s">
        <v>3</v>
      </c>
      <c r="D3" s="489" t="s">
        <v>523</v>
      </c>
      <c r="E3" s="67"/>
      <c r="F3" s="15"/>
      <c r="G3" s="540" t="s">
        <v>3</v>
      </c>
      <c r="H3" s="409" t="s">
        <v>524</v>
      </c>
      <c r="I3" s="329" t="s">
        <v>525</v>
      </c>
      <c r="J3" s="542" t="s">
        <v>526</v>
      </c>
      <c r="K3" s="432" t="s">
        <v>527</v>
      </c>
      <c r="L3" s="432" t="s">
        <v>528</v>
      </c>
      <c r="M3" s="74"/>
      <c r="N3" s="551" t="s">
        <v>529</v>
      </c>
      <c r="O3" s="552"/>
      <c r="P3" s="552"/>
      <c r="Q3" s="552"/>
      <c r="R3" s="552"/>
      <c r="S3" s="552"/>
      <c r="T3" s="552"/>
      <c r="U3" s="552"/>
      <c r="V3" s="552"/>
      <c r="W3" s="552"/>
      <c r="X3" s="552"/>
      <c r="Y3" s="552"/>
      <c r="Z3" s="552"/>
      <c r="AA3" s="553"/>
      <c r="AC3" s="535" t="s">
        <v>530</v>
      </c>
      <c r="AD3" s="536"/>
      <c r="AE3" s="536"/>
      <c r="AF3" s="537"/>
      <c r="AH3" s="549" t="s">
        <v>531</v>
      </c>
      <c r="AI3" s="538" t="s">
        <v>15</v>
      </c>
      <c r="AJ3" s="538" t="s">
        <v>16</v>
      </c>
      <c r="AK3" s="538" t="s">
        <v>17</v>
      </c>
    </row>
    <row r="4" spans="1:37" ht="24.75" customHeight="1" thickBot="1">
      <c r="A4" s="548"/>
      <c r="B4" s="487"/>
      <c r="C4" s="485"/>
      <c r="D4" s="490"/>
      <c r="E4" s="68"/>
      <c r="F4" s="17"/>
      <c r="G4" s="541"/>
      <c r="H4" s="544"/>
      <c r="I4" s="330" t="s">
        <v>532</v>
      </c>
      <c r="J4" s="543"/>
      <c r="K4" s="433"/>
      <c r="L4" s="433"/>
      <c r="M4" s="75"/>
      <c r="N4" s="33" t="s">
        <v>533</v>
      </c>
      <c r="O4" s="34" t="s">
        <v>513</v>
      </c>
      <c r="P4" s="28"/>
      <c r="Q4" s="33" t="s">
        <v>134</v>
      </c>
      <c r="R4" s="35" t="s">
        <v>513</v>
      </c>
      <c r="S4" s="28"/>
      <c r="T4" s="33" t="s">
        <v>534</v>
      </c>
      <c r="U4" s="35" t="s">
        <v>513</v>
      </c>
      <c r="V4" s="28"/>
      <c r="W4" s="33" t="s">
        <v>35</v>
      </c>
      <c r="X4" s="35" t="s">
        <v>513</v>
      </c>
      <c r="Y4" s="52"/>
      <c r="Z4" s="53">
        <v>2018</v>
      </c>
      <c r="AA4" s="36" t="s">
        <v>513</v>
      </c>
      <c r="AC4" s="368" t="s">
        <v>533</v>
      </c>
      <c r="AD4" s="368" t="s">
        <v>134</v>
      </c>
      <c r="AE4" s="368" t="s">
        <v>534</v>
      </c>
      <c r="AF4" s="369" t="s">
        <v>35</v>
      </c>
      <c r="AH4" s="550"/>
      <c r="AI4" s="539"/>
      <c r="AJ4" s="539"/>
      <c r="AK4" s="539"/>
    </row>
    <row r="5" spans="1:37" ht="78" customHeight="1">
      <c r="A5" s="532" t="s">
        <v>535</v>
      </c>
      <c r="B5" s="473" t="s">
        <v>536</v>
      </c>
      <c r="C5" s="474" t="s">
        <v>511</v>
      </c>
      <c r="D5" s="545" t="s">
        <v>537</v>
      </c>
      <c r="E5" s="69" t="str">
        <f t="shared" ref="E5:E44" si="0">VLOOKUP(F5,data,3,FALSE)</f>
        <v>A01</v>
      </c>
      <c r="F5" s="56">
        <v>1</v>
      </c>
      <c r="G5" s="25" t="str">
        <f t="shared" ref="G5:L20" si="1">VLOOKUP($F5,data,G$2,FALSE)</f>
        <v>I.1.1</v>
      </c>
      <c r="H5" s="47" t="str">
        <f>VLOOKUP($F5,data,H$2,FALSE)</f>
        <v>Target</v>
      </c>
      <c r="I5" s="48" t="str">
        <f t="shared" si="1"/>
        <v>% Socios satisfechos con las soluciones de desarrollo IDBG -CRF (VPC)</v>
      </c>
      <c r="J5" s="179" t="str">
        <f t="shared" si="1"/>
        <v>Metodology TBD</v>
      </c>
      <c r="K5" s="26" t="str">
        <f t="shared" si="1"/>
        <v>COF Team</v>
      </c>
      <c r="L5" s="26" t="str">
        <f t="shared" si="1"/>
        <v>FO Team</v>
      </c>
      <c r="M5" s="76"/>
      <c r="N5" s="97"/>
      <c r="O5" s="98"/>
      <c r="P5" s="99"/>
      <c r="Q5" s="97"/>
      <c r="R5" s="98"/>
      <c r="S5" s="99"/>
      <c r="T5" s="97"/>
      <c r="U5" s="98"/>
      <c r="V5" s="99"/>
      <c r="W5" s="100">
        <v>0.9</v>
      </c>
      <c r="X5" s="101"/>
      <c r="Y5" s="54"/>
      <c r="Z5" s="23">
        <f>W5</f>
        <v>0.9</v>
      </c>
      <c r="AA5" s="51">
        <f t="shared" ref="AA5" si="2">X5</f>
        <v>0</v>
      </c>
      <c r="AC5" s="370"/>
      <c r="AD5" s="371"/>
      <c r="AE5" s="370"/>
      <c r="AF5" s="372"/>
      <c r="AH5" s="272" t="str">
        <f t="shared" ref="AH5:AK12" si="3">VLOOKUP($F5,data,AH$2,FALSE)</f>
        <v>4Q</v>
      </c>
      <c r="AI5" s="272" t="str">
        <f t="shared" si="3"/>
        <v>%</v>
      </c>
      <c r="AJ5" s="272" t="str">
        <f t="shared" si="3"/>
        <v>4Q</v>
      </c>
      <c r="AK5" s="272" t="str">
        <f t="shared" si="3"/>
        <v>COF</v>
      </c>
    </row>
    <row r="6" spans="1:37" ht="24.95" hidden="1" customHeight="1">
      <c r="A6" s="533"/>
      <c r="B6" s="456"/>
      <c r="C6" s="459"/>
      <c r="D6" s="527"/>
      <c r="E6" s="70" t="str">
        <f t="shared" si="0"/>
        <v>A01</v>
      </c>
      <c r="F6" s="57">
        <v>2</v>
      </c>
      <c r="G6" s="21" t="str">
        <f t="shared" si="1"/>
        <v>I.1.2</v>
      </c>
      <c r="H6" s="37" t="str">
        <f t="shared" si="1"/>
        <v>Target</v>
      </c>
      <c r="I6" s="38" t="str">
        <f t="shared" si="1"/>
        <v>% TCs de Clientes y Soporte Operacional aprobadas (VPC)</v>
      </c>
      <c r="J6" s="180" t="str">
        <f t="shared" si="1"/>
        <v xml:space="preserve"> </v>
      </c>
      <c r="K6" s="22" t="str">
        <f t="shared" si="1"/>
        <v>HQ Team</v>
      </c>
      <c r="L6" s="22" t="str">
        <f t="shared" si="1"/>
        <v>FO Team</v>
      </c>
      <c r="M6" s="77"/>
      <c r="N6" s="102"/>
      <c r="O6" s="103"/>
      <c r="P6" s="104"/>
      <c r="Q6" s="102"/>
      <c r="R6" s="103"/>
      <c r="S6" s="104"/>
      <c r="T6" s="102"/>
      <c r="U6" s="105"/>
      <c r="V6" s="104"/>
      <c r="W6" s="102" t="s">
        <v>46</v>
      </c>
      <c r="X6" s="105"/>
      <c r="Y6" s="32"/>
      <c r="Z6" s="246"/>
      <c r="AA6" s="247"/>
      <c r="AC6" s="376"/>
      <c r="AD6" s="377"/>
      <c r="AE6" s="376"/>
      <c r="AF6" s="378"/>
      <c r="AH6" s="273" t="str">
        <f t="shared" si="3"/>
        <v>4Q</v>
      </c>
      <c r="AI6" s="273" t="str">
        <f t="shared" si="3"/>
        <v>%</v>
      </c>
      <c r="AJ6" s="273" t="str">
        <f t="shared" si="3"/>
        <v>4Q</v>
      </c>
      <c r="AK6" s="273" t="str">
        <f t="shared" si="3"/>
        <v>HQ</v>
      </c>
    </row>
    <row r="7" spans="1:37" ht="24.95" hidden="1" customHeight="1">
      <c r="A7" s="533"/>
      <c r="B7" s="456"/>
      <c r="C7" s="459"/>
      <c r="D7" s="527"/>
      <c r="E7" s="70" t="str">
        <f t="shared" si="0"/>
        <v>A01</v>
      </c>
      <c r="F7" s="57">
        <v>3</v>
      </c>
      <c r="G7" s="21" t="str">
        <f t="shared" si="1"/>
        <v>I.1.3</v>
      </c>
      <c r="H7" s="37" t="str">
        <f t="shared" si="1"/>
        <v>FYI</v>
      </c>
      <c r="I7" s="38" t="str">
        <f t="shared" si="1"/>
        <v># de Proyectos donde el Banco lidera la gestión financiera en nombre de los co-financiadores</v>
      </c>
      <c r="J7" s="133" t="s">
        <v>538</v>
      </c>
      <c r="K7" s="22" t="str">
        <f t="shared" si="1"/>
        <v>COF Team</v>
      </c>
      <c r="L7" s="22" t="str">
        <f t="shared" si="1"/>
        <v>COF</v>
      </c>
      <c r="M7" s="77"/>
      <c r="N7" s="102"/>
      <c r="O7" s="109">
        <v>0</v>
      </c>
      <c r="P7" s="104"/>
      <c r="Q7" s="102"/>
      <c r="R7" s="109">
        <v>0</v>
      </c>
      <c r="S7" s="104"/>
      <c r="T7" s="102"/>
      <c r="U7" s="109">
        <v>0</v>
      </c>
      <c r="V7" s="104"/>
      <c r="W7" s="102"/>
      <c r="X7" s="109">
        <v>0</v>
      </c>
      <c r="Y7" s="32"/>
      <c r="Z7" s="246"/>
      <c r="AA7" s="49">
        <f>IF(X7="",IF(U7="",IF(R7="",O7,R7),U7),X7)</f>
        <v>0</v>
      </c>
      <c r="AC7" s="373"/>
      <c r="AD7" s="374"/>
      <c r="AE7" s="373"/>
      <c r="AF7" s="375"/>
      <c r="AH7" s="273" t="str">
        <f t="shared" si="3"/>
        <v>Each Q</v>
      </c>
      <c r="AI7" s="273" t="str">
        <f t="shared" si="3"/>
        <v>#</v>
      </c>
      <c r="AJ7" s="273" t="str">
        <f t="shared" si="3"/>
        <v>Last informed</v>
      </c>
      <c r="AK7" s="273" t="str">
        <f t="shared" si="3"/>
        <v>COF</v>
      </c>
    </row>
    <row r="8" spans="1:37" ht="24.95" hidden="1" customHeight="1">
      <c r="A8" s="533"/>
      <c r="B8" s="456"/>
      <c r="C8" s="459"/>
      <c r="D8" s="527"/>
      <c r="E8" s="70" t="str">
        <f t="shared" si="0"/>
        <v>A01</v>
      </c>
      <c r="F8" s="57">
        <v>4</v>
      </c>
      <c r="G8" s="21" t="str">
        <f t="shared" si="1"/>
        <v>I.1.4</v>
      </c>
      <c r="H8" s="37" t="str">
        <f t="shared" si="1"/>
        <v>FYI</v>
      </c>
      <c r="I8" s="38" t="str">
        <f t="shared" si="1"/>
        <v># Eventos de armonización de FMP</v>
      </c>
      <c r="J8" s="133" t="s">
        <v>538</v>
      </c>
      <c r="K8" s="22" t="str">
        <f t="shared" si="1"/>
        <v>COF Team / HQ Team</v>
      </c>
      <c r="L8" s="22" t="str">
        <f t="shared" si="1"/>
        <v>UCS Team</v>
      </c>
      <c r="M8" s="77"/>
      <c r="N8" s="102"/>
      <c r="O8" s="109">
        <v>0</v>
      </c>
      <c r="P8" s="104"/>
      <c r="Q8" s="102"/>
      <c r="R8" s="109"/>
      <c r="S8" s="104"/>
      <c r="T8" s="102"/>
      <c r="U8" s="109">
        <v>0</v>
      </c>
      <c r="V8" s="104"/>
      <c r="W8" s="102"/>
      <c r="X8" s="109"/>
      <c r="Y8" s="32"/>
      <c r="Z8" s="246"/>
      <c r="AA8" s="49">
        <f t="shared" ref="AA8" si="4">O8+R8+U8+X8</f>
        <v>0</v>
      </c>
      <c r="AC8" s="373"/>
      <c r="AD8" s="374"/>
      <c r="AE8" s="373"/>
      <c r="AF8" s="375"/>
      <c r="AH8" s="273" t="str">
        <f t="shared" si="3"/>
        <v>Each Q</v>
      </c>
      <c r="AI8" s="273" t="str">
        <f t="shared" si="3"/>
        <v>#</v>
      </c>
      <c r="AJ8" s="273" t="str">
        <f t="shared" si="3"/>
        <v>SUM</v>
      </c>
      <c r="AK8" s="273" t="str">
        <f t="shared" si="3"/>
        <v>COF</v>
      </c>
    </row>
    <row r="9" spans="1:37" ht="24.95" hidden="1" customHeight="1">
      <c r="A9" s="533"/>
      <c r="B9" s="457"/>
      <c r="C9" s="460"/>
      <c r="D9" s="527"/>
      <c r="E9" s="70" t="str">
        <f t="shared" si="0"/>
        <v>A01</v>
      </c>
      <c r="F9" s="57">
        <v>5</v>
      </c>
      <c r="G9" s="21" t="str">
        <f t="shared" si="1"/>
        <v>I.1.5</v>
      </c>
      <c r="H9" s="37" t="str">
        <f t="shared" si="1"/>
        <v>FYI</v>
      </c>
      <c r="I9" s="38" t="str">
        <f t="shared" si="1"/>
        <v># de participaciones en estudios e investigaciones de VPS</v>
      </c>
      <c r="J9" s="133" t="str">
        <f t="shared" si="1"/>
        <v xml:space="preserve"> </v>
      </c>
      <c r="K9" s="22" t="str">
        <f t="shared" si="1"/>
        <v>HQ Team</v>
      </c>
      <c r="L9" s="22" t="str">
        <f t="shared" si="1"/>
        <v>TMs</v>
      </c>
      <c r="M9" s="77"/>
      <c r="N9" s="102"/>
      <c r="O9" s="103"/>
      <c r="P9" s="104"/>
      <c r="Q9" s="102"/>
      <c r="R9" s="103"/>
      <c r="S9" s="104"/>
      <c r="T9" s="102"/>
      <c r="U9" s="105"/>
      <c r="V9" s="104"/>
      <c r="W9" s="102"/>
      <c r="X9" s="105"/>
      <c r="Y9" s="32"/>
      <c r="Z9" s="246"/>
      <c r="AA9" s="247"/>
      <c r="AC9" s="376"/>
      <c r="AD9" s="377"/>
      <c r="AE9" s="376"/>
      <c r="AF9" s="378"/>
      <c r="AH9" s="273" t="str">
        <f t="shared" si="3"/>
        <v>4Q</v>
      </c>
      <c r="AI9" s="273" t="str">
        <f t="shared" si="3"/>
        <v>#</v>
      </c>
      <c r="AJ9" s="273" t="str">
        <f t="shared" si="3"/>
        <v>4Q</v>
      </c>
      <c r="AK9" s="273" t="str">
        <f t="shared" si="3"/>
        <v>HQ</v>
      </c>
    </row>
    <row r="10" spans="1:37" ht="42" hidden="1" customHeight="1">
      <c r="A10" s="533"/>
      <c r="B10" s="475" t="s">
        <v>539</v>
      </c>
      <c r="C10" s="461" t="s">
        <v>514</v>
      </c>
      <c r="D10" s="73" t="s">
        <v>540</v>
      </c>
      <c r="E10" s="71" t="str">
        <f t="shared" si="0"/>
        <v>A02</v>
      </c>
      <c r="F10" s="57">
        <v>6</v>
      </c>
      <c r="G10" s="39" t="str">
        <f t="shared" si="1"/>
        <v>I.2.1</v>
      </c>
      <c r="H10" s="40" t="str">
        <f t="shared" si="1"/>
        <v>Checklist</v>
      </c>
      <c r="I10" s="41" t="str">
        <f t="shared" si="1"/>
        <v>% de Calidad en insumos a la EBP</v>
      </c>
      <c r="J10" s="315" t="str">
        <f t="shared" si="1"/>
        <v>Go to Check List</v>
      </c>
      <c r="K10" s="42" t="str">
        <f t="shared" si="1"/>
        <v>COF Team</v>
      </c>
      <c r="L10" s="42" t="str">
        <f t="shared" si="1"/>
        <v>CS TM</v>
      </c>
      <c r="M10" s="77"/>
      <c r="N10" s="102"/>
      <c r="O10" s="103"/>
      <c r="P10" s="104"/>
      <c r="Q10" s="102"/>
      <c r="R10" s="103"/>
      <c r="S10" s="104"/>
      <c r="T10" s="102"/>
      <c r="U10" s="105"/>
      <c r="V10" s="104"/>
      <c r="W10" s="106">
        <v>0</v>
      </c>
      <c r="X10" s="318">
        <f>+'EBP Checklist'!T13</f>
        <v>0</v>
      </c>
      <c r="Y10" s="32"/>
      <c r="Z10" s="18">
        <f t="shared" ref="Z10" si="5">W10</f>
        <v>0</v>
      </c>
      <c r="AA10" s="50">
        <f t="shared" ref="AA10" si="6">X10</f>
        <v>0</v>
      </c>
      <c r="AC10" s="373"/>
      <c r="AD10" s="374"/>
      <c r="AE10" s="373"/>
      <c r="AF10" s="375"/>
      <c r="AH10" s="274" t="str">
        <f t="shared" si="3"/>
        <v>4Q</v>
      </c>
      <c r="AI10" s="274" t="str">
        <f t="shared" si="3"/>
        <v>%</v>
      </c>
      <c r="AJ10" s="274" t="str">
        <f t="shared" si="3"/>
        <v>4Q</v>
      </c>
      <c r="AK10" s="274" t="str">
        <f t="shared" si="3"/>
        <v>COF</v>
      </c>
    </row>
    <row r="11" spans="1:37" ht="66.75" customHeight="1">
      <c r="A11" s="533"/>
      <c r="B11" s="476"/>
      <c r="C11" s="462"/>
      <c r="D11" s="477" t="s">
        <v>541</v>
      </c>
      <c r="E11" s="71" t="str">
        <f t="shared" si="0"/>
        <v>A02</v>
      </c>
      <c r="F11" s="57">
        <v>7</v>
      </c>
      <c r="G11" s="40" t="str">
        <f t="shared" si="1"/>
        <v>I.2.2.1</v>
      </c>
      <c r="H11" s="41" t="str">
        <f t="shared" si="1"/>
        <v>Checklist</v>
      </c>
      <c r="I11" s="41" t="str">
        <f t="shared" si="1"/>
        <v>% de Calidad en insumos a los CPD</v>
      </c>
      <c r="J11" s="315" t="str">
        <f t="shared" si="1"/>
        <v>Go to Check List</v>
      </c>
      <c r="K11" s="42" t="str">
        <f t="shared" si="1"/>
        <v>COF Team</v>
      </c>
      <c r="L11" s="42" t="str">
        <f t="shared" si="1"/>
        <v>CPD TM</v>
      </c>
      <c r="M11" s="77"/>
      <c r="N11" s="102"/>
      <c r="O11" s="103"/>
      <c r="P11" s="104"/>
      <c r="Q11" s="102"/>
      <c r="R11" s="103"/>
      <c r="S11" s="104"/>
      <c r="T11" s="102"/>
      <c r="U11" s="105"/>
      <c r="V11" s="104"/>
      <c r="W11" s="106">
        <v>1</v>
      </c>
      <c r="X11" s="318">
        <f>+'CPD Checklists'!T14</f>
        <v>0</v>
      </c>
      <c r="Y11" s="32"/>
      <c r="Z11" s="18">
        <f t="shared" ref="Z11" si="7">W11</f>
        <v>1</v>
      </c>
      <c r="AA11" s="50">
        <f t="shared" ref="AA11" si="8">X11</f>
        <v>0</v>
      </c>
      <c r="AC11" s="373"/>
      <c r="AD11" s="374"/>
      <c r="AE11" s="373"/>
      <c r="AF11" s="375"/>
      <c r="AH11" s="274" t="str">
        <f t="shared" si="3"/>
        <v>4Q</v>
      </c>
      <c r="AI11" s="274" t="str">
        <f t="shared" si="3"/>
        <v>%</v>
      </c>
      <c r="AJ11" s="274" t="str">
        <f t="shared" si="3"/>
        <v>4Q</v>
      </c>
      <c r="AK11" s="274" t="str">
        <f t="shared" si="3"/>
        <v>COF</v>
      </c>
    </row>
    <row r="12" spans="1:37" ht="42" hidden="1" customHeight="1">
      <c r="A12" s="533"/>
      <c r="B12" s="450"/>
      <c r="C12" s="452"/>
      <c r="D12" s="488"/>
      <c r="E12" s="342"/>
      <c r="F12" s="57">
        <v>7.2</v>
      </c>
      <c r="G12" s="39" t="str">
        <f t="shared" si="1"/>
        <v>I.2.2.2</v>
      </c>
      <c r="H12" s="40" t="str">
        <f t="shared" si="1"/>
        <v>Target</v>
      </c>
      <c r="I12" s="41" t="str">
        <f t="shared" si="1"/>
        <v>% OPR y CPD enviados al Directorio (VPC)</v>
      </c>
      <c r="J12" s="181" t="str">
        <f t="shared" si="1"/>
        <v xml:space="preserve"> </v>
      </c>
      <c r="K12" s="42" t="str">
        <f t="shared" si="1"/>
        <v>HQ Team</v>
      </c>
      <c r="L12" s="42" t="str">
        <f t="shared" si="1"/>
        <v>CPD TM</v>
      </c>
      <c r="M12" s="77"/>
      <c r="N12" s="102"/>
      <c r="O12" s="103"/>
      <c r="P12" s="104"/>
      <c r="Q12" s="102"/>
      <c r="R12" s="103"/>
      <c r="S12" s="104"/>
      <c r="T12" s="102"/>
      <c r="U12" s="105"/>
      <c r="V12" s="104"/>
      <c r="W12" s="106"/>
      <c r="X12" s="107"/>
      <c r="Y12" s="32"/>
      <c r="Z12" s="18">
        <f>+W12</f>
        <v>0</v>
      </c>
      <c r="AA12" s="50">
        <f>+X12</f>
        <v>0</v>
      </c>
      <c r="AC12" s="373"/>
      <c r="AD12" s="374"/>
      <c r="AE12" s="373"/>
      <c r="AF12" s="375"/>
      <c r="AH12" s="274" t="str">
        <f t="shared" ref="AH12:AJ35" si="9">VLOOKUP($F12,data,AH$2,FALSE)</f>
        <v>4Q</v>
      </c>
      <c r="AI12" s="274" t="str">
        <f t="shared" si="9"/>
        <v>%</v>
      </c>
      <c r="AJ12" s="274" t="str">
        <f t="shared" si="9"/>
        <v>4Q</v>
      </c>
      <c r="AK12" s="274" t="str">
        <f t="shared" si="3"/>
        <v>COF/HQ</v>
      </c>
    </row>
    <row r="13" spans="1:37" ht="56.1" hidden="1" customHeight="1">
      <c r="A13" s="533"/>
      <c r="B13" s="554" t="s">
        <v>542</v>
      </c>
      <c r="C13" s="466" t="s">
        <v>515</v>
      </c>
      <c r="D13" s="468" t="s">
        <v>543</v>
      </c>
      <c r="E13" s="72" t="str">
        <f t="shared" si="0"/>
        <v>A05</v>
      </c>
      <c r="F13" s="57">
        <v>8</v>
      </c>
      <c r="G13" s="263" t="str">
        <f t="shared" si="1"/>
        <v>I.3.1.1</v>
      </c>
      <c r="H13" s="264" t="str">
        <f t="shared" si="1"/>
        <v>Checklist</v>
      </c>
      <c r="I13" s="265" t="str">
        <f t="shared" si="1"/>
        <v>% de diseño de calidad reflejado en los Anexos III</v>
      </c>
      <c r="J13" s="356" t="str">
        <f t="shared" si="1"/>
        <v>Go to Check List</v>
      </c>
      <c r="K13" s="262" t="str">
        <f t="shared" si="1"/>
        <v>COF Team</v>
      </c>
      <c r="L13" s="262" t="str">
        <f t="shared" si="1"/>
        <v>Ops Team</v>
      </c>
      <c r="M13" s="77"/>
      <c r="N13" s="110">
        <v>0</v>
      </c>
      <c r="O13" s="318">
        <f>+'ANEXO III Checklist'!H17</f>
        <v>0</v>
      </c>
      <c r="P13" s="77"/>
      <c r="Q13" s="110">
        <v>0</v>
      </c>
      <c r="R13" s="318">
        <f>+'ANEXO III Checklist'!L17</f>
        <v>0</v>
      </c>
      <c r="S13" s="77"/>
      <c r="T13" s="110">
        <v>0</v>
      </c>
      <c r="U13" s="318">
        <f>+'ANEXO III Checklist'!P17</f>
        <v>0</v>
      </c>
      <c r="V13" s="77"/>
      <c r="W13" s="110">
        <v>0</v>
      </c>
      <c r="X13" s="318">
        <f>+'ANEXO III Checklist'!T17</f>
        <v>0</v>
      </c>
      <c r="Y13" s="77"/>
      <c r="Z13" s="80">
        <f>IF(SUM(N13,Q13,T13,W13)=0,0,SUM(N13,Q13,T13,W13)/(COUNTIF(N13,"&gt;0")+COUNTIF(Q13,"&gt;0")+COUNTIF(T13,"&gt;0")+COUNTIF(W13,"&gt;0")))</f>
        <v>0</v>
      </c>
      <c r="AA13" s="79">
        <f>IF(SUM(O13,R13,U13,X13)=0,0,SUM(O13,R13,U13,X13)/(COUNTIF(O13,"&gt;0")+COUNTIF(R13,"&gt;0")+COUNTIF(U13,"&gt;0")+COUNTIF(X13,"&gt;0")))</f>
        <v>0</v>
      </c>
      <c r="AC13" s="373"/>
      <c r="AD13" s="374"/>
      <c r="AE13" s="373"/>
      <c r="AF13" s="375"/>
      <c r="AH13" s="275" t="str">
        <f t="shared" si="9"/>
        <v>Each Q</v>
      </c>
      <c r="AI13" s="275" t="str">
        <f t="shared" si="9"/>
        <v>%</v>
      </c>
      <c r="AJ13" s="275" t="str">
        <f t="shared" si="9"/>
        <v>% average</v>
      </c>
      <c r="AK13" s="275" t="str">
        <f t="shared" ref="AK13:AK35" si="10">VLOOKUP($F13,data,AK$2,FALSE)</f>
        <v>COF</v>
      </c>
    </row>
    <row r="14" spans="1:37" ht="58.5" customHeight="1">
      <c r="A14" s="533"/>
      <c r="B14" s="555"/>
      <c r="C14" s="467"/>
      <c r="D14" s="469"/>
      <c r="E14" s="72"/>
      <c r="F14" s="57">
        <v>8.1999999999999993</v>
      </c>
      <c r="G14" s="263" t="str">
        <f t="shared" si="1"/>
        <v>I.3.1.2</v>
      </c>
      <c r="H14" s="264" t="str">
        <f t="shared" si="1"/>
        <v>FYI</v>
      </c>
      <c r="I14" s="265" t="str">
        <f t="shared" si="1"/>
        <v># de Anexos III</v>
      </c>
      <c r="J14" s="266" t="s">
        <v>544</v>
      </c>
      <c r="K14" s="262" t="str">
        <f t="shared" si="1"/>
        <v>COF Team</v>
      </c>
      <c r="L14" s="262" t="str">
        <f t="shared" si="1"/>
        <v>Ops Team</v>
      </c>
      <c r="M14" s="77"/>
      <c r="N14" s="308"/>
      <c r="O14" s="109"/>
      <c r="P14" s="77"/>
      <c r="Q14" s="308"/>
      <c r="R14" s="109"/>
      <c r="S14" s="77"/>
      <c r="T14" s="308"/>
      <c r="U14" s="109"/>
      <c r="V14" s="77"/>
      <c r="W14" s="308"/>
      <c r="X14" s="109">
        <v>0</v>
      </c>
      <c r="Y14" s="77"/>
      <c r="Z14" s="309"/>
      <c r="AA14" s="310">
        <f t="shared" ref="AA14" si="11">O14+R14+U14+X14</f>
        <v>0</v>
      </c>
      <c r="AC14" s="373"/>
      <c r="AD14" s="374"/>
      <c r="AE14" s="373"/>
      <c r="AF14" s="375"/>
      <c r="AH14" s="275" t="str">
        <f t="shared" si="9"/>
        <v>Each Q</v>
      </c>
      <c r="AI14" s="275" t="str">
        <f t="shared" si="9"/>
        <v>#</v>
      </c>
      <c r="AJ14" s="275" t="str">
        <f t="shared" si="9"/>
        <v>SUM</v>
      </c>
      <c r="AK14" s="275" t="str">
        <f t="shared" si="10"/>
        <v>COF</v>
      </c>
    </row>
    <row r="15" spans="1:37" ht="21.95" customHeight="1">
      <c r="A15" s="533"/>
      <c r="B15" s="475" t="s">
        <v>545</v>
      </c>
      <c r="C15" s="461" t="s">
        <v>516</v>
      </c>
      <c r="D15" s="470" t="s">
        <v>546</v>
      </c>
      <c r="E15" s="72" t="str">
        <f t="shared" si="0"/>
        <v>A06</v>
      </c>
      <c r="F15" s="57">
        <v>9</v>
      </c>
      <c r="G15" s="39" t="str">
        <f t="shared" si="1"/>
        <v>I.4.1</v>
      </c>
      <c r="H15" s="40" t="str">
        <f t="shared" si="1"/>
        <v>Target</v>
      </c>
      <c r="I15" s="41" t="str">
        <f t="shared" si="1"/>
        <v>% Reportes Financieros auditados en tiempo (VPC)</v>
      </c>
      <c r="J15" s="181" t="str">
        <f t="shared" si="1"/>
        <v xml:space="preserve"> </v>
      </c>
      <c r="K15" s="42" t="str">
        <f t="shared" si="1"/>
        <v>COF Team</v>
      </c>
      <c r="L15" s="42" t="str">
        <f t="shared" si="1"/>
        <v>BI Team</v>
      </c>
      <c r="M15" s="77"/>
      <c r="N15" s="102"/>
      <c r="O15" s="103"/>
      <c r="P15" s="104"/>
      <c r="Q15" s="106">
        <v>0.75</v>
      </c>
      <c r="R15" s="107"/>
      <c r="S15" s="104"/>
      <c r="T15" s="102"/>
      <c r="U15" s="103"/>
      <c r="V15" s="112"/>
      <c r="W15" s="102"/>
      <c r="X15" s="103"/>
      <c r="Y15" s="46"/>
      <c r="Z15" s="18">
        <f>Q15</f>
        <v>0.75</v>
      </c>
      <c r="AA15" s="50">
        <f>R15</f>
        <v>0</v>
      </c>
      <c r="AC15" s="373"/>
      <c r="AD15" s="374"/>
      <c r="AE15" s="373"/>
      <c r="AF15" s="375"/>
      <c r="AH15" s="274" t="str">
        <f t="shared" si="9"/>
        <v>2Q</v>
      </c>
      <c r="AI15" s="274" t="str">
        <f t="shared" si="9"/>
        <v>%</v>
      </c>
      <c r="AJ15" s="274" t="str">
        <f t="shared" si="9"/>
        <v>2Q</v>
      </c>
      <c r="AK15" s="274" t="str">
        <f t="shared" si="10"/>
        <v>COF</v>
      </c>
    </row>
    <row r="16" spans="1:37" ht="21.95" customHeight="1">
      <c r="A16" s="533"/>
      <c r="B16" s="476"/>
      <c r="C16" s="462"/>
      <c r="D16" s="471"/>
      <c r="E16" s="72" t="str">
        <f t="shared" si="0"/>
        <v>A06</v>
      </c>
      <c r="F16" s="57">
        <v>10</v>
      </c>
      <c r="G16" s="39" t="str">
        <f t="shared" si="1"/>
        <v>I.42.1</v>
      </c>
      <c r="H16" s="40" t="str">
        <f t="shared" si="1"/>
        <v>Checklist</v>
      </c>
      <c r="I16" s="41" t="str">
        <f t="shared" si="1"/>
        <v>% de calidad de los procesos de licitación pública internacional (LPI)</v>
      </c>
      <c r="J16" s="315" t="str">
        <f t="shared" si="1"/>
        <v>Go to Check List</v>
      </c>
      <c r="K16" s="42" t="str">
        <f t="shared" si="1"/>
        <v>COF Team</v>
      </c>
      <c r="L16" s="42" t="str">
        <f t="shared" si="1"/>
        <v>BI Team</v>
      </c>
      <c r="M16" s="77"/>
      <c r="N16" s="110">
        <v>1</v>
      </c>
      <c r="O16" s="318">
        <v>1</v>
      </c>
      <c r="P16" s="77"/>
      <c r="Q16" s="110">
        <v>0</v>
      </c>
      <c r="R16" s="318">
        <f>+'ICB Checklist'!L20</f>
        <v>0</v>
      </c>
      <c r="S16" s="77"/>
      <c r="T16" s="110">
        <v>0</v>
      </c>
      <c r="U16" s="318">
        <f>+'ICB Checklist'!P20</f>
        <v>0</v>
      </c>
      <c r="V16" s="77"/>
      <c r="W16" s="110">
        <v>0</v>
      </c>
      <c r="X16" s="318">
        <f>+'ICB Checklist'!T20</f>
        <v>0</v>
      </c>
      <c r="Y16" s="77"/>
      <c r="Z16" s="80">
        <f>IF(SUM(N16,Q16,T16,W16)=0,0,SUM(N16,Q16,T16,W16)/(COUNTIF(N16,"&gt;0")+COUNTIF(Q16,"&gt;0")+COUNTIF(T16,"&gt;0")+COUNTIF(W16,"&gt;0")))</f>
        <v>1</v>
      </c>
      <c r="AA16" s="79">
        <f>IF(SUM(O16,R16,U16,X16)=0,0,SUM(O16,R16,U16,X16)/(COUNTIF(O16,"&gt;0")+COUNTIF(R16,"&gt;0")+COUNTIF(U16,"&gt;0")+COUNTIF(X16,"&gt;0")))</f>
        <v>1</v>
      </c>
      <c r="AC16" s="373"/>
      <c r="AD16" s="374"/>
      <c r="AE16" s="373"/>
      <c r="AF16" s="375"/>
      <c r="AH16" s="274" t="str">
        <f t="shared" si="9"/>
        <v>Each Q</v>
      </c>
      <c r="AI16" s="274" t="str">
        <f t="shared" si="9"/>
        <v>%</v>
      </c>
      <c r="AJ16" s="274" t="str">
        <f t="shared" si="9"/>
        <v>% average</v>
      </c>
      <c r="AK16" s="274" t="str">
        <f t="shared" si="10"/>
        <v>COF</v>
      </c>
    </row>
    <row r="17" spans="1:37" ht="21.95" customHeight="1">
      <c r="A17" s="533"/>
      <c r="B17" s="476"/>
      <c r="C17" s="462"/>
      <c r="D17" s="471"/>
      <c r="E17" s="72" t="str">
        <f t="shared" ref="E17" si="12">VLOOKUP(F17,data,3,FALSE)</f>
        <v>A06</v>
      </c>
      <c r="F17" s="57">
        <v>10.199999999999999</v>
      </c>
      <c r="G17" s="39" t="str">
        <f t="shared" si="1"/>
        <v>I.4.2.2</v>
      </c>
      <c r="H17" s="40" t="str">
        <f t="shared" si="1"/>
        <v>FYI</v>
      </c>
      <c r="I17" s="41" t="str">
        <f t="shared" si="1"/>
        <v># de procesos de licitación pública internacional (LPI)</v>
      </c>
      <c r="J17" s="181" t="str">
        <f t="shared" si="1"/>
        <v xml:space="preserve"> </v>
      </c>
      <c r="K17" s="42" t="str">
        <f t="shared" si="1"/>
        <v>COF Team</v>
      </c>
      <c r="L17" s="42" t="str">
        <f t="shared" si="1"/>
        <v>BI Team</v>
      </c>
      <c r="M17" s="77"/>
      <c r="N17" s="308">
        <v>1</v>
      </c>
      <c r="O17" s="135">
        <v>1</v>
      </c>
      <c r="P17" s="77"/>
      <c r="Q17" s="308"/>
      <c r="R17" s="135">
        <v>0</v>
      </c>
      <c r="S17" s="77"/>
      <c r="T17" s="308"/>
      <c r="U17" s="135">
        <v>0</v>
      </c>
      <c r="V17" s="77"/>
      <c r="W17" s="308"/>
      <c r="X17" s="135">
        <v>0</v>
      </c>
      <c r="Y17" s="77"/>
      <c r="Z17" s="309"/>
      <c r="AA17" s="310">
        <f t="shared" ref="AA17" si="13">O17+R17+U17+X17</f>
        <v>1</v>
      </c>
      <c r="AC17" s="373"/>
      <c r="AD17" s="374"/>
      <c r="AE17" s="373"/>
      <c r="AF17" s="375"/>
      <c r="AH17" s="274" t="str">
        <f t="shared" si="9"/>
        <v>Each Q</v>
      </c>
      <c r="AI17" s="274" t="str">
        <f t="shared" si="9"/>
        <v>#</v>
      </c>
      <c r="AJ17" s="274" t="str">
        <f t="shared" si="9"/>
        <v>SUM</v>
      </c>
      <c r="AK17" s="274" t="str">
        <f t="shared" si="10"/>
        <v>COF</v>
      </c>
    </row>
    <row r="18" spans="1:37" ht="21.95" customHeight="1">
      <c r="A18" s="533"/>
      <c r="B18" s="476"/>
      <c r="C18" s="462"/>
      <c r="D18" s="471"/>
      <c r="E18" s="72" t="str">
        <f t="shared" si="0"/>
        <v>A06</v>
      </c>
      <c r="F18" s="57">
        <v>11</v>
      </c>
      <c r="G18" s="39" t="str">
        <f t="shared" si="1"/>
        <v>I.4.3</v>
      </c>
      <c r="H18" s="40" t="str">
        <f t="shared" si="1"/>
        <v>FYI</v>
      </c>
      <c r="I18" s="41" t="str">
        <f t="shared" si="1"/>
        <v># días promedio de duración de procesos &gt;200K (ICB, SBCC)</v>
      </c>
      <c r="J18" s="181" t="str">
        <f t="shared" si="1"/>
        <v xml:space="preserve"> </v>
      </c>
      <c r="K18" s="42" t="str">
        <f t="shared" si="1"/>
        <v>COF Team</v>
      </c>
      <c r="L18" s="42" t="str">
        <f t="shared" si="1"/>
        <v>BI Team</v>
      </c>
      <c r="M18" s="77"/>
      <c r="N18" s="308"/>
      <c r="O18" s="311"/>
      <c r="P18" s="312"/>
      <c r="Q18" s="308"/>
      <c r="R18" s="311"/>
      <c r="S18" s="312"/>
      <c r="T18" s="308"/>
      <c r="U18" s="313"/>
      <c r="V18" s="312"/>
      <c r="W18" s="308"/>
      <c r="X18" s="135">
        <v>200</v>
      </c>
      <c r="Y18" s="314"/>
      <c r="Z18" s="309"/>
      <c r="AA18" s="310">
        <f>+X18</f>
        <v>200</v>
      </c>
      <c r="AC18" s="373"/>
      <c r="AD18" s="374"/>
      <c r="AE18" s="373"/>
      <c r="AF18" s="375"/>
      <c r="AH18" s="274" t="str">
        <f t="shared" si="9"/>
        <v>4Q</v>
      </c>
      <c r="AI18" s="274" t="str">
        <f t="shared" si="9"/>
        <v>#</v>
      </c>
      <c r="AJ18" s="274" t="str">
        <f t="shared" si="9"/>
        <v>4Q</v>
      </c>
      <c r="AK18" s="274" t="str">
        <f t="shared" si="10"/>
        <v>COF</v>
      </c>
    </row>
    <row r="19" spans="1:37" ht="21.95" customHeight="1">
      <c r="A19" s="533"/>
      <c r="B19" s="476"/>
      <c r="C19" s="462"/>
      <c r="D19" s="471"/>
      <c r="E19" s="72" t="str">
        <f t="shared" si="0"/>
        <v>A06</v>
      </c>
      <c r="F19" s="57">
        <v>12</v>
      </c>
      <c r="G19" s="39" t="str">
        <f t="shared" si="1"/>
        <v>I.4.4</v>
      </c>
      <c r="H19" s="40" t="str">
        <f t="shared" si="1"/>
        <v>FYI</v>
      </c>
      <c r="I19" s="41" t="str">
        <f t="shared" si="1"/>
        <v>% de planes financieros con antigüedad &gt; 180 días o planificada</v>
      </c>
      <c r="J19" s="181" t="str">
        <f t="shared" si="1"/>
        <v xml:space="preserve"> </v>
      </c>
      <c r="K19" s="42" t="str">
        <f t="shared" si="1"/>
        <v>COF Team</v>
      </c>
      <c r="L19" s="42" t="str">
        <f t="shared" si="1"/>
        <v>BI Team</v>
      </c>
      <c r="M19" s="77"/>
      <c r="N19" s="102"/>
      <c r="O19" s="111"/>
      <c r="P19" s="292"/>
      <c r="Q19" s="300"/>
      <c r="R19" s="111"/>
      <c r="S19" s="292"/>
      <c r="T19" s="300"/>
      <c r="U19" s="111"/>
      <c r="V19" s="292"/>
      <c r="W19" s="300"/>
      <c r="X19" s="111"/>
      <c r="Y19" s="293"/>
      <c r="Z19" s="301"/>
      <c r="AA19" s="79">
        <f>IF(X19="",IF(U19="",IF(R19="",O19,R19),U19),X19)</f>
        <v>0</v>
      </c>
      <c r="AC19" s="373"/>
      <c r="AD19" s="374"/>
      <c r="AE19" s="373"/>
      <c r="AF19" s="375"/>
      <c r="AH19" s="274" t="str">
        <f t="shared" si="9"/>
        <v>Each Q</v>
      </c>
      <c r="AI19" s="274" t="str">
        <f t="shared" si="9"/>
        <v>%</v>
      </c>
      <c r="AJ19" s="274" t="str">
        <f t="shared" si="9"/>
        <v>Last informed</v>
      </c>
      <c r="AK19" s="274" t="str">
        <f t="shared" si="10"/>
        <v>COF</v>
      </c>
    </row>
    <row r="20" spans="1:37" ht="21.95" customHeight="1">
      <c r="A20" s="533"/>
      <c r="B20" s="476"/>
      <c r="C20" s="462"/>
      <c r="D20" s="471"/>
      <c r="E20" s="72" t="str">
        <f t="shared" si="0"/>
        <v>A06</v>
      </c>
      <c r="F20" s="57">
        <v>13</v>
      </c>
      <c r="G20" s="39" t="str">
        <f t="shared" ref="G20:L67" si="14">VLOOKUP($F20,data,G$2,FALSE)</f>
        <v>I.4.5</v>
      </c>
      <c r="H20" s="40" t="str">
        <f t="shared" si="14"/>
        <v>Target</v>
      </c>
      <c r="I20" s="41" t="str">
        <f t="shared" si="14"/>
        <v>% de proyectos que cumplen las proyecciones de desembolso y tienen actualizado el plan financiero y de adquisiciones (VPC)</v>
      </c>
      <c r="J20" s="181" t="str">
        <f t="shared" si="1"/>
        <v xml:space="preserve"> </v>
      </c>
      <c r="K20" s="42" t="str">
        <f t="shared" si="1"/>
        <v>COF Team</v>
      </c>
      <c r="L20" s="42" t="str">
        <f t="shared" si="1"/>
        <v>BI Team</v>
      </c>
      <c r="M20" s="77"/>
      <c r="N20" s="102"/>
      <c r="O20" s="103"/>
      <c r="P20" s="104"/>
      <c r="Q20" s="102"/>
      <c r="R20" s="103"/>
      <c r="S20" s="104"/>
      <c r="T20" s="102"/>
      <c r="U20" s="105"/>
      <c r="V20" s="104"/>
      <c r="W20" s="110">
        <v>0.9</v>
      </c>
      <c r="X20" s="111"/>
      <c r="Y20" s="32"/>
      <c r="Z20" s="80">
        <f>+W20</f>
        <v>0.9</v>
      </c>
      <c r="AA20" s="79">
        <f>+X20</f>
        <v>0</v>
      </c>
      <c r="AC20" s="373"/>
      <c r="AD20" s="374"/>
      <c r="AE20" s="373"/>
      <c r="AF20" s="375"/>
      <c r="AH20" s="274" t="str">
        <f t="shared" si="9"/>
        <v>4Q</v>
      </c>
      <c r="AI20" s="274" t="str">
        <f t="shared" si="9"/>
        <v>%</v>
      </c>
      <c r="AJ20" s="274" t="str">
        <f t="shared" si="9"/>
        <v>4Q</v>
      </c>
      <c r="AK20" s="274" t="str">
        <f t="shared" si="10"/>
        <v>COF</v>
      </c>
    </row>
    <row r="21" spans="1:37" ht="21.95" customHeight="1">
      <c r="A21" s="533"/>
      <c r="B21" s="476"/>
      <c r="C21" s="462"/>
      <c r="D21" s="471"/>
      <c r="E21" s="72" t="str">
        <f t="shared" si="0"/>
        <v>A06</v>
      </c>
      <c r="F21" s="57">
        <v>14</v>
      </c>
      <c r="G21" s="39" t="str">
        <f t="shared" si="14"/>
        <v>I.4.6</v>
      </c>
      <c r="H21" s="40" t="str">
        <f t="shared" si="14"/>
        <v>Target</v>
      </c>
      <c r="I21" s="41" t="str">
        <f t="shared" si="14"/>
        <v>% ex ante v. ex post y sistema nacionales</v>
      </c>
      <c r="J21" s="181" t="str">
        <f t="shared" si="14"/>
        <v xml:space="preserve"> </v>
      </c>
      <c r="K21" s="42" t="str">
        <f t="shared" si="14"/>
        <v>COF Team</v>
      </c>
      <c r="L21" s="42" t="str">
        <f t="shared" si="14"/>
        <v>BI Team</v>
      </c>
      <c r="M21" s="77"/>
      <c r="N21" s="308"/>
      <c r="O21" s="311"/>
      <c r="P21" s="312"/>
      <c r="Q21" s="308"/>
      <c r="R21" s="311"/>
      <c r="S21" s="312"/>
      <c r="T21" s="308"/>
      <c r="U21" s="313"/>
      <c r="V21" s="312"/>
      <c r="W21" s="380">
        <v>0</v>
      </c>
      <c r="X21" s="160"/>
      <c r="Y21" s="314"/>
      <c r="Z21" s="381">
        <f>+W21</f>
        <v>0</v>
      </c>
      <c r="AA21" s="382">
        <f>+X21</f>
        <v>0</v>
      </c>
      <c r="AC21" s="373"/>
      <c r="AD21" s="374"/>
      <c r="AE21" s="373"/>
      <c r="AF21" s="375"/>
      <c r="AH21" s="274" t="str">
        <f t="shared" si="9"/>
        <v>4Q</v>
      </c>
      <c r="AI21" s="274" t="str">
        <f t="shared" si="9"/>
        <v>%</v>
      </c>
      <c r="AJ21" s="274" t="str">
        <f t="shared" si="9"/>
        <v>4Q</v>
      </c>
      <c r="AK21" s="274" t="str">
        <f t="shared" si="10"/>
        <v>COF</v>
      </c>
    </row>
    <row r="22" spans="1:37" ht="21.95" customHeight="1">
      <c r="A22" s="533"/>
      <c r="B22" s="476"/>
      <c r="C22" s="462"/>
      <c r="D22" s="471"/>
      <c r="E22" s="72" t="str">
        <f t="shared" si="0"/>
        <v>A06</v>
      </c>
      <c r="F22" s="57">
        <v>15</v>
      </c>
      <c r="G22" s="39" t="str">
        <f t="shared" si="14"/>
        <v>I.4.7</v>
      </c>
      <c r="H22" s="40" t="str">
        <f t="shared" si="14"/>
        <v>Target</v>
      </c>
      <c r="I22" s="41" t="str">
        <f t="shared" si="14"/>
        <v># de personal certificado (Staff o DTC)</v>
      </c>
      <c r="J22" s="181" t="str">
        <f t="shared" si="14"/>
        <v xml:space="preserve"> </v>
      </c>
      <c r="K22" s="42" t="str">
        <f t="shared" si="14"/>
        <v>COF Team</v>
      </c>
      <c r="L22" s="42" t="str">
        <f t="shared" si="14"/>
        <v>Certif. TM</v>
      </c>
      <c r="M22" s="77"/>
      <c r="N22" s="134">
        <v>0</v>
      </c>
      <c r="O22" s="135"/>
      <c r="P22" s="312"/>
      <c r="Q22" s="134">
        <v>0</v>
      </c>
      <c r="R22" s="135"/>
      <c r="S22" s="312"/>
      <c r="T22" s="134">
        <v>0</v>
      </c>
      <c r="U22" s="135"/>
      <c r="V22" s="312"/>
      <c r="W22" s="134">
        <v>3</v>
      </c>
      <c r="X22" s="135"/>
      <c r="Y22" s="314"/>
      <c r="Z22" s="383">
        <f t="shared" ref="Z22:AA22" si="15">IF(W22="",IF(T22="",IF(Q22="",N22,Q22),T22),W22)</f>
        <v>3</v>
      </c>
      <c r="AA22" s="310">
        <f t="shared" si="15"/>
        <v>0</v>
      </c>
      <c r="AC22" s="373"/>
      <c r="AD22" s="374"/>
      <c r="AE22" s="373"/>
      <c r="AF22" s="375"/>
      <c r="AH22" s="274" t="str">
        <f t="shared" si="9"/>
        <v>Each Q</v>
      </c>
      <c r="AI22" s="274" t="str">
        <f t="shared" si="9"/>
        <v>#</v>
      </c>
      <c r="AJ22" s="274" t="str">
        <f t="shared" si="9"/>
        <v>Last informed</v>
      </c>
      <c r="AK22" s="274" t="str">
        <f t="shared" si="10"/>
        <v>COF</v>
      </c>
    </row>
    <row r="23" spans="1:37" ht="21.95" customHeight="1">
      <c r="A23" s="533"/>
      <c r="B23" s="476"/>
      <c r="C23" s="462"/>
      <c r="D23" s="471"/>
      <c r="E23" s="72" t="str">
        <f t="shared" si="0"/>
        <v>A06</v>
      </c>
      <c r="F23" s="57">
        <v>16</v>
      </c>
      <c r="G23" s="39" t="str">
        <f t="shared" si="14"/>
        <v>I.4.8</v>
      </c>
      <c r="H23" s="40" t="str">
        <f t="shared" si="14"/>
        <v>Target</v>
      </c>
      <c r="I23" s="41" t="str">
        <f t="shared" si="14"/>
        <v>% de opiniones expertas de nivel 1 emitidas por personal certificado</v>
      </c>
      <c r="J23" s="181" t="str">
        <f t="shared" si="14"/>
        <v xml:space="preserve"> </v>
      </c>
      <c r="K23" s="42" t="str">
        <f t="shared" si="14"/>
        <v>COF Team</v>
      </c>
      <c r="L23" s="42" t="str">
        <f t="shared" si="14"/>
        <v>Certif. TM</v>
      </c>
      <c r="M23" s="77"/>
      <c r="N23" s="380">
        <v>0</v>
      </c>
      <c r="O23" s="160">
        <v>0</v>
      </c>
      <c r="P23" s="312"/>
      <c r="Q23" s="380">
        <v>0</v>
      </c>
      <c r="R23" s="160"/>
      <c r="S23" s="312"/>
      <c r="T23" s="380">
        <v>0</v>
      </c>
      <c r="U23" s="160"/>
      <c r="V23" s="312"/>
      <c r="W23" s="380">
        <v>0</v>
      </c>
      <c r="X23" s="160"/>
      <c r="Y23" s="314"/>
      <c r="Z23" s="381">
        <f>IF(SUM(N23,Q23,T23,W23)=0,0,SUM(N23,Q23,T23,W23)/(COUNTIF(N23,"&gt;0")+COUNTIF(Q23,"&gt;0")+COUNTIF(T23,"&gt;0")+COUNTIF(W23,"&gt;0")))</f>
        <v>0</v>
      </c>
      <c r="AA23" s="382">
        <f>IF(SUM(O23,R23,U23,X23)=0,0,SUM(O23,R23,U23,X23)/(COUNTIF(O23,"&gt;0")+COUNTIF(R23,"&gt;0")+COUNTIF(U23,"&gt;0")+COUNTIF(X23,"&gt;0")))</f>
        <v>0</v>
      </c>
      <c r="AC23" s="373"/>
      <c r="AD23" s="374"/>
      <c r="AE23" s="373"/>
      <c r="AF23" s="375"/>
      <c r="AH23" s="274" t="str">
        <f t="shared" si="9"/>
        <v>Each Q</v>
      </c>
      <c r="AI23" s="274" t="str">
        <f t="shared" si="9"/>
        <v>%</v>
      </c>
      <c r="AJ23" s="274" t="str">
        <f t="shared" si="9"/>
        <v>% average</v>
      </c>
      <c r="AK23" s="274" t="str">
        <f t="shared" si="10"/>
        <v>COF</v>
      </c>
    </row>
    <row r="24" spans="1:37" ht="21.95" customHeight="1">
      <c r="A24" s="533"/>
      <c r="B24" s="476"/>
      <c r="C24" s="462"/>
      <c r="D24" s="471"/>
      <c r="E24" s="72" t="str">
        <f t="shared" si="0"/>
        <v>A06</v>
      </c>
      <c r="F24" s="57">
        <v>17</v>
      </c>
      <c r="G24" s="39" t="str">
        <f t="shared" si="14"/>
        <v>I.4.9</v>
      </c>
      <c r="H24" s="40" t="str">
        <f t="shared" si="14"/>
        <v>FYI</v>
      </c>
      <c r="I24" s="41" t="str">
        <f t="shared" si="14"/>
        <v># de operaciones en alerta</v>
      </c>
      <c r="J24" s="181"/>
      <c r="K24" s="42" t="str">
        <f t="shared" si="14"/>
        <v>COF Team</v>
      </c>
      <c r="L24" s="42" t="str">
        <f t="shared" si="14"/>
        <v>COF Team</v>
      </c>
      <c r="M24" s="77"/>
      <c r="N24" s="308"/>
      <c r="O24" s="135">
        <v>1</v>
      </c>
      <c r="P24" s="312"/>
      <c r="Q24" s="308"/>
      <c r="R24" s="135"/>
      <c r="S24" s="312"/>
      <c r="T24" s="308"/>
      <c r="U24" s="135"/>
      <c r="V24" s="312"/>
      <c r="W24" s="308"/>
      <c r="X24" s="135"/>
      <c r="Y24" s="314"/>
      <c r="Z24" s="309"/>
      <c r="AA24" s="310">
        <f>IF(X24="",IF(U24="",IF(R24="",O24,R24),U24),X24)</f>
        <v>1</v>
      </c>
      <c r="AC24" s="373" t="s">
        <v>547</v>
      </c>
      <c r="AD24" s="374"/>
      <c r="AE24" s="373"/>
      <c r="AF24" s="375"/>
      <c r="AH24" s="274" t="str">
        <f t="shared" si="9"/>
        <v>Each Q</v>
      </c>
      <c r="AI24" s="274" t="str">
        <f t="shared" si="9"/>
        <v>#</v>
      </c>
      <c r="AJ24" s="274" t="str">
        <f t="shared" si="9"/>
        <v>Last informed</v>
      </c>
      <c r="AK24" s="274" t="str">
        <f t="shared" si="10"/>
        <v>COF</v>
      </c>
    </row>
    <row r="25" spans="1:37" ht="21.95" customHeight="1">
      <c r="A25" s="533"/>
      <c r="B25" s="476"/>
      <c r="C25" s="462"/>
      <c r="D25" s="471"/>
      <c r="E25" s="72" t="str">
        <f>VLOOKUP(F25,data,3,FALSE)</f>
        <v>A06</v>
      </c>
      <c r="F25" s="57">
        <v>18</v>
      </c>
      <c r="G25" s="39" t="str">
        <f t="shared" si="14"/>
        <v>I.4.10</v>
      </c>
      <c r="H25" s="40" t="str">
        <f t="shared" si="14"/>
        <v>Target</v>
      </c>
      <c r="I25" s="41" t="str">
        <f t="shared" si="14"/>
        <v>% de actualización de plan de adquisiciones</v>
      </c>
      <c r="J25" s="181" t="str">
        <f t="shared" si="14"/>
        <v xml:space="preserve"> </v>
      </c>
      <c r="K25" s="42" t="str">
        <f t="shared" si="14"/>
        <v>COF Team</v>
      </c>
      <c r="L25" s="42" t="str">
        <f t="shared" si="14"/>
        <v>BI Team</v>
      </c>
      <c r="M25" s="20"/>
      <c r="N25" s="308"/>
      <c r="O25" s="311"/>
      <c r="P25" s="312"/>
      <c r="Q25" s="308"/>
      <c r="R25" s="311"/>
      <c r="S25" s="312"/>
      <c r="T25" s="308"/>
      <c r="U25" s="313"/>
      <c r="V25" s="312"/>
      <c r="W25" s="159"/>
      <c r="X25" s="384"/>
      <c r="Y25" s="314"/>
      <c r="Z25" s="385">
        <v>1</v>
      </c>
      <c r="AA25" s="386">
        <v>0.8</v>
      </c>
      <c r="AC25" s="373"/>
      <c r="AD25" s="374"/>
      <c r="AE25" s="373"/>
      <c r="AF25" s="375"/>
      <c r="AH25" s="274" t="str">
        <f t="shared" si="9"/>
        <v>4Q</v>
      </c>
      <c r="AI25" s="274" t="str">
        <f t="shared" si="9"/>
        <v>%</v>
      </c>
      <c r="AJ25" s="274" t="str">
        <f t="shared" si="9"/>
        <v>4Q</v>
      </c>
      <c r="AK25" s="274" t="str">
        <f t="shared" si="10"/>
        <v>COF</v>
      </c>
    </row>
    <row r="26" spans="1:37" ht="21.95" customHeight="1">
      <c r="A26" s="533"/>
      <c r="B26" s="476"/>
      <c r="C26" s="462"/>
      <c r="D26" s="471"/>
      <c r="E26" s="72" t="str">
        <f>VLOOKUP(F26,data,3,FALSE)</f>
        <v>A06</v>
      </c>
      <c r="F26" s="57">
        <v>19</v>
      </c>
      <c r="G26" s="39" t="str">
        <f t="shared" si="14"/>
        <v>I.4.11</v>
      </c>
      <c r="H26" s="40" t="str">
        <f t="shared" si="14"/>
        <v>Target</v>
      </c>
      <c r="I26" s="41" t="str">
        <f t="shared" si="14"/>
        <v># de revisiones de firmas de auditoría de nivel 1</v>
      </c>
      <c r="J26" s="181" t="str">
        <f t="shared" si="14"/>
        <v xml:space="preserve"> </v>
      </c>
      <c r="K26" s="42" t="str">
        <f t="shared" si="14"/>
        <v>COF Team</v>
      </c>
      <c r="L26" s="42" t="str">
        <f t="shared" si="14"/>
        <v>FAIS TM</v>
      </c>
      <c r="M26" s="20"/>
      <c r="N26" s="134">
        <v>0</v>
      </c>
      <c r="O26" s="135"/>
      <c r="P26" s="312"/>
      <c r="Q26" s="134">
        <v>0</v>
      </c>
      <c r="R26" s="135"/>
      <c r="S26" s="312"/>
      <c r="T26" s="134">
        <v>6</v>
      </c>
      <c r="U26" s="135"/>
      <c r="V26" s="312"/>
      <c r="W26" s="134">
        <v>0</v>
      </c>
      <c r="X26" s="135"/>
      <c r="Y26" s="314"/>
      <c r="Z26" s="383">
        <f t="shared" ref="Z26:AA26" si="16">N26+Q26+T26+W26</f>
        <v>6</v>
      </c>
      <c r="AA26" s="310">
        <f t="shared" si="16"/>
        <v>0</v>
      </c>
      <c r="AC26" s="373"/>
      <c r="AD26" s="374"/>
      <c r="AE26" s="373"/>
      <c r="AF26" s="375"/>
      <c r="AH26" s="274" t="str">
        <f t="shared" si="9"/>
        <v>Each Q</v>
      </c>
      <c r="AI26" s="274" t="str">
        <f t="shared" si="9"/>
        <v>#</v>
      </c>
      <c r="AJ26" s="274" t="str">
        <f t="shared" si="9"/>
        <v>SUM</v>
      </c>
      <c r="AK26" s="274" t="str">
        <f t="shared" si="10"/>
        <v>COF</v>
      </c>
    </row>
    <row r="27" spans="1:37" ht="21.95" customHeight="1">
      <c r="A27" s="533"/>
      <c r="B27" s="476"/>
      <c r="C27" s="462"/>
      <c r="D27" s="471"/>
      <c r="E27" s="72" t="str">
        <f>VLOOKUP(F27,data,3,FALSE)</f>
        <v>A06</v>
      </c>
      <c r="F27" s="57">
        <v>20</v>
      </c>
      <c r="G27" s="39" t="str">
        <f t="shared" si="14"/>
        <v>I.4.12</v>
      </c>
      <c r="H27" s="40" t="str">
        <f t="shared" si="14"/>
        <v>Target</v>
      </c>
      <c r="I27" s="41" t="str">
        <f t="shared" si="14"/>
        <v>% de préstamos utilizando e-Disbursement</v>
      </c>
      <c r="J27" s="181" t="str">
        <f t="shared" si="14"/>
        <v>New. Now measures %</v>
      </c>
      <c r="K27" s="42" t="str">
        <f t="shared" si="14"/>
        <v>COF Team</v>
      </c>
      <c r="L27" s="42" t="str">
        <f t="shared" si="14"/>
        <v>e-disb TM</v>
      </c>
      <c r="M27" s="20"/>
      <c r="N27" s="380">
        <v>0</v>
      </c>
      <c r="O27" s="160"/>
      <c r="P27" s="312"/>
      <c r="Q27" s="380">
        <v>0</v>
      </c>
      <c r="R27" s="160"/>
      <c r="S27" s="312"/>
      <c r="T27" s="380">
        <v>0</v>
      </c>
      <c r="U27" s="160"/>
      <c r="V27" s="312"/>
      <c r="W27" s="380">
        <v>0</v>
      </c>
      <c r="X27" s="160"/>
      <c r="Y27" s="314"/>
      <c r="Z27" s="381">
        <f>IF(W27="",IF(T27="",IF(Q27="",N27,Q27),T27),W27)</f>
        <v>0</v>
      </c>
      <c r="AA27" s="382">
        <f>IF(X27="",IF(U27="",IF(R27="",O27,R27),U27),X27)</f>
        <v>0</v>
      </c>
      <c r="AC27" s="373"/>
      <c r="AD27" s="374"/>
      <c r="AE27" s="373"/>
      <c r="AF27" s="375"/>
      <c r="AH27" s="274" t="str">
        <f t="shared" si="9"/>
        <v>Each Q</v>
      </c>
      <c r="AI27" s="274" t="str">
        <f t="shared" si="9"/>
        <v>%</v>
      </c>
      <c r="AJ27" s="274" t="str">
        <f t="shared" si="9"/>
        <v>Last informed</v>
      </c>
      <c r="AK27" s="274" t="str">
        <f t="shared" si="10"/>
        <v>COF</v>
      </c>
    </row>
    <row r="28" spans="1:37" ht="21.95" customHeight="1">
      <c r="A28" s="533"/>
      <c r="B28" s="476"/>
      <c r="C28" s="462"/>
      <c r="D28" s="471"/>
      <c r="E28" s="72" t="str">
        <f t="shared" si="0"/>
        <v>A06</v>
      </c>
      <c r="F28" s="57">
        <v>21</v>
      </c>
      <c r="G28" s="39" t="str">
        <f t="shared" si="14"/>
        <v>I.4.13</v>
      </c>
      <c r="H28" s="40" t="str">
        <f t="shared" si="14"/>
        <v>Target</v>
      </c>
      <c r="I28" s="41" t="str">
        <f t="shared" si="14"/>
        <v>% de préstamos usando SEPA</v>
      </c>
      <c r="J28" s="181" t="str">
        <f t="shared" si="14"/>
        <v xml:space="preserve"> </v>
      </c>
      <c r="K28" s="42" t="str">
        <f t="shared" si="14"/>
        <v>COF Team</v>
      </c>
      <c r="L28" s="42" t="str">
        <f t="shared" si="14"/>
        <v>SEPA TM</v>
      </c>
      <c r="M28" s="77"/>
      <c r="N28" s="308"/>
      <c r="O28" s="311"/>
      <c r="P28" s="312"/>
      <c r="Q28" s="308"/>
      <c r="R28" s="311"/>
      <c r="S28" s="312"/>
      <c r="T28" s="308"/>
      <c r="U28" s="313"/>
      <c r="V28" s="312"/>
      <c r="W28" s="380"/>
      <c r="X28" s="160"/>
      <c r="Y28" s="314"/>
      <c r="Z28" s="385">
        <v>1</v>
      </c>
      <c r="AA28" s="386">
        <v>1</v>
      </c>
      <c r="AC28" s="373"/>
      <c r="AD28" s="374"/>
      <c r="AE28" s="373"/>
      <c r="AF28" s="375"/>
      <c r="AH28" s="274" t="str">
        <f t="shared" si="9"/>
        <v>4Q</v>
      </c>
      <c r="AI28" s="274" t="str">
        <f t="shared" si="9"/>
        <v>%</v>
      </c>
      <c r="AJ28" s="274" t="str">
        <f t="shared" si="9"/>
        <v>4Q</v>
      </c>
      <c r="AK28" s="274" t="str">
        <f t="shared" si="10"/>
        <v>COF</v>
      </c>
    </row>
    <row r="29" spans="1:37" ht="21.95" customHeight="1">
      <c r="A29" s="533"/>
      <c r="B29" s="476"/>
      <c r="C29" s="462"/>
      <c r="D29" s="472"/>
      <c r="E29" s="72" t="str">
        <f t="shared" si="0"/>
        <v>A06</v>
      </c>
      <c r="F29" s="57">
        <v>22</v>
      </c>
      <c r="G29" s="39" t="str">
        <f t="shared" si="14"/>
        <v>I.4.14</v>
      </c>
      <c r="H29" s="40" t="str">
        <f t="shared" si="14"/>
        <v>Target</v>
      </c>
      <c r="I29" s="41" t="str">
        <f t="shared" si="14"/>
        <v>% Registro Electrónico de Protestas</v>
      </c>
      <c r="J29" s="181" t="str">
        <f t="shared" si="14"/>
        <v xml:space="preserve"> </v>
      </c>
      <c r="K29" s="42" t="str">
        <f t="shared" si="14"/>
        <v>COF Team</v>
      </c>
      <c r="L29" s="42" t="str">
        <f t="shared" si="14"/>
        <v>TM Protests</v>
      </c>
      <c r="M29" s="77"/>
      <c r="N29" s="300">
        <v>0</v>
      </c>
      <c r="O29" s="379">
        <v>0</v>
      </c>
      <c r="P29" s="292"/>
      <c r="Q29" s="110">
        <v>0</v>
      </c>
      <c r="R29" s="111"/>
      <c r="S29" s="292"/>
      <c r="T29" s="300">
        <v>0</v>
      </c>
      <c r="U29" s="379"/>
      <c r="V29" s="292"/>
      <c r="W29" s="110">
        <v>0</v>
      </c>
      <c r="X29" s="111"/>
      <c r="Y29" s="32"/>
      <c r="Z29" s="381">
        <f>IF(SUM(Q29,W29)=0,0,SUM(Q29,W29)/(COUNTIF(Q29,"&gt;0")+COUNTIF(W29,"&gt;0")))</f>
        <v>0</v>
      </c>
      <c r="AA29" s="382">
        <f>IF(SUM(R29,X29)=0,0,SUM(R29,X29)/+COUNTIF(R29,"&gt;0")+COUNTIF(X29,"&gt;0"))</f>
        <v>0</v>
      </c>
      <c r="AC29" s="373"/>
      <c r="AD29" s="374"/>
      <c r="AE29" s="373"/>
      <c r="AF29" s="375"/>
      <c r="AH29" s="274" t="str">
        <f t="shared" si="9"/>
        <v>2Q &amp; 4Q</v>
      </c>
      <c r="AI29" s="274" t="str">
        <f t="shared" si="9"/>
        <v>%</v>
      </c>
      <c r="AJ29" s="274" t="str">
        <f t="shared" si="9"/>
        <v>% average</v>
      </c>
      <c r="AK29" s="274" t="str">
        <f t="shared" si="10"/>
        <v>COF</v>
      </c>
    </row>
    <row r="30" spans="1:37" ht="21.95" customHeight="1">
      <c r="A30" s="533"/>
      <c r="B30" s="476"/>
      <c r="C30" s="462"/>
      <c r="D30" s="477" t="s">
        <v>548</v>
      </c>
      <c r="E30" s="72" t="str">
        <f t="shared" si="0"/>
        <v>A06</v>
      </c>
      <c r="F30" s="57">
        <v>23</v>
      </c>
      <c r="G30" s="39" t="str">
        <f t="shared" si="14"/>
        <v>I.4.15</v>
      </c>
      <c r="H30" s="40" t="str">
        <f t="shared" si="14"/>
        <v>Target</v>
      </c>
      <c r="I30" s="41" t="str">
        <f t="shared" si="14"/>
        <v>% de operaciones que el Banco financia que se gestionan por sistemas nacionales fiduciarios (VPC)</v>
      </c>
      <c r="J30" s="181" t="str">
        <f t="shared" si="14"/>
        <v xml:space="preserve"> </v>
      </c>
      <c r="K30" s="42" t="str">
        <f t="shared" si="14"/>
        <v>COF Team</v>
      </c>
      <c r="L30" s="42" t="str">
        <f t="shared" si="14"/>
        <v>UCS Team</v>
      </c>
      <c r="M30" s="77"/>
      <c r="N30" s="308"/>
      <c r="O30" s="311"/>
      <c r="P30" s="312"/>
      <c r="Q30" s="308"/>
      <c r="R30" s="311"/>
      <c r="S30" s="312"/>
      <c r="T30" s="308"/>
      <c r="U30" s="313"/>
      <c r="V30" s="312"/>
      <c r="W30" s="159">
        <v>1</v>
      </c>
      <c r="X30" s="384"/>
      <c r="Y30" s="314"/>
      <c r="Z30" s="385">
        <f>W30</f>
        <v>1</v>
      </c>
      <c r="AA30" s="386">
        <v>1</v>
      </c>
      <c r="AC30" s="373" t="s">
        <v>549</v>
      </c>
      <c r="AD30" s="374"/>
      <c r="AE30" s="373"/>
      <c r="AF30" s="375"/>
      <c r="AH30" s="274" t="str">
        <f t="shared" si="9"/>
        <v>4Q</v>
      </c>
      <c r="AI30" s="274" t="str">
        <f t="shared" si="9"/>
        <v>%</v>
      </c>
      <c r="AJ30" s="274" t="str">
        <f t="shared" si="9"/>
        <v>4Q</v>
      </c>
      <c r="AK30" s="274" t="str">
        <f t="shared" si="10"/>
        <v>COF</v>
      </c>
    </row>
    <row r="31" spans="1:37" ht="21.95" customHeight="1">
      <c r="A31" s="533"/>
      <c r="B31" s="476"/>
      <c r="C31" s="462"/>
      <c r="D31" s="478"/>
      <c r="E31" s="72" t="str">
        <f t="shared" si="0"/>
        <v>A06</v>
      </c>
      <c r="F31" s="57">
        <v>24</v>
      </c>
      <c r="G31" s="39" t="str">
        <f t="shared" si="14"/>
        <v>I.4.16</v>
      </c>
      <c r="H31" s="40" t="str">
        <f t="shared" si="14"/>
        <v>FYI</v>
      </c>
      <c r="I31" s="41" t="str">
        <f t="shared" si="14"/>
        <v>% de países de usan sistemas fiduciarios nacionales en operaciones financiadas por el Banco (VPC)</v>
      </c>
      <c r="J31" s="181" t="str">
        <f t="shared" si="14"/>
        <v xml:space="preserve"> </v>
      </c>
      <c r="K31" s="42" t="str">
        <f t="shared" si="14"/>
        <v>HQ Team</v>
      </c>
      <c r="L31" s="42" t="str">
        <f t="shared" si="14"/>
        <v>UCS Team</v>
      </c>
      <c r="M31" s="77"/>
      <c r="N31" s="308"/>
      <c r="O31" s="311"/>
      <c r="P31" s="312"/>
      <c r="Q31" s="308"/>
      <c r="R31" s="311"/>
      <c r="S31" s="312"/>
      <c r="T31" s="308"/>
      <c r="U31" s="313"/>
      <c r="V31" s="312"/>
      <c r="W31" s="308"/>
      <c r="X31" s="313"/>
      <c r="Y31" s="314"/>
      <c r="Z31" s="309"/>
      <c r="AA31" s="387"/>
      <c r="AC31" s="376"/>
      <c r="AD31" s="377"/>
      <c r="AE31" s="376"/>
      <c r="AF31" s="378"/>
      <c r="AH31" s="274" t="str">
        <f t="shared" si="9"/>
        <v>4Q</v>
      </c>
      <c r="AI31" s="274" t="str">
        <f t="shared" si="9"/>
        <v>%</v>
      </c>
      <c r="AJ31" s="274" t="str">
        <f t="shared" si="9"/>
        <v>4Q</v>
      </c>
      <c r="AK31" s="274" t="str">
        <f t="shared" si="10"/>
        <v>HQ</v>
      </c>
    </row>
    <row r="32" spans="1:37" ht="21.95" customHeight="1">
      <c r="A32" s="533"/>
      <c r="B32" s="476"/>
      <c r="C32" s="462"/>
      <c r="D32" s="478"/>
      <c r="E32" s="72"/>
      <c r="F32" s="57">
        <v>25</v>
      </c>
      <c r="G32" s="39" t="str">
        <f t="shared" si="14"/>
        <v>I.4.17</v>
      </c>
      <c r="H32" s="40" t="str">
        <f t="shared" si="14"/>
        <v>FYI</v>
      </c>
      <c r="I32" s="41" t="str">
        <f t="shared" si="14"/>
        <v># de países que han adoptado o están en proceso de adopción de estándares internacionales</v>
      </c>
      <c r="J32" s="181" t="str">
        <f t="shared" si="14"/>
        <v xml:space="preserve"> </v>
      </c>
      <c r="K32" s="42" t="str">
        <f t="shared" si="14"/>
        <v>HQ Team</v>
      </c>
      <c r="L32" s="42" t="str">
        <f t="shared" ref="L32" si="17">VLOOKUP($F32,data,L$2,FALSE)</f>
        <v>UCS Team</v>
      </c>
      <c r="M32" s="77"/>
      <c r="N32" s="308"/>
      <c r="O32" s="311"/>
      <c r="P32" s="312"/>
      <c r="Q32" s="308"/>
      <c r="R32" s="311"/>
      <c r="S32" s="312"/>
      <c r="T32" s="308"/>
      <c r="U32" s="313"/>
      <c r="V32" s="312"/>
      <c r="W32" s="308"/>
      <c r="X32" s="313"/>
      <c r="Y32" s="314"/>
      <c r="Z32" s="309"/>
      <c r="AA32" s="387"/>
      <c r="AC32" s="373"/>
      <c r="AD32" s="374"/>
      <c r="AE32" s="373"/>
      <c r="AF32" s="375"/>
      <c r="AH32" s="274" t="str">
        <f t="shared" si="9"/>
        <v>4Q</v>
      </c>
      <c r="AI32" s="274" t="str">
        <f t="shared" si="9"/>
        <v>#</v>
      </c>
      <c r="AJ32" s="274" t="str">
        <f t="shared" si="9"/>
        <v>4Q</v>
      </c>
      <c r="AK32" s="274" t="str">
        <f t="shared" si="10"/>
        <v>HQ</v>
      </c>
    </row>
    <row r="33" spans="1:37" ht="21.95" customHeight="1">
      <c r="A33" s="533"/>
      <c r="B33" s="476"/>
      <c r="C33" s="462"/>
      <c r="D33" s="478"/>
      <c r="E33" s="72"/>
      <c r="F33" s="57">
        <v>26</v>
      </c>
      <c r="G33" s="39" t="str">
        <f t="shared" ref="G33:L34" si="18">VLOOKUP($F33,data,G$2,FALSE)</f>
        <v>I.4.18</v>
      </c>
      <c r="H33" s="40" t="str">
        <f t="shared" si="18"/>
        <v>Target</v>
      </c>
      <c r="I33" s="41" t="str">
        <f t="shared" si="18"/>
        <v># de evaluaciones de diagnósticos de sistemas fiduciarios</v>
      </c>
      <c r="J33" s="181" t="str">
        <f t="shared" si="18"/>
        <v xml:space="preserve"> </v>
      </c>
      <c r="K33" s="42" t="str">
        <f t="shared" si="18"/>
        <v>COF Team</v>
      </c>
      <c r="L33" s="42" t="str">
        <f t="shared" si="18"/>
        <v>UCS Team</v>
      </c>
      <c r="M33" s="77"/>
      <c r="N33" s="134">
        <v>0</v>
      </c>
      <c r="O33" s="135">
        <v>0</v>
      </c>
      <c r="P33" s="312"/>
      <c r="Q33" s="134">
        <v>1</v>
      </c>
      <c r="R33" s="135"/>
      <c r="S33" s="312"/>
      <c r="T33" s="134">
        <v>0</v>
      </c>
      <c r="U33" s="135"/>
      <c r="V33" s="312"/>
      <c r="W33" s="134">
        <v>0</v>
      </c>
      <c r="X33" s="135"/>
      <c r="Y33" s="314"/>
      <c r="Z33" s="383">
        <v>0</v>
      </c>
      <c r="AA33" s="310">
        <f t="shared" ref="Z33:AA35" si="19">O33+R33+U33+X33</f>
        <v>0</v>
      </c>
      <c r="AC33" s="373"/>
      <c r="AD33" s="400" t="s">
        <v>550</v>
      </c>
      <c r="AE33" s="373"/>
      <c r="AF33" s="375"/>
      <c r="AH33" s="274" t="str">
        <f t="shared" si="9"/>
        <v>Each Q</v>
      </c>
      <c r="AI33" s="274" t="str">
        <f t="shared" si="9"/>
        <v>#</v>
      </c>
      <c r="AJ33" s="274" t="str">
        <f t="shared" si="9"/>
        <v>SUM</v>
      </c>
      <c r="AK33" s="274" t="str">
        <f t="shared" si="10"/>
        <v>COF</v>
      </c>
    </row>
    <row r="34" spans="1:37" ht="21.95" customHeight="1">
      <c r="A34" s="533"/>
      <c r="B34" s="476"/>
      <c r="C34" s="462"/>
      <c r="D34" s="478"/>
      <c r="E34" s="72" t="str">
        <f t="shared" si="0"/>
        <v>A06</v>
      </c>
      <c r="F34" s="57">
        <v>27</v>
      </c>
      <c r="G34" s="39" t="str">
        <f t="shared" si="18"/>
        <v>I.4.19</v>
      </c>
      <c r="H34" s="40" t="str">
        <f t="shared" si="18"/>
        <v>Target</v>
      </c>
      <c r="I34" s="41" t="str">
        <f t="shared" si="18"/>
        <v># de sistemas fiduciarios validados para uso</v>
      </c>
      <c r="J34" s="181" t="str">
        <f t="shared" si="18"/>
        <v xml:space="preserve">  </v>
      </c>
      <c r="K34" s="42" t="str">
        <f t="shared" si="18"/>
        <v>COF Team</v>
      </c>
      <c r="L34" s="42" t="str">
        <f t="shared" si="18"/>
        <v>UCS Team</v>
      </c>
      <c r="M34" s="77"/>
      <c r="N34" s="308">
        <v>0</v>
      </c>
      <c r="O34" s="311">
        <v>0</v>
      </c>
      <c r="P34" s="312"/>
      <c r="Q34" s="134">
        <v>0</v>
      </c>
      <c r="R34" s="135">
        <v>0</v>
      </c>
      <c r="S34" s="312"/>
      <c r="T34" s="308">
        <v>0</v>
      </c>
      <c r="U34" s="311">
        <v>0</v>
      </c>
      <c r="V34" s="312"/>
      <c r="W34" s="134">
        <v>2</v>
      </c>
      <c r="X34" s="135">
        <v>0</v>
      </c>
      <c r="Y34" s="314"/>
      <c r="Z34" s="383">
        <v>0</v>
      </c>
      <c r="AA34" s="310">
        <f>+R34+X34</f>
        <v>0</v>
      </c>
      <c r="AC34" s="373"/>
      <c r="AD34" s="374"/>
      <c r="AE34" s="373"/>
      <c r="AF34" s="375" t="s">
        <v>551</v>
      </c>
      <c r="AH34" s="274" t="str">
        <f t="shared" si="9"/>
        <v>2Q &amp; 4Q</v>
      </c>
      <c r="AI34" s="274" t="str">
        <f t="shared" si="9"/>
        <v>#</v>
      </c>
      <c r="AJ34" s="274" t="str">
        <f t="shared" si="9"/>
        <v>SUM</v>
      </c>
      <c r="AK34" s="274" t="str">
        <f t="shared" si="10"/>
        <v>COF</v>
      </c>
    </row>
    <row r="35" spans="1:37" ht="75" customHeight="1" thickBot="1">
      <c r="A35" s="534"/>
      <c r="B35" s="546"/>
      <c r="C35" s="463"/>
      <c r="D35" s="479"/>
      <c r="E35" s="72" t="str">
        <f t="shared" si="0"/>
        <v>A06</v>
      </c>
      <c r="F35" s="57">
        <v>28</v>
      </c>
      <c r="G35" s="357" t="str">
        <f t="shared" si="14"/>
        <v>I.4.20</v>
      </c>
      <c r="H35" s="58" t="str">
        <f t="shared" si="14"/>
        <v>Target</v>
      </c>
      <c r="I35" s="59" t="str">
        <f t="shared" si="14"/>
        <v># de intervenciones de fortalecimiento para el uso de sistemas nacionales</v>
      </c>
      <c r="J35" s="185" t="str">
        <f t="shared" si="14"/>
        <v xml:space="preserve"> </v>
      </c>
      <c r="K35" s="63" t="str">
        <f t="shared" si="14"/>
        <v>COF Team</v>
      </c>
      <c r="L35" s="63" t="str">
        <f t="shared" si="14"/>
        <v>UCS Team</v>
      </c>
      <c r="M35" s="78"/>
      <c r="N35" s="388">
        <v>1</v>
      </c>
      <c r="O35" s="389">
        <v>1</v>
      </c>
      <c r="P35" s="390"/>
      <c r="Q35" s="388">
        <v>2</v>
      </c>
      <c r="R35" s="389"/>
      <c r="S35" s="390"/>
      <c r="T35" s="388">
        <v>1</v>
      </c>
      <c r="U35" s="389"/>
      <c r="V35" s="390"/>
      <c r="W35" s="388">
        <v>1</v>
      </c>
      <c r="X35" s="389"/>
      <c r="Y35" s="391"/>
      <c r="Z35" s="392">
        <f t="shared" si="19"/>
        <v>5</v>
      </c>
      <c r="AA35" s="393">
        <f t="shared" si="19"/>
        <v>1</v>
      </c>
      <c r="AC35" s="400" t="s">
        <v>552</v>
      </c>
      <c r="AD35" s="400" t="s">
        <v>553</v>
      </c>
      <c r="AE35" s="400" t="s">
        <v>554</v>
      </c>
      <c r="AF35" s="375" t="s">
        <v>555</v>
      </c>
      <c r="AH35" s="280" t="str">
        <f t="shared" si="9"/>
        <v>Each Q</v>
      </c>
      <c r="AI35" s="280" t="str">
        <f t="shared" si="9"/>
        <v>#</v>
      </c>
      <c r="AJ35" s="280" t="str">
        <f t="shared" si="9"/>
        <v>SUM</v>
      </c>
      <c r="AK35" s="280" t="str">
        <f t="shared" si="10"/>
        <v>COF</v>
      </c>
    </row>
    <row r="36" spans="1:37" ht="73.5" customHeight="1" thickBot="1">
      <c r="A36" s="350" t="s">
        <v>556</v>
      </c>
      <c r="B36" s="363" t="s">
        <v>557</v>
      </c>
      <c r="C36" s="364" t="s">
        <v>558</v>
      </c>
      <c r="D36" s="364" t="s">
        <v>559</v>
      </c>
      <c r="E36" s="72" t="e">
        <f t="shared" si="0"/>
        <v>#N/A</v>
      </c>
      <c r="F36" s="24"/>
      <c r="G36" s="358" t="s">
        <v>517</v>
      </c>
      <c r="H36" s="359"/>
      <c r="I36" s="360"/>
      <c r="J36" s="361"/>
      <c r="K36" s="362"/>
      <c r="L36" s="362"/>
      <c r="M36" s="351"/>
      <c r="N36" s="256"/>
      <c r="O36" s="257"/>
      <c r="P36" s="113"/>
      <c r="Q36" s="256"/>
      <c r="R36" s="257"/>
      <c r="S36" s="113"/>
      <c r="T36" s="256"/>
      <c r="U36" s="257"/>
      <c r="V36" s="113"/>
      <c r="W36" s="248"/>
      <c r="X36" s="249"/>
      <c r="Y36" s="250"/>
      <c r="Z36" s="251"/>
      <c r="AA36" s="252"/>
      <c r="AC36" s="376"/>
      <c r="AD36" s="377"/>
      <c r="AE36" s="376"/>
      <c r="AF36" s="378"/>
      <c r="AH36" s="365"/>
      <c r="AI36" s="365"/>
      <c r="AJ36" s="365"/>
      <c r="AK36" s="365"/>
    </row>
    <row r="37" spans="1:37" ht="84.6" customHeight="1" thickBot="1">
      <c r="A37" s="524" t="s">
        <v>560</v>
      </c>
      <c r="B37" s="480" t="s">
        <v>561</v>
      </c>
      <c r="C37" s="482" t="s">
        <v>562</v>
      </c>
      <c r="D37" s="366" t="s">
        <v>563</v>
      </c>
      <c r="E37" s="72" t="str">
        <f>VLOOKUP(F37,data,3,FALSE)</f>
        <v>A03</v>
      </c>
      <c r="F37" s="56">
        <v>29</v>
      </c>
      <c r="G37" s="93" t="str">
        <f t="shared" ref="G37:I38" si="20">VLOOKUP($F37,data,G$2,FALSE)</f>
        <v>III.1.1</v>
      </c>
      <c r="H37" s="94" t="str">
        <f t="shared" si="20"/>
        <v>Target</v>
      </c>
      <c r="I37" s="95" t="str">
        <f t="shared" si="20"/>
        <v># de iniciativas innovadoras en procesos operacionales o fiduciarios o innovaciones incluidas en proyectos (VPC)</v>
      </c>
      <c r="J37" s="183" t="str">
        <f t="shared" si="14"/>
        <v xml:space="preserve"> </v>
      </c>
      <c r="K37" s="96" t="str">
        <f t="shared" si="14"/>
        <v>COF Team / HQ Team</v>
      </c>
      <c r="L37" s="96" t="str">
        <f t="shared" si="14"/>
        <v>Innovation Team</v>
      </c>
      <c r="M37" s="76"/>
      <c r="N37" s="352">
        <v>0</v>
      </c>
      <c r="O37" s="353">
        <v>0</v>
      </c>
      <c r="P37" s="99"/>
      <c r="Q37" s="352">
        <v>1</v>
      </c>
      <c r="R37" s="353">
        <v>0</v>
      </c>
      <c r="S37" s="99"/>
      <c r="T37" s="352">
        <v>0</v>
      </c>
      <c r="U37" s="353"/>
      <c r="V37" s="99"/>
      <c r="W37" s="352">
        <v>1</v>
      </c>
      <c r="X37" s="353"/>
      <c r="Y37" s="54"/>
      <c r="Z37" s="354">
        <f t="shared" ref="Z37" si="21">N37+Q37+T37+W37</f>
        <v>2</v>
      </c>
      <c r="AA37" s="355">
        <f t="shared" ref="AA37" si="22">O37+R37+U37+X37</f>
        <v>0</v>
      </c>
      <c r="AC37" s="373"/>
      <c r="AD37" s="400" t="s">
        <v>564</v>
      </c>
      <c r="AE37" s="373"/>
      <c r="AF37" s="375" t="s">
        <v>565</v>
      </c>
      <c r="AH37" s="278" t="str">
        <f t="shared" ref="AH37:AK67" si="23">VLOOKUP($F37,data,AH$2,FALSE)</f>
        <v>Each Q</v>
      </c>
      <c r="AI37" s="278" t="str">
        <f t="shared" si="23"/>
        <v>#</v>
      </c>
      <c r="AJ37" s="278" t="str">
        <f t="shared" si="23"/>
        <v>SUM</v>
      </c>
      <c r="AK37" s="278" t="str">
        <f t="shared" si="23"/>
        <v>COF/HQ</v>
      </c>
    </row>
    <row r="38" spans="1:37" ht="92.25" customHeight="1" thickBot="1">
      <c r="A38" s="524"/>
      <c r="B38" s="481"/>
      <c r="C38" s="483"/>
      <c r="D38" s="367" t="s">
        <v>566</v>
      </c>
      <c r="E38" s="92" t="str">
        <f t="shared" ref="E38" si="24">VLOOKUP(F38,data,3,FALSE)</f>
        <v>A03</v>
      </c>
      <c r="F38" s="57">
        <v>30</v>
      </c>
      <c r="G38" s="39" t="str">
        <f t="shared" si="20"/>
        <v>III.1.2</v>
      </c>
      <c r="H38" s="40" t="str">
        <f t="shared" si="20"/>
        <v>FYI</v>
      </c>
      <c r="I38" s="41" t="str">
        <f t="shared" si="20"/>
        <v># de capacitaciones técnicas de FMP a las AE en temas fiduciarios</v>
      </c>
      <c r="J38" s="181" t="s">
        <v>567</v>
      </c>
      <c r="K38" s="42" t="str">
        <f t="shared" si="14"/>
        <v>COF Team</v>
      </c>
      <c r="L38" s="42" t="str">
        <f t="shared" si="14"/>
        <v>COF Team</v>
      </c>
      <c r="M38" s="20"/>
      <c r="N38" s="102">
        <v>2</v>
      </c>
      <c r="O38" s="109">
        <v>2</v>
      </c>
      <c r="P38" s="20"/>
      <c r="Q38" s="102">
        <v>1</v>
      </c>
      <c r="R38" s="109">
        <v>1</v>
      </c>
      <c r="S38" s="20"/>
      <c r="T38" s="102">
        <v>1</v>
      </c>
      <c r="U38" s="109"/>
      <c r="V38" s="20"/>
      <c r="W38" s="102">
        <v>1</v>
      </c>
      <c r="X38" s="109"/>
      <c r="Y38" s="20"/>
      <c r="Z38" s="246"/>
      <c r="AA38" s="49">
        <f t="shared" ref="AA38" si="25">O38+R38+U38+X38</f>
        <v>3</v>
      </c>
      <c r="AC38" s="400" t="s">
        <v>568</v>
      </c>
      <c r="AD38" s="400" t="s">
        <v>569</v>
      </c>
      <c r="AE38" s="400" t="s">
        <v>570</v>
      </c>
      <c r="AF38" s="375"/>
      <c r="AH38" s="274" t="str">
        <f t="shared" si="23"/>
        <v>Each Q</v>
      </c>
      <c r="AI38" s="274" t="str">
        <f t="shared" si="23"/>
        <v>#</v>
      </c>
      <c r="AJ38" s="274" t="str">
        <f t="shared" si="23"/>
        <v>SUM</v>
      </c>
      <c r="AK38" s="274" t="str">
        <f t="shared" si="23"/>
        <v>COF</v>
      </c>
    </row>
    <row r="39" spans="1:37" ht="58.35" customHeight="1" thickBot="1">
      <c r="A39" s="524"/>
      <c r="B39" s="442" t="s">
        <v>571</v>
      </c>
      <c r="C39" s="447" t="s">
        <v>572</v>
      </c>
      <c r="D39" s="444" t="s">
        <v>573</v>
      </c>
      <c r="E39" s="91" t="str">
        <f t="shared" si="0"/>
        <v>B01</v>
      </c>
      <c r="F39" s="57">
        <v>31</v>
      </c>
      <c r="G39" s="263" t="str">
        <f t="shared" si="14"/>
        <v>III.2.1</v>
      </c>
      <c r="H39" s="264" t="str">
        <f t="shared" si="14"/>
        <v>Target</v>
      </c>
      <c r="I39" s="265" t="str">
        <f t="shared" si="14"/>
        <v>% de cumplimiento del plan de KNL (VPC)</v>
      </c>
      <c r="J39" s="266" t="str">
        <f t="shared" si="14"/>
        <v xml:space="preserve"> </v>
      </c>
      <c r="K39" s="262" t="str">
        <f t="shared" si="14"/>
        <v>FO Team</v>
      </c>
      <c r="L39" s="262" t="str">
        <f t="shared" si="14"/>
        <v>KNL TM</v>
      </c>
      <c r="M39" s="20"/>
      <c r="N39" s="397">
        <v>0.25</v>
      </c>
      <c r="O39" s="395">
        <v>0.25</v>
      </c>
      <c r="P39" s="20"/>
      <c r="Q39" s="394">
        <v>0.25</v>
      </c>
      <c r="R39" s="395"/>
      <c r="S39" s="20"/>
      <c r="T39" s="394">
        <v>0.25</v>
      </c>
      <c r="U39" s="395"/>
      <c r="V39" s="20"/>
      <c r="W39" s="300">
        <v>0.25</v>
      </c>
      <c r="X39" s="396"/>
      <c r="Y39" s="20"/>
      <c r="Z39" s="399">
        <v>1</v>
      </c>
      <c r="AA39" s="398">
        <v>0.25</v>
      </c>
      <c r="AC39" s="376"/>
      <c r="AD39" s="377"/>
      <c r="AE39" s="376"/>
      <c r="AF39" s="378"/>
      <c r="AH39" s="276" t="str">
        <f t="shared" si="23"/>
        <v>4Q</v>
      </c>
      <c r="AI39" s="276" t="str">
        <f t="shared" si="23"/>
        <v>%</v>
      </c>
      <c r="AJ39" s="276" t="str">
        <f t="shared" si="23"/>
        <v>4Q</v>
      </c>
      <c r="AK39" s="276" t="str">
        <f t="shared" si="23"/>
        <v>HQ</v>
      </c>
    </row>
    <row r="40" spans="1:37" ht="45.6" customHeight="1" thickBot="1">
      <c r="A40" s="524"/>
      <c r="B40" s="442"/>
      <c r="C40" s="447"/>
      <c r="D40" s="445"/>
      <c r="E40" s="72" t="str">
        <f t="shared" si="0"/>
        <v>B01</v>
      </c>
      <c r="F40" s="20">
        <v>32</v>
      </c>
      <c r="G40" s="81" t="str">
        <f t="shared" si="14"/>
        <v>III.2.2</v>
      </c>
      <c r="H40" s="82" t="str">
        <f t="shared" si="14"/>
        <v>Target</v>
      </c>
      <c r="I40" s="83" t="str">
        <f t="shared" si="14"/>
        <v># de talleres técnicos</v>
      </c>
      <c r="J40" s="182" t="str">
        <f t="shared" si="14"/>
        <v xml:space="preserve"> </v>
      </c>
      <c r="K40" s="84" t="str">
        <f t="shared" si="14"/>
        <v>FO Team</v>
      </c>
      <c r="L40" s="84" t="str">
        <f t="shared" si="14"/>
        <v>KNL TM</v>
      </c>
      <c r="M40" s="20"/>
      <c r="N40" s="102">
        <v>2</v>
      </c>
      <c r="O40" s="103">
        <v>2</v>
      </c>
      <c r="P40" s="104"/>
      <c r="Q40" s="102"/>
      <c r="R40" s="103"/>
      <c r="S40" s="104"/>
      <c r="T40" s="102"/>
      <c r="U40" s="105"/>
      <c r="V40" s="104"/>
      <c r="W40" s="396"/>
      <c r="X40" s="105"/>
      <c r="Y40" s="32"/>
      <c r="Z40" s="246"/>
      <c r="AA40" s="247"/>
      <c r="AC40" s="376"/>
      <c r="AD40" s="377"/>
      <c r="AE40" s="376"/>
      <c r="AF40" s="378"/>
      <c r="AH40" s="277" t="str">
        <f t="shared" si="23"/>
        <v>Each Q</v>
      </c>
      <c r="AI40" s="277" t="str">
        <f t="shared" si="23"/>
        <v>#</v>
      </c>
      <c r="AJ40" s="277" t="str">
        <f t="shared" si="23"/>
        <v>SUM</v>
      </c>
      <c r="AK40" s="277" t="str">
        <f t="shared" si="23"/>
        <v>HQ</v>
      </c>
    </row>
    <row r="41" spans="1:37" ht="45.6" customHeight="1" thickBot="1">
      <c r="A41" s="524"/>
      <c r="B41" s="442"/>
      <c r="C41" s="447"/>
      <c r="D41" s="445"/>
      <c r="E41" s="72"/>
      <c r="F41" s="57">
        <v>33</v>
      </c>
      <c r="G41" s="81" t="str">
        <f t="shared" si="14"/>
        <v>III.2.3</v>
      </c>
      <c r="H41" s="82" t="str">
        <f t="shared" si="14"/>
        <v>Target</v>
      </c>
      <c r="I41" s="83" t="str">
        <f t="shared" si="14"/>
        <v>% de HQ &amp; COFs que presentan planes de acción de D&amp;I (VPC)</v>
      </c>
      <c r="J41" s="182" t="str">
        <f t="shared" si="14"/>
        <v xml:space="preserve"> </v>
      </c>
      <c r="K41" s="84" t="str">
        <f t="shared" si="14"/>
        <v>FO Team</v>
      </c>
      <c r="L41" s="84" t="str">
        <f t="shared" si="14"/>
        <v>RPA team</v>
      </c>
      <c r="M41" s="20"/>
      <c r="N41" s="102"/>
      <c r="O41" s="103"/>
      <c r="P41" s="104"/>
      <c r="Q41" s="102"/>
      <c r="R41" s="103"/>
      <c r="S41" s="104"/>
      <c r="T41" s="102"/>
      <c r="U41" s="105"/>
      <c r="V41" s="104"/>
      <c r="W41" s="102"/>
      <c r="X41" s="105"/>
      <c r="Y41" s="32"/>
      <c r="Z41" s="246"/>
      <c r="AA41" s="247"/>
      <c r="AC41" s="376"/>
      <c r="AD41" s="377"/>
      <c r="AE41" s="376"/>
      <c r="AF41" s="378"/>
      <c r="AH41" s="277" t="str">
        <f t="shared" si="23"/>
        <v>4Q</v>
      </c>
      <c r="AI41" s="277" t="str">
        <f t="shared" si="23"/>
        <v>%</v>
      </c>
      <c r="AJ41" s="277" t="str">
        <f t="shared" si="23"/>
        <v>4Q</v>
      </c>
      <c r="AK41" s="277" t="str">
        <f t="shared" si="23"/>
        <v>HQ</v>
      </c>
    </row>
    <row r="42" spans="1:37" ht="45.6" customHeight="1" thickBot="1">
      <c r="A42" s="524"/>
      <c r="B42" s="443"/>
      <c r="C42" s="448"/>
      <c r="D42" s="446"/>
      <c r="E42" s="72"/>
      <c r="F42" s="20">
        <v>34</v>
      </c>
      <c r="G42" s="81" t="str">
        <f t="shared" si="14"/>
        <v>III.2.4</v>
      </c>
      <c r="H42" s="82" t="str">
        <f t="shared" si="14"/>
        <v>Target</v>
      </c>
      <c r="I42" s="83" t="str">
        <f t="shared" si="14"/>
        <v>Compartir Conocimiento - tiempo reportado  % (VPC)</v>
      </c>
      <c r="J42" s="182" t="str">
        <f t="shared" si="14"/>
        <v>T&amp;L</v>
      </c>
      <c r="K42" s="84" t="str">
        <f t="shared" si="14"/>
        <v>FO Team</v>
      </c>
      <c r="L42" s="84" t="str">
        <f t="shared" si="14"/>
        <v>FO Team</v>
      </c>
      <c r="M42" s="20"/>
      <c r="N42" s="302">
        <v>0.05</v>
      </c>
      <c r="O42" s="303">
        <v>0.05</v>
      </c>
      <c r="P42" s="304"/>
      <c r="Q42" s="302">
        <v>0.05</v>
      </c>
      <c r="R42" s="303"/>
      <c r="S42" s="304"/>
      <c r="T42" s="302">
        <v>0.05</v>
      </c>
      <c r="U42" s="303"/>
      <c r="V42" s="304"/>
      <c r="W42" s="302">
        <v>0.05</v>
      </c>
      <c r="X42" s="303"/>
      <c r="Y42" s="305"/>
      <c r="Z42" s="306">
        <f>IF(AND(N42="",O42=""),0,AVERAGE(N42,Q42,T42,W42))</f>
        <v>0.05</v>
      </c>
      <c r="AA42" s="307">
        <f>IF(AND(O42="",P42=""),0,AVERAGE(O42,R42,U42,X42))</f>
        <v>0.05</v>
      </c>
      <c r="AC42" s="373"/>
      <c r="AD42" s="374"/>
      <c r="AE42" s="373"/>
      <c r="AF42" s="375"/>
      <c r="AH42" s="277" t="str">
        <f t="shared" si="23"/>
        <v>Each Q</v>
      </c>
      <c r="AI42" s="277" t="str">
        <f t="shared" si="23"/>
        <v>%</v>
      </c>
      <c r="AJ42" s="277" t="str">
        <f t="shared" si="23"/>
        <v>% average</v>
      </c>
      <c r="AK42" s="277" t="str">
        <f t="shared" si="23"/>
        <v>COF/HQ</v>
      </c>
    </row>
    <row r="43" spans="1:37" ht="54.6" customHeight="1">
      <c r="A43" s="440" t="s">
        <v>574</v>
      </c>
      <c r="B43" s="449" t="s">
        <v>575</v>
      </c>
      <c r="C43" s="451" t="s">
        <v>518</v>
      </c>
      <c r="D43" s="525" t="s">
        <v>576</v>
      </c>
      <c r="E43" s="91" t="str">
        <f t="shared" si="0"/>
        <v>B02</v>
      </c>
      <c r="F43" s="57">
        <v>35</v>
      </c>
      <c r="G43" s="93" t="str">
        <f t="shared" si="14"/>
        <v>IV.1.1</v>
      </c>
      <c r="H43" s="94" t="str">
        <f t="shared" si="14"/>
        <v>FYI</v>
      </c>
      <c r="I43" s="95" t="str">
        <f t="shared" si="14"/>
        <v>Contribuir a la implementación de una estructura de gobierno de Convergencia actualizada y un plan de recursos en colaboración con VPF y VPS (VPC)</v>
      </c>
      <c r="J43" s="183" t="str">
        <f t="shared" si="14"/>
        <v xml:space="preserve"> </v>
      </c>
      <c r="K43" s="96" t="str">
        <f t="shared" si="14"/>
        <v>FO Team</v>
      </c>
      <c r="L43" s="96" t="str">
        <f t="shared" si="14"/>
        <v>FO Team</v>
      </c>
      <c r="M43" s="90"/>
      <c r="N43" s="114"/>
      <c r="O43" s="115"/>
      <c r="P43" s="116"/>
      <c r="Q43" s="114"/>
      <c r="R43" s="115"/>
      <c r="S43" s="116"/>
      <c r="T43" s="114"/>
      <c r="U43" s="115"/>
      <c r="V43" s="116"/>
      <c r="W43" s="97"/>
      <c r="X43" s="253"/>
      <c r="Y43" s="54"/>
      <c r="Z43" s="254"/>
      <c r="AA43" s="255"/>
      <c r="AC43" s="376"/>
      <c r="AD43" s="377"/>
      <c r="AE43" s="376"/>
      <c r="AF43" s="378"/>
      <c r="AH43" s="278" t="str">
        <f t="shared" si="23"/>
        <v>4Q</v>
      </c>
      <c r="AI43" s="278" t="str">
        <f t="shared" si="23"/>
        <v>%</v>
      </c>
      <c r="AJ43" s="278" t="str">
        <f t="shared" si="23"/>
        <v>4Q</v>
      </c>
      <c r="AK43" s="278" t="str">
        <f t="shared" si="23"/>
        <v>HQ</v>
      </c>
    </row>
    <row r="44" spans="1:37" ht="54.6" customHeight="1">
      <c r="A44" s="441"/>
      <c r="B44" s="450"/>
      <c r="C44" s="452"/>
      <c r="D44" s="472"/>
      <c r="E44" s="72" t="str">
        <f t="shared" si="0"/>
        <v>B02</v>
      </c>
      <c r="F44" s="20">
        <v>36</v>
      </c>
      <c r="G44" s="43" t="str">
        <f t="shared" si="14"/>
        <v>IV.1.2</v>
      </c>
      <c r="H44" s="44" t="str">
        <f t="shared" si="14"/>
        <v>Target</v>
      </c>
      <c r="I44" s="45" t="str">
        <f t="shared" si="14"/>
        <v># de módulos de IT diseñados para apoyar y agilizar la función fiduciaria</v>
      </c>
      <c r="J44" s="184" t="str">
        <f t="shared" si="14"/>
        <v xml:space="preserve"> </v>
      </c>
      <c r="K44" s="61" t="str">
        <f t="shared" si="14"/>
        <v>COF Team / HQ Team</v>
      </c>
      <c r="L44" s="61" t="str">
        <f t="shared" si="14"/>
        <v>Ileana Pinto y Roberto Laguado</v>
      </c>
      <c r="M44" s="20"/>
      <c r="N44" s="102"/>
      <c r="O44" s="103"/>
      <c r="P44" s="104"/>
      <c r="Q44" s="102"/>
      <c r="R44" s="103"/>
      <c r="S44" s="104"/>
      <c r="T44" s="102"/>
      <c r="U44" s="105"/>
      <c r="V44" s="104"/>
      <c r="W44" s="108">
        <v>0</v>
      </c>
      <c r="X44" s="109"/>
      <c r="Y44" s="32"/>
      <c r="Z44" s="19">
        <f>+W44</f>
        <v>0</v>
      </c>
      <c r="AA44" s="49">
        <f>+X44</f>
        <v>0</v>
      </c>
      <c r="AC44" s="373"/>
      <c r="AD44" s="374"/>
      <c r="AE44" s="373"/>
      <c r="AF44" s="375"/>
      <c r="AH44" s="279" t="str">
        <f t="shared" si="23"/>
        <v>4Q</v>
      </c>
      <c r="AI44" s="279" t="str">
        <f t="shared" si="23"/>
        <v>#</v>
      </c>
      <c r="AJ44" s="279" t="str">
        <f t="shared" si="23"/>
        <v>4Q</v>
      </c>
      <c r="AK44" s="279" t="str">
        <f t="shared" si="23"/>
        <v>COF/HQ</v>
      </c>
    </row>
    <row r="45" spans="1:37" ht="21" customHeight="1">
      <c r="A45" s="441"/>
      <c r="B45" s="455" t="s">
        <v>577</v>
      </c>
      <c r="C45" s="458" t="s">
        <v>519</v>
      </c>
      <c r="D45" s="526" t="s">
        <v>578</v>
      </c>
      <c r="E45" s="72" t="str">
        <f t="shared" ref="E45:E67" si="26">VLOOKUP(F45,data,3,FALSE)</f>
        <v>B03</v>
      </c>
      <c r="F45" s="57">
        <v>37</v>
      </c>
      <c r="G45" s="21" t="str">
        <f t="shared" si="14"/>
        <v>IV.2.1</v>
      </c>
      <c r="H45" s="37" t="str">
        <f t="shared" si="14"/>
        <v>FYI</v>
      </c>
      <c r="I45" s="38" t="str">
        <f t="shared" si="14"/>
        <v># de propuestas innovadoras en el área corporativa (VPC)</v>
      </c>
      <c r="J45" s="132" t="str">
        <f t="shared" si="14"/>
        <v xml:space="preserve"> </v>
      </c>
      <c r="K45" s="22" t="str">
        <f t="shared" si="14"/>
        <v>COF Team / HQ Team</v>
      </c>
      <c r="L45" s="22" t="str">
        <f t="shared" si="14"/>
        <v>Innovation Team</v>
      </c>
      <c r="M45" s="20"/>
      <c r="N45" s="102"/>
      <c r="O45" s="109"/>
      <c r="P45" s="104"/>
      <c r="Q45" s="102"/>
      <c r="R45" s="109"/>
      <c r="S45" s="104"/>
      <c r="T45" s="102"/>
      <c r="U45" s="109"/>
      <c r="V45" s="104"/>
      <c r="W45" s="102"/>
      <c r="X45" s="109"/>
      <c r="Y45" s="32"/>
      <c r="Z45" s="246"/>
      <c r="AA45" s="49">
        <f t="shared" ref="AA45" si="27">O45+R45+U45+X45</f>
        <v>0</v>
      </c>
      <c r="AC45" s="373"/>
      <c r="AD45" s="374"/>
      <c r="AE45" s="373"/>
      <c r="AF45" s="375"/>
      <c r="AH45" s="273" t="str">
        <f t="shared" si="23"/>
        <v>Each Q</v>
      </c>
      <c r="AI45" s="273" t="str">
        <f t="shared" si="23"/>
        <v>#</v>
      </c>
      <c r="AJ45" s="273" t="str">
        <f t="shared" si="23"/>
        <v>SUM</v>
      </c>
      <c r="AK45" s="273" t="str">
        <f t="shared" si="23"/>
        <v>COF/HQ</v>
      </c>
    </row>
    <row r="46" spans="1:37" ht="21.95" customHeight="1">
      <c r="A46" s="441"/>
      <c r="B46" s="456"/>
      <c r="C46" s="459"/>
      <c r="D46" s="527"/>
      <c r="E46" s="72" t="str">
        <f t="shared" si="26"/>
        <v>B03</v>
      </c>
      <c r="F46" s="20">
        <v>38</v>
      </c>
      <c r="G46" s="21" t="str">
        <f t="shared" si="14"/>
        <v>IV.2.2</v>
      </c>
      <c r="H46" s="37" t="str">
        <f t="shared" si="14"/>
        <v>Target</v>
      </c>
      <c r="I46" s="38" t="str">
        <f t="shared" si="14"/>
        <v># de exámenes de certificación realizados</v>
      </c>
      <c r="J46" s="133" t="str">
        <f t="shared" si="14"/>
        <v xml:space="preserve"> </v>
      </c>
      <c r="K46" s="22" t="str">
        <f t="shared" si="14"/>
        <v>HQ Team</v>
      </c>
      <c r="L46" s="22" t="str">
        <f t="shared" si="14"/>
        <v>Certif. Team</v>
      </c>
      <c r="M46" s="20"/>
      <c r="N46" s="102"/>
      <c r="O46" s="103"/>
      <c r="P46" s="104"/>
      <c r="Q46" s="102"/>
      <c r="R46" s="103"/>
      <c r="S46" s="104"/>
      <c r="T46" s="102"/>
      <c r="U46" s="105"/>
      <c r="V46" s="104"/>
      <c r="W46" s="102"/>
      <c r="X46" s="105"/>
      <c r="Y46" s="32"/>
      <c r="Z46" s="246"/>
      <c r="AA46" s="247"/>
      <c r="AC46" s="376"/>
      <c r="AD46" s="377"/>
      <c r="AE46" s="376"/>
      <c r="AF46" s="378"/>
      <c r="AH46" s="273" t="str">
        <f t="shared" si="23"/>
        <v>2Q &amp; 4Q</v>
      </c>
      <c r="AI46" s="273" t="str">
        <f t="shared" si="23"/>
        <v>#</v>
      </c>
      <c r="AJ46" s="273" t="str">
        <f t="shared" si="23"/>
        <v>SUM</v>
      </c>
      <c r="AK46" s="273" t="str">
        <f t="shared" si="23"/>
        <v>HQ</v>
      </c>
    </row>
    <row r="47" spans="1:37" ht="21.95" customHeight="1">
      <c r="A47" s="441"/>
      <c r="B47" s="456"/>
      <c r="C47" s="459"/>
      <c r="D47" s="527"/>
      <c r="E47" s="72" t="str">
        <f t="shared" si="26"/>
        <v>B03</v>
      </c>
      <c r="F47" s="57">
        <v>39</v>
      </c>
      <c r="G47" s="21" t="str">
        <f t="shared" si="14"/>
        <v>IV.2.3</v>
      </c>
      <c r="H47" s="37" t="str">
        <f t="shared" si="14"/>
        <v>Target</v>
      </c>
      <c r="I47" s="38" t="str">
        <f t="shared" si="14"/>
        <v># propuestas de actualización estrategia UCS</v>
      </c>
      <c r="J47" s="133" t="str">
        <f t="shared" si="14"/>
        <v xml:space="preserve"> </v>
      </c>
      <c r="K47" s="22" t="str">
        <f t="shared" si="14"/>
        <v>HQ Team</v>
      </c>
      <c r="L47" s="22" t="str">
        <f t="shared" si="14"/>
        <v>UCS Team</v>
      </c>
      <c r="M47" s="20"/>
      <c r="N47" s="102"/>
      <c r="O47" s="103"/>
      <c r="P47" s="104"/>
      <c r="Q47" s="102"/>
      <c r="R47" s="103"/>
      <c r="S47" s="104"/>
      <c r="T47" s="102"/>
      <c r="U47" s="105"/>
      <c r="V47" s="104"/>
      <c r="W47" s="102"/>
      <c r="X47" s="105"/>
      <c r="Y47" s="32"/>
      <c r="Z47" s="246"/>
      <c r="AA47" s="247"/>
      <c r="AC47" s="376"/>
      <c r="AD47" s="377"/>
      <c r="AE47" s="376"/>
      <c r="AF47" s="378"/>
      <c r="AH47" s="273" t="str">
        <f t="shared" si="23"/>
        <v>4Q</v>
      </c>
      <c r="AI47" s="273" t="str">
        <f t="shared" si="23"/>
        <v>#</v>
      </c>
      <c r="AJ47" s="273" t="str">
        <f t="shared" si="23"/>
        <v>4Q</v>
      </c>
      <c r="AK47" s="273" t="str">
        <f t="shared" si="23"/>
        <v>HQ</v>
      </c>
    </row>
    <row r="48" spans="1:37" ht="21.95" customHeight="1">
      <c r="A48" s="441"/>
      <c r="B48" s="456"/>
      <c r="C48" s="459"/>
      <c r="D48" s="527"/>
      <c r="E48" s="72" t="str">
        <f t="shared" si="26"/>
        <v>B03</v>
      </c>
      <c r="F48" s="20">
        <v>40</v>
      </c>
      <c r="G48" s="21" t="str">
        <f t="shared" si="14"/>
        <v>IV.2.4</v>
      </c>
      <c r="H48" s="37" t="str">
        <f t="shared" si="14"/>
        <v>Target</v>
      </c>
      <c r="I48" s="38" t="str">
        <f t="shared" si="14"/>
        <v># de indicadores agregados al on-line BI</v>
      </c>
      <c r="J48" s="133" t="str">
        <f t="shared" si="14"/>
        <v xml:space="preserve"> </v>
      </c>
      <c r="K48" s="22" t="str">
        <f t="shared" si="14"/>
        <v>FO Team</v>
      </c>
      <c r="L48" s="22" t="str">
        <f t="shared" si="14"/>
        <v>BI Team</v>
      </c>
      <c r="M48" s="20"/>
      <c r="N48" s="102"/>
      <c r="O48" s="103"/>
      <c r="P48" s="104"/>
      <c r="Q48" s="102"/>
      <c r="R48" s="103"/>
      <c r="S48" s="104"/>
      <c r="T48" s="102"/>
      <c r="U48" s="105"/>
      <c r="V48" s="104"/>
      <c r="W48" s="102"/>
      <c r="X48" s="105"/>
      <c r="Y48" s="32"/>
      <c r="Z48" s="246"/>
      <c r="AA48" s="247"/>
      <c r="AC48" s="376"/>
      <c r="AD48" s="400" t="s">
        <v>579</v>
      </c>
      <c r="AE48" s="376"/>
      <c r="AF48" s="378"/>
      <c r="AH48" s="273" t="str">
        <f t="shared" si="23"/>
        <v>4Q</v>
      </c>
      <c r="AI48" s="273" t="str">
        <f t="shared" si="23"/>
        <v>#</v>
      </c>
      <c r="AJ48" s="273" t="str">
        <f t="shared" si="23"/>
        <v>4Q</v>
      </c>
      <c r="AK48" s="273" t="str">
        <f t="shared" si="23"/>
        <v>HQ</v>
      </c>
    </row>
    <row r="49" spans="1:37" ht="21.95" customHeight="1">
      <c r="A49" s="441"/>
      <c r="B49" s="456"/>
      <c r="C49" s="459"/>
      <c r="D49" s="527"/>
      <c r="E49" s="72" t="str">
        <f t="shared" si="26"/>
        <v>B03</v>
      </c>
      <c r="F49" s="57">
        <v>41</v>
      </c>
      <c r="G49" s="21" t="str">
        <f t="shared" si="14"/>
        <v>IV.2.5</v>
      </c>
      <c r="H49" s="37" t="str">
        <f t="shared" si="14"/>
        <v>Target</v>
      </c>
      <c r="I49" s="38" t="str">
        <f t="shared" si="14"/>
        <v># de Tablero on-line rediseñado</v>
      </c>
      <c r="J49" s="133" t="str">
        <f t="shared" si="14"/>
        <v xml:space="preserve"> </v>
      </c>
      <c r="K49" s="22" t="str">
        <f t="shared" si="14"/>
        <v>FO Team</v>
      </c>
      <c r="L49" s="22" t="str">
        <f t="shared" si="14"/>
        <v>BI Team</v>
      </c>
      <c r="M49" s="20"/>
      <c r="N49" s="102"/>
      <c r="O49" s="103"/>
      <c r="P49" s="104"/>
      <c r="Q49" s="102"/>
      <c r="R49" s="103"/>
      <c r="S49" s="104"/>
      <c r="T49" s="102"/>
      <c r="U49" s="105"/>
      <c r="V49" s="104"/>
      <c r="W49" s="102"/>
      <c r="X49" s="105"/>
      <c r="Y49" s="32"/>
      <c r="Z49" s="246"/>
      <c r="AA49" s="247"/>
      <c r="AC49" s="376"/>
      <c r="AD49" s="377"/>
      <c r="AE49" s="376"/>
      <c r="AF49" s="378"/>
      <c r="AH49" s="273" t="str">
        <f t="shared" si="23"/>
        <v>4Q</v>
      </c>
      <c r="AI49" s="273" t="str">
        <f t="shared" si="23"/>
        <v>#</v>
      </c>
      <c r="AJ49" s="273" t="str">
        <f t="shared" si="23"/>
        <v>4Q</v>
      </c>
      <c r="AK49" s="273" t="str">
        <f t="shared" si="23"/>
        <v>HQ</v>
      </c>
    </row>
    <row r="50" spans="1:37" ht="21.95" customHeight="1">
      <c r="A50" s="441"/>
      <c r="B50" s="456"/>
      <c r="C50" s="459"/>
      <c r="D50" s="527"/>
      <c r="E50" s="72" t="str">
        <f t="shared" si="26"/>
        <v>B03</v>
      </c>
      <c r="F50" s="20">
        <v>42</v>
      </c>
      <c r="G50" s="21" t="str">
        <f t="shared" si="14"/>
        <v>IV.2.6</v>
      </c>
      <c r="H50" s="37" t="str">
        <f t="shared" si="14"/>
        <v>Target</v>
      </c>
      <c r="I50" s="38" t="str">
        <f t="shared" si="14"/>
        <v># de acuerdos /negociaciones con donantes</v>
      </c>
      <c r="J50" s="133" t="str">
        <f t="shared" si="14"/>
        <v xml:space="preserve"> </v>
      </c>
      <c r="K50" s="22" t="str">
        <f t="shared" si="14"/>
        <v>HQ Team</v>
      </c>
      <c r="L50" s="22" t="str">
        <f t="shared" si="14"/>
        <v>TM</v>
      </c>
      <c r="M50" s="20"/>
      <c r="N50" s="102"/>
      <c r="O50" s="103"/>
      <c r="P50" s="104"/>
      <c r="Q50" s="102"/>
      <c r="R50" s="103"/>
      <c r="S50" s="104"/>
      <c r="T50" s="102"/>
      <c r="U50" s="105"/>
      <c r="V50" s="104"/>
      <c r="W50" s="102"/>
      <c r="X50" s="105"/>
      <c r="Y50" s="32"/>
      <c r="Z50" s="246"/>
      <c r="AA50" s="247"/>
      <c r="AC50" s="376"/>
      <c r="AD50" s="377"/>
      <c r="AE50" s="376"/>
      <c r="AF50" s="378"/>
      <c r="AH50" s="273" t="str">
        <f t="shared" si="23"/>
        <v>Each Q</v>
      </c>
      <c r="AI50" s="273" t="str">
        <f t="shared" si="23"/>
        <v>#</v>
      </c>
      <c r="AJ50" s="273" t="str">
        <f t="shared" si="23"/>
        <v>SUM</v>
      </c>
      <c r="AK50" s="273" t="str">
        <f t="shared" si="23"/>
        <v>HQ</v>
      </c>
    </row>
    <row r="51" spans="1:37" ht="21.95" customHeight="1">
      <c r="A51" s="441"/>
      <c r="B51" s="456"/>
      <c r="C51" s="459"/>
      <c r="D51" s="527"/>
      <c r="E51" s="72"/>
      <c r="F51" s="20">
        <v>43</v>
      </c>
      <c r="G51" s="21" t="str">
        <f t="shared" ref="G51:L51" si="28">VLOOKUP($F51,data,G$2,FALSE)</f>
        <v>IV.2.7</v>
      </c>
      <c r="H51" s="37" t="str">
        <f t="shared" si="28"/>
        <v>Target</v>
      </c>
      <c r="I51" s="38" t="str">
        <f t="shared" si="28"/>
        <v># de Guías y Toolkits de FMP actualizados</v>
      </c>
      <c r="J51" s="133" t="str">
        <f t="shared" si="28"/>
        <v xml:space="preserve"> </v>
      </c>
      <c r="K51" s="22" t="str">
        <f t="shared" si="28"/>
        <v>HQ Team</v>
      </c>
      <c r="L51" s="22" t="str">
        <f t="shared" si="28"/>
        <v>TM</v>
      </c>
      <c r="M51" s="20"/>
      <c r="N51" s="102"/>
      <c r="O51" s="103"/>
      <c r="P51" s="104"/>
      <c r="Q51" s="102"/>
      <c r="R51" s="103"/>
      <c r="S51" s="104"/>
      <c r="T51" s="102"/>
      <c r="U51" s="105"/>
      <c r="V51" s="104"/>
      <c r="W51" s="102"/>
      <c r="X51" s="105"/>
      <c r="Y51" s="32"/>
      <c r="Z51" s="246"/>
      <c r="AA51" s="247"/>
      <c r="AC51" s="376"/>
      <c r="AD51" s="377"/>
      <c r="AE51" s="376"/>
      <c r="AF51" s="378"/>
      <c r="AH51" s="273" t="str">
        <f t="shared" si="23"/>
        <v>4Q</v>
      </c>
      <c r="AI51" s="273" t="str">
        <f t="shared" si="23"/>
        <v>#</v>
      </c>
      <c r="AJ51" s="273" t="str">
        <f t="shared" si="23"/>
        <v>4Q</v>
      </c>
      <c r="AK51" s="273" t="str">
        <f t="shared" si="23"/>
        <v>HQ</v>
      </c>
    </row>
    <row r="52" spans="1:37" ht="21.95" customHeight="1">
      <c r="A52" s="441"/>
      <c r="B52" s="457"/>
      <c r="C52" s="460"/>
      <c r="D52" s="528"/>
      <c r="E52" s="72" t="str">
        <f t="shared" si="26"/>
        <v>B03</v>
      </c>
      <c r="F52" s="57">
        <v>44</v>
      </c>
      <c r="G52" s="21" t="str">
        <f t="shared" si="14"/>
        <v>IV.2.8</v>
      </c>
      <c r="H52" s="37" t="str">
        <f t="shared" si="14"/>
        <v>FYI</v>
      </c>
      <c r="I52" s="38" t="str">
        <f t="shared" si="14"/>
        <v># Ferias de Adquisiciones en COF</v>
      </c>
      <c r="J52" s="133" t="str">
        <f t="shared" si="14"/>
        <v xml:space="preserve"> </v>
      </c>
      <c r="K52" s="22" t="str">
        <f t="shared" si="14"/>
        <v>COF Team</v>
      </c>
      <c r="L52" s="22" t="str">
        <f t="shared" si="14"/>
        <v>TM</v>
      </c>
      <c r="M52" s="20"/>
      <c r="N52" s="102">
        <v>2</v>
      </c>
      <c r="O52" s="109">
        <v>2</v>
      </c>
      <c r="P52" s="77"/>
      <c r="Q52" s="102">
        <v>0</v>
      </c>
      <c r="R52" s="109"/>
      <c r="S52" s="77"/>
      <c r="T52" s="102">
        <v>0</v>
      </c>
      <c r="U52" s="109"/>
      <c r="V52" s="77"/>
      <c r="W52" s="102">
        <v>0</v>
      </c>
      <c r="X52" s="109"/>
      <c r="Y52" s="77"/>
      <c r="Z52" s="246"/>
      <c r="AA52" s="49">
        <f t="shared" ref="AA52" si="29">O52+R52+U52+X52</f>
        <v>2</v>
      </c>
      <c r="AC52" s="373"/>
      <c r="AD52" s="374"/>
      <c r="AE52" s="373"/>
      <c r="AF52" s="375"/>
      <c r="AH52" s="273" t="str">
        <f t="shared" si="23"/>
        <v>Each Q</v>
      </c>
      <c r="AI52" s="273" t="str">
        <f t="shared" si="23"/>
        <v>#</v>
      </c>
      <c r="AJ52" s="273" t="str">
        <f t="shared" si="23"/>
        <v>SUM</v>
      </c>
      <c r="AK52" s="273" t="str">
        <f t="shared" si="23"/>
        <v>COF</v>
      </c>
    </row>
    <row r="53" spans="1:37" ht="31.5" customHeight="1">
      <c r="A53" s="441"/>
      <c r="B53" s="464" t="s">
        <v>580</v>
      </c>
      <c r="C53" s="461" t="s">
        <v>520</v>
      </c>
      <c r="D53" s="470" t="s">
        <v>581</v>
      </c>
      <c r="E53" s="72" t="str">
        <f t="shared" si="26"/>
        <v>B04</v>
      </c>
      <c r="F53" s="20">
        <v>45</v>
      </c>
      <c r="G53" s="43" t="str">
        <f t="shared" si="14"/>
        <v>IV.3.1</v>
      </c>
      <c r="H53" s="44" t="str">
        <f t="shared" si="14"/>
        <v>Target</v>
      </c>
      <c r="I53" s="45" t="str">
        <f t="shared" si="14"/>
        <v>% de personal de G4 y superior que son mujeres enfocadando en mas contrataciones y promociones (VPC)</v>
      </c>
      <c r="J53" s="184" t="str">
        <f t="shared" si="14"/>
        <v xml:space="preserve"> </v>
      </c>
      <c r="K53" s="42" t="str">
        <f t="shared" si="14"/>
        <v>FO Team</v>
      </c>
      <c r="L53" s="42" t="str">
        <f t="shared" si="14"/>
        <v>RPA team</v>
      </c>
      <c r="M53" s="20"/>
      <c r="N53" s="102"/>
      <c r="O53" s="103"/>
      <c r="P53" s="104"/>
      <c r="Q53" s="102"/>
      <c r="R53" s="103"/>
      <c r="S53" s="104"/>
      <c r="T53" s="102"/>
      <c r="U53" s="105"/>
      <c r="V53" s="104"/>
      <c r="W53" s="102"/>
      <c r="X53" s="105"/>
      <c r="Y53" s="32"/>
      <c r="Z53" s="246"/>
      <c r="AA53" s="247"/>
      <c r="AC53" s="376"/>
      <c r="AD53" s="377"/>
      <c r="AE53" s="376"/>
      <c r="AF53" s="378"/>
      <c r="AH53" s="274" t="str">
        <f t="shared" si="23"/>
        <v>4Q</v>
      </c>
      <c r="AI53" s="274" t="str">
        <f t="shared" si="23"/>
        <v>%</v>
      </c>
      <c r="AJ53" s="274" t="str">
        <f t="shared" si="23"/>
        <v>4Q</v>
      </c>
      <c r="AK53" s="274" t="str">
        <f t="shared" si="23"/>
        <v>HQ</v>
      </c>
    </row>
    <row r="54" spans="1:37" ht="31.5" customHeight="1">
      <c r="A54" s="441"/>
      <c r="B54" s="465"/>
      <c r="C54" s="462"/>
      <c r="D54" s="471"/>
      <c r="E54" s="72" t="str">
        <f t="shared" si="26"/>
        <v>B04</v>
      </c>
      <c r="F54" s="57">
        <v>46</v>
      </c>
      <c r="G54" s="43" t="str">
        <f t="shared" si="14"/>
        <v>IV.3.2</v>
      </c>
      <c r="H54" s="40" t="str">
        <f t="shared" si="14"/>
        <v>Target</v>
      </c>
      <c r="I54" s="41" t="str">
        <f t="shared" si="14"/>
        <v># de Programa de Asociado Señor de FMP diseñado e implementado</v>
      </c>
      <c r="J54" s="181" t="str">
        <f t="shared" si="14"/>
        <v xml:space="preserve"> </v>
      </c>
      <c r="K54" s="42" t="str">
        <f t="shared" si="14"/>
        <v>FO Team</v>
      </c>
      <c r="L54" s="42" t="str">
        <f t="shared" si="14"/>
        <v>RPA team</v>
      </c>
      <c r="M54" s="20"/>
      <c r="N54" s="102"/>
      <c r="O54" s="103"/>
      <c r="P54" s="104"/>
      <c r="Q54" s="102"/>
      <c r="R54" s="103"/>
      <c r="S54" s="104"/>
      <c r="T54" s="102"/>
      <c r="U54" s="105"/>
      <c r="V54" s="104"/>
      <c r="W54" s="102"/>
      <c r="X54" s="105"/>
      <c r="Y54" s="32"/>
      <c r="Z54" s="246"/>
      <c r="AA54" s="247"/>
      <c r="AC54" s="376"/>
      <c r="AD54" s="377"/>
      <c r="AE54" s="376"/>
      <c r="AF54" s="378"/>
      <c r="AH54" s="274" t="str">
        <f t="shared" si="23"/>
        <v>4Q</v>
      </c>
      <c r="AI54" s="274" t="str">
        <f t="shared" si="23"/>
        <v>#</v>
      </c>
      <c r="AJ54" s="274" t="str">
        <f t="shared" si="23"/>
        <v>4Q</v>
      </c>
      <c r="AK54" s="274" t="str">
        <f t="shared" si="23"/>
        <v>HQ</v>
      </c>
    </row>
    <row r="55" spans="1:37" ht="31.5" customHeight="1">
      <c r="A55" s="441"/>
      <c r="B55" s="465"/>
      <c r="C55" s="462"/>
      <c r="D55" s="471"/>
      <c r="E55" s="72" t="str">
        <f t="shared" si="26"/>
        <v>B04</v>
      </c>
      <c r="F55" s="20">
        <v>47</v>
      </c>
      <c r="G55" s="43" t="str">
        <f t="shared" si="14"/>
        <v>IV.3.3</v>
      </c>
      <c r="H55" s="40" t="str">
        <f t="shared" si="14"/>
        <v>FYI</v>
      </c>
      <c r="I55" s="41" t="str">
        <f t="shared" si="14"/>
        <v># de asignaciones temporales (WA)</v>
      </c>
      <c r="J55" s="181" t="str">
        <f t="shared" si="14"/>
        <v xml:space="preserve"> </v>
      </c>
      <c r="K55" s="42" t="str">
        <f t="shared" si="14"/>
        <v>FO Team</v>
      </c>
      <c r="L55" s="42" t="str">
        <f t="shared" si="14"/>
        <v>RPA team</v>
      </c>
      <c r="M55" s="20"/>
      <c r="N55" s="102"/>
      <c r="O55" s="103"/>
      <c r="P55" s="104"/>
      <c r="Q55" s="102"/>
      <c r="R55" s="103"/>
      <c r="S55" s="104"/>
      <c r="T55" s="102"/>
      <c r="U55" s="105"/>
      <c r="V55" s="104"/>
      <c r="W55" s="102"/>
      <c r="X55" s="105"/>
      <c r="Y55" s="32"/>
      <c r="Z55" s="246"/>
      <c r="AA55" s="247"/>
      <c r="AC55" s="376"/>
      <c r="AD55" s="377"/>
      <c r="AE55" s="376"/>
      <c r="AF55" s="378"/>
      <c r="AH55" s="274" t="str">
        <f t="shared" si="23"/>
        <v>4Q</v>
      </c>
      <c r="AI55" s="274" t="str">
        <f t="shared" si="23"/>
        <v>#</v>
      </c>
      <c r="AJ55" s="274" t="str">
        <f t="shared" si="23"/>
        <v>4Q</v>
      </c>
      <c r="AK55" s="274" t="str">
        <f t="shared" si="23"/>
        <v>HQ</v>
      </c>
    </row>
    <row r="56" spans="1:37" ht="31.5" customHeight="1">
      <c r="A56" s="441"/>
      <c r="B56" s="465"/>
      <c r="C56" s="462"/>
      <c r="D56" s="471"/>
      <c r="E56" s="72" t="str">
        <f t="shared" si="26"/>
        <v>B04</v>
      </c>
      <c r="F56" s="57">
        <v>48</v>
      </c>
      <c r="G56" s="43" t="str">
        <f t="shared" si="14"/>
        <v>IV.3.4</v>
      </c>
      <c r="H56" s="40" t="str">
        <f t="shared" si="14"/>
        <v>Target</v>
      </c>
      <c r="I56" s="41" t="str">
        <f t="shared" si="14"/>
        <v># de capacitaciones gerenciales y "core"</v>
      </c>
      <c r="J56" s="181" t="str">
        <f t="shared" si="14"/>
        <v xml:space="preserve"> </v>
      </c>
      <c r="K56" s="42" t="str">
        <f t="shared" si="14"/>
        <v>FO Team</v>
      </c>
      <c r="L56" s="42" t="str">
        <f t="shared" si="14"/>
        <v>KNL TM</v>
      </c>
      <c r="M56" s="20"/>
      <c r="N56" s="102"/>
      <c r="O56" s="103"/>
      <c r="P56" s="104"/>
      <c r="Q56" s="102"/>
      <c r="R56" s="103"/>
      <c r="S56" s="104"/>
      <c r="T56" s="102"/>
      <c r="U56" s="105"/>
      <c r="V56" s="104"/>
      <c r="W56" s="102"/>
      <c r="X56" s="105"/>
      <c r="Y56" s="32"/>
      <c r="Z56" s="246"/>
      <c r="AA56" s="247"/>
      <c r="AC56" s="376"/>
      <c r="AD56" s="377"/>
      <c r="AE56" s="376"/>
      <c r="AF56" s="378"/>
      <c r="AH56" s="274" t="str">
        <f t="shared" si="23"/>
        <v>Each Q</v>
      </c>
      <c r="AI56" s="274" t="str">
        <f t="shared" si="23"/>
        <v>#</v>
      </c>
      <c r="AJ56" s="274" t="str">
        <f t="shared" si="23"/>
        <v>SUM</v>
      </c>
      <c r="AK56" s="274" t="str">
        <f t="shared" si="23"/>
        <v>HQ</v>
      </c>
    </row>
    <row r="57" spans="1:37" ht="31.5" customHeight="1">
      <c r="A57" s="441"/>
      <c r="B57" s="465"/>
      <c r="C57" s="462"/>
      <c r="D57" s="471"/>
      <c r="E57" s="72" t="str">
        <f t="shared" si="26"/>
        <v>B04</v>
      </c>
      <c r="F57" s="20">
        <v>49</v>
      </c>
      <c r="G57" s="43" t="str">
        <f t="shared" si="14"/>
        <v>IV.3.5</v>
      </c>
      <c r="H57" s="40" t="str">
        <f t="shared" si="14"/>
        <v>Target</v>
      </c>
      <c r="I57" s="41" t="str">
        <f t="shared" si="14"/>
        <v>Al menos X% de candidatos diversos que llegan a etapa de entrevista (VPC)</v>
      </c>
      <c r="J57" s="181" t="str">
        <f t="shared" si="14"/>
        <v xml:space="preserve"> </v>
      </c>
      <c r="K57" s="42" t="str">
        <f t="shared" si="14"/>
        <v>FO Team</v>
      </c>
      <c r="L57" s="42" t="str">
        <f t="shared" si="14"/>
        <v>RPA team</v>
      </c>
      <c r="M57" s="20"/>
      <c r="N57" s="102"/>
      <c r="O57" s="103"/>
      <c r="P57" s="104"/>
      <c r="Q57" s="102"/>
      <c r="R57" s="103"/>
      <c r="S57" s="104"/>
      <c r="T57" s="102"/>
      <c r="U57" s="105"/>
      <c r="V57" s="104"/>
      <c r="W57" s="102"/>
      <c r="X57" s="105"/>
      <c r="Y57" s="32"/>
      <c r="Z57" s="246"/>
      <c r="AA57" s="247"/>
      <c r="AC57" s="376"/>
      <c r="AD57" s="377"/>
      <c r="AE57" s="376"/>
      <c r="AF57" s="378"/>
      <c r="AH57" s="274" t="str">
        <f t="shared" si="23"/>
        <v>4Q</v>
      </c>
      <c r="AI57" s="274" t="str">
        <f t="shared" si="23"/>
        <v>%</v>
      </c>
      <c r="AJ57" s="274" t="str">
        <f t="shared" si="23"/>
        <v>4Q</v>
      </c>
      <c r="AK57" s="274" t="str">
        <f t="shared" si="23"/>
        <v>HQ</v>
      </c>
    </row>
    <row r="58" spans="1:37" ht="31.5" customHeight="1">
      <c r="A58" s="441"/>
      <c r="B58" s="465"/>
      <c r="C58" s="462"/>
      <c r="D58" s="471"/>
      <c r="E58" s="72"/>
      <c r="F58" s="57">
        <v>50</v>
      </c>
      <c r="G58" s="43" t="str">
        <f t="shared" si="14"/>
        <v>IV.3.6</v>
      </c>
      <c r="H58" s="40" t="str">
        <f t="shared" si="14"/>
        <v>FYI</v>
      </c>
      <c r="I58" s="41" t="str">
        <f t="shared" si="14"/>
        <v>% de gerentes y superiores que utilizan arreglos de trabajo flexibles y para gerentes:% del tiempo del personal en arreglos de trabajo flexible (VPC)</v>
      </c>
      <c r="J58" s="181" t="str">
        <f t="shared" si="14"/>
        <v xml:space="preserve"> </v>
      </c>
      <c r="K58" s="42" t="str">
        <f t="shared" si="14"/>
        <v>FO Team</v>
      </c>
      <c r="L58" s="42" t="str">
        <f t="shared" si="14"/>
        <v>RPA team</v>
      </c>
      <c r="M58" s="20"/>
      <c r="N58" s="308"/>
      <c r="O58" s="311"/>
      <c r="P58" s="312"/>
      <c r="Q58" s="308"/>
      <c r="R58" s="311"/>
      <c r="S58" s="312"/>
      <c r="T58" s="308"/>
      <c r="U58" s="313"/>
      <c r="V58" s="312"/>
      <c r="W58" s="308"/>
      <c r="X58" s="313"/>
      <c r="Y58" s="314"/>
      <c r="Z58" s="309"/>
      <c r="AA58" s="387"/>
      <c r="AC58" s="376"/>
      <c r="AD58" s="377"/>
      <c r="AE58" s="376"/>
      <c r="AF58" s="378"/>
      <c r="AH58" s="274" t="str">
        <f t="shared" si="23"/>
        <v>4Q</v>
      </c>
      <c r="AI58" s="274" t="str">
        <f t="shared" si="23"/>
        <v>%</v>
      </c>
      <c r="AJ58" s="274" t="str">
        <f t="shared" si="23"/>
        <v>4Q</v>
      </c>
      <c r="AK58" s="274" t="str">
        <f t="shared" si="23"/>
        <v>HQ</v>
      </c>
    </row>
    <row r="59" spans="1:37" ht="31.5" customHeight="1">
      <c r="A59" s="441"/>
      <c r="B59" s="465"/>
      <c r="C59" s="452"/>
      <c r="D59" s="472"/>
      <c r="E59" s="72"/>
      <c r="F59" s="20">
        <v>51</v>
      </c>
      <c r="G59" s="43" t="str">
        <f t="shared" si="14"/>
        <v>IV.3.7</v>
      </c>
      <c r="H59" s="40" t="str">
        <f t="shared" si="14"/>
        <v>FYI</v>
      </c>
      <c r="I59" s="41" t="str">
        <f t="shared" si="14"/>
        <v>% Vacantes (VPC)</v>
      </c>
      <c r="J59" s="181" t="str">
        <f t="shared" si="14"/>
        <v xml:space="preserve"> </v>
      </c>
      <c r="K59" s="42" t="str">
        <f t="shared" si="14"/>
        <v>FO Team</v>
      </c>
      <c r="L59" s="42" t="str">
        <f t="shared" si="14"/>
        <v>RPA team</v>
      </c>
      <c r="M59" s="20"/>
      <c r="N59" s="308"/>
      <c r="O59" s="311"/>
      <c r="P59" s="312"/>
      <c r="Q59" s="308"/>
      <c r="R59" s="311"/>
      <c r="S59" s="312"/>
      <c r="T59" s="308"/>
      <c r="U59" s="313"/>
      <c r="V59" s="312"/>
      <c r="W59" s="308"/>
      <c r="X59" s="313"/>
      <c r="Y59" s="314"/>
      <c r="Z59" s="309"/>
      <c r="AA59" s="387"/>
      <c r="AC59" s="376"/>
      <c r="AD59" s="377"/>
      <c r="AE59" s="376"/>
      <c r="AF59" s="378"/>
      <c r="AH59" s="274" t="str">
        <f t="shared" si="23"/>
        <v>Each Q</v>
      </c>
      <c r="AI59" s="274" t="str">
        <f t="shared" si="23"/>
        <v>%</v>
      </c>
      <c r="AJ59" s="274" t="str">
        <f t="shared" si="23"/>
        <v>Last informed</v>
      </c>
      <c r="AK59" s="274" t="str">
        <f t="shared" si="23"/>
        <v>HQ</v>
      </c>
    </row>
    <row r="60" spans="1:37" ht="21.95" customHeight="1">
      <c r="A60" s="441"/>
      <c r="B60" s="465"/>
      <c r="C60" s="461" t="s">
        <v>582</v>
      </c>
      <c r="D60" s="470" t="s">
        <v>583</v>
      </c>
      <c r="E60" s="72" t="str">
        <f t="shared" si="26"/>
        <v>B04</v>
      </c>
      <c r="F60" s="57">
        <v>52</v>
      </c>
      <c r="G60" s="43" t="str">
        <f t="shared" si="14"/>
        <v>IV.4.1</v>
      </c>
      <c r="H60" s="40" t="str">
        <f t="shared" si="14"/>
        <v>Target</v>
      </c>
      <c r="I60" s="41" t="str">
        <f t="shared" si="14"/>
        <v>% de ejecución del presupuesto NPC desde enero a noviembre (VPC)</v>
      </c>
      <c r="J60" s="181" t="str">
        <f t="shared" si="14"/>
        <v xml:space="preserve"> </v>
      </c>
      <c r="K60" s="42" t="str">
        <f t="shared" si="14"/>
        <v>COF Team / HQ Team</v>
      </c>
      <c r="L60" s="42" t="str">
        <f t="shared" si="14"/>
        <v>RPA team</v>
      </c>
      <c r="M60" s="20"/>
      <c r="N60" s="110">
        <v>0</v>
      </c>
      <c r="O60" s="111">
        <v>0</v>
      </c>
      <c r="P60" s="104"/>
      <c r="Q60" s="110">
        <v>0.3</v>
      </c>
      <c r="R60" s="111"/>
      <c r="S60" s="104"/>
      <c r="T60" s="110">
        <v>0.7</v>
      </c>
      <c r="U60" s="111"/>
      <c r="V60" s="104"/>
      <c r="W60" s="110">
        <v>1</v>
      </c>
      <c r="X60" s="111"/>
      <c r="Y60" s="32"/>
      <c r="Z60" s="80">
        <f>MAX(N60,Q60,T60,W60)</f>
        <v>1</v>
      </c>
      <c r="AA60" s="79">
        <f>MAX(O60,R60,U60,X60)</f>
        <v>0</v>
      </c>
      <c r="AC60" s="373"/>
      <c r="AD60" s="374"/>
      <c r="AE60" s="373"/>
      <c r="AF60" s="375"/>
      <c r="AH60" s="274" t="str">
        <f t="shared" si="23"/>
        <v>Each Q</v>
      </c>
      <c r="AI60" s="274" t="str">
        <f t="shared" si="23"/>
        <v>%</v>
      </c>
      <c r="AJ60" s="274" t="str">
        <f t="shared" si="23"/>
        <v>Maximum</v>
      </c>
      <c r="AK60" s="274" t="str">
        <f t="shared" si="23"/>
        <v>COF/HQ</v>
      </c>
    </row>
    <row r="61" spans="1:37" ht="21.95" customHeight="1">
      <c r="A61" s="441"/>
      <c r="B61" s="465"/>
      <c r="C61" s="462"/>
      <c r="D61" s="471"/>
      <c r="E61" s="72" t="str">
        <f t="shared" si="26"/>
        <v>B04</v>
      </c>
      <c r="F61" s="20">
        <v>53</v>
      </c>
      <c r="G61" s="43" t="str">
        <f t="shared" si="14"/>
        <v>IV.4.2</v>
      </c>
      <c r="H61" s="40" t="str">
        <f t="shared" si="14"/>
        <v>Target</v>
      </c>
      <c r="I61" s="41" t="str">
        <f t="shared" si="14"/>
        <v>5% (hasta 10%) de ahorros reales en el presupuesto administrativo aprobado 2018 (VPC)</v>
      </c>
      <c r="J61" s="181" t="str">
        <f t="shared" ref="J61" si="30">VLOOKUP($F61,data,J$2,FALSE)</f>
        <v xml:space="preserve"> </v>
      </c>
      <c r="K61" s="42" t="str">
        <f t="shared" si="14"/>
        <v>COF Team / HQ Team</v>
      </c>
      <c r="L61" s="42" t="str">
        <f t="shared" si="14"/>
        <v>RPA team</v>
      </c>
      <c r="M61" s="20"/>
      <c r="N61" s="110"/>
      <c r="O61" s="111"/>
      <c r="P61" s="104"/>
      <c r="Q61" s="110"/>
      <c r="R61" s="111"/>
      <c r="S61" s="104"/>
      <c r="T61" s="110"/>
      <c r="U61" s="111"/>
      <c r="V61" s="104"/>
      <c r="W61" s="110">
        <v>0.1</v>
      </c>
      <c r="X61" s="111"/>
      <c r="Y61" s="32"/>
      <c r="Z61" s="80">
        <f t="shared" ref="Z61:AA64" si="31">IF(SUM(N61,Q61,T61,W61)=0,0,SUM(N61,Q61,T61,W61)/(COUNTIF(N61,"&gt;0")+COUNTIF(Q61,"&gt;0")+COUNTIF(T61,"&gt;0")+COUNTIF(W61,"&gt;0")))</f>
        <v>0.1</v>
      </c>
      <c r="AA61" s="79">
        <f t="shared" si="31"/>
        <v>0</v>
      </c>
      <c r="AC61" s="373"/>
      <c r="AD61" s="374"/>
      <c r="AE61" s="373"/>
      <c r="AF61" s="375"/>
      <c r="AH61" s="274" t="str">
        <f t="shared" si="23"/>
        <v>Each Q</v>
      </c>
      <c r="AI61" s="274" t="str">
        <f t="shared" si="23"/>
        <v>%</v>
      </c>
      <c r="AJ61" s="274" t="str">
        <f t="shared" si="23"/>
        <v>% average</v>
      </c>
      <c r="AK61" s="274" t="str">
        <f t="shared" si="23"/>
        <v>COF/HQ</v>
      </c>
    </row>
    <row r="62" spans="1:37" ht="21.95" customHeight="1">
      <c r="A62" s="441"/>
      <c r="B62" s="465"/>
      <c r="C62" s="462"/>
      <c r="D62" s="471"/>
      <c r="E62" s="72" t="str">
        <f t="shared" si="26"/>
        <v>B04</v>
      </c>
      <c r="F62" s="57">
        <v>54</v>
      </c>
      <c r="G62" s="43" t="str">
        <f t="shared" si="14"/>
        <v>IV.4.3.1</v>
      </c>
      <c r="H62" s="40" t="str">
        <f t="shared" si="14"/>
        <v>Checklist</v>
      </c>
      <c r="I62" s="41" t="str">
        <f t="shared" si="14"/>
        <v>% de cumplimiento del T&amp;L &amp; mejora en la calidad del reporte (Checklist)</v>
      </c>
      <c r="J62" s="315" t="str">
        <f t="shared" ref="J62" si="32">VLOOKUP($F62,data,J$2,FALSE)</f>
        <v>Go to Check List</v>
      </c>
      <c r="K62" s="42" t="str">
        <f t="shared" si="14"/>
        <v>COF Team / HQ Team</v>
      </c>
      <c r="L62" s="42" t="str">
        <f t="shared" si="14"/>
        <v>RPA team</v>
      </c>
      <c r="M62" s="20"/>
      <c r="N62" s="110">
        <v>1</v>
      </c>
      <c r="O62" s="318">
        <v>1</v>
      </c>
      <c r="P62" s="77"/>
      <c r="Q62" s="110">
        <v>1</v>
      </c>
      <c r="R62" s="318">
        <f>+'T&amp;L Checklist'!L17</f>
        <v>0</v>
      </c>
      <c r="S62" s="77"/>
      <c r="T62" s="110">
        <v>1</v>
      </c>
      <c r="U62" s="318">
        <f>+'T&amp;L Checklist'!P17</f>
        <v>0</v>
      </c>
      <c r="V62" s="77"/>
      <c r="W62" s="110">
        <v>1</v>
      </c>
      <c r="X62" s="318">
        <f>+'T&amp;L Checklist'!T17</f>
        <v>0</v>
      </c>
      <c r="Y62" s="77"/>
      <c r="Z62" s="80">
        <f t="shared" si="31"/>
        <v>1</v>
      </c>
      <c r="AA62" s="79">
        <f t="shared" si="31"/>
        <v>1</v>
      </c>
      <c r="AC62" s="373"/>
      <c r="AD62" s="374"/>
      <c r="AE62" s="373"/>
      <c r="AF62" s="375"/>
      <c r="AH62" s="274" t="str">
        <f t="shared" si="23"/>
        <v>Each Q</v>
      </c>
      <c r="AI62" s="274" t="str">
        <f t="shared" si="23"/>
        <v>%</v>
      </c>
      <c r="AJ62" s="274" t="str">
        <f t="shared" si="23"/>
        <v>% average</v>
      </c>
      <c r="AK62" s="274" t="str">
        <f t="shared" si="23"/>
        <v>COF/HQ</v>
      </c>
    </row>
    <row r="63" spans="1:37" ht="21.95" customHeight="1">
      <c r="A63" s="441"/>
      <c r="B63" s="465"/>
      <c r="C63" s="462"/>
      <c r="D63" s="471"/>
      <c r="E63" s="72"/>
      <c r="F63" s="20">
        <v>54.2</v>
      </c>
      <c r="G63" s="43" t="str">
        <f t="shared" si="14"/>
        <v>IV.4.3.2</v>
      </c>
      <c r="H63" s="40" t="str">
        <f t="shared" si="14"/>
        <v>Target</v>
      </c>
      <c r="I63" s="41" t="str">
        <f t="shared" si="14"/>
        <v>% de cumplimiento del T&amp;L(VPC)</v>
      </c>
      <c r="J63" s="181" t="str">
        <f t="shared" si="14"/>
        <v>T&amp;L</v>
      </c>
      <c r="K63" s="42" t="str">
        <f t="shared" si="14"/>
        <v>FO Team</v>
      </c>
      <c r="L63" s="42" t="str">
        <f t="shared" si="14"/>
        <v>RPA team</v>
      </c>
      <c r="M63" s="20"/>
      <c r="N63" s="110">
        <v>1</v>
      </c>
      <c r="O63" s="111"/>
      <c r="P63" s="104"/>
      <c r="Q63" s="110">
        <v>1</v>
      </c>
      <c r="R63" s="111"/>
      <c r="S63" s="104"/>
      <c r="T63" s="110">
        <v>1</v>
      </c>
      <c r="U63" s="111"/>
      <c r="V63" s="104"/>
      <c r="W63" s="110">
        <v>1</v>
      </c>
      <c r="X63" s="111"/>
      <c r="Y63" s="32"/>
      <c r="Z63" s="80">
        <f t="shared" si="31"/>
        <v>1</v>
      </c>
      <c r="AA63" s="79">
        <f t="shared" si="31"/>
        <v>0</v>
      </c>
      <c r="AC63" s="373"/>
      <c r="AD63" s="374"/>
      <c r="AE63" s="373"/>
      <c r="AF63" s="375"/>
      <c r="AH63" s="274" t="str">
        <f t="shared" si="23"/>
        <v>Each Q</v>
      </c>
      <c r="AI63" s="274" t="str">
        <f t="shared" si="23"/>
        <v>%</v>
      </c>
      <c r="AJ63" s="274" t="str">
        <f t="shared" si="23"/>
        <v>% average</v>
      </c>
      <c r="AK63" s="274" t="str">
        <f t="shared" si="23"/>
        <v>COF/HQ</v>
      </c>
    </row>
    <row r="64" spans="1:37" ht="21.95" customHeight="1">
      <c r="A64" s="441"/>
      <c r="B64" s="465"/>
      <c r="C64" s="452"/>
      <c r="D64" s="472"/>
      <c r="E64" s="72"/>
      <c r="F64" s="20">
        <v>55</v>
      </c>
      <c r="G64" s="43" t="str">
        <f t="shared" si="14"/>
        <v>IV.4.4</v>
      </c>
      <c r="H64" s="40" t="str">
        <f t="shared" si="14"/>
        <v>FYI</v>
      </c>
      <c r="I64" s="41" t="str">
        <f t="shared" si="14"/>
        <v>% del tiempo dedicado a las actividades administrativas</v>
      </c>
      <c r="J64" s="181" t="str">
        <f t="shared" si="14"/>
        <v>T&amp;L</v>
      </c>
      <c r="K64" s="42" t="str">
        <f t="shared" si="14"/>
        <v>FO Team</v>
      </c>
      <c r="L64" s="42" t="str">
        <f t="shared" si="14"/>
        <v>FO Team</v>
      </c>
      <c r="M64" s="20"/>
      <c r="N64" s="102"/>
      <c r="O64" s="303"/>
      <c r="P64" s="304"/>
      <c r="Q64" s="331"/>
      <c r="R64" s="303"/>
      <c r="S64" s="304"/>
      <c r="T64" s="331"/>
      <c r="U64" s="303"/>
      <c r="V64" s="304"/>
      <c r="W64" s="331"/>
      <c r="X64" s="303"/>
      <c r="Y64" s="32"/>
      <c r="Z64" s="246"/>
      <c r="AA64" s="79">
        <f t="shared" si="31"/>
        <v>0</v>
      </c>
      <c r="AC64" s="373"/>
      <c r="AD64" s="374"/>
      <c r="AE64" s="373"/>
      <c r="AF64" s="375"/>
      <c r="AH64" s="274" t="str">
        <f t="shared" si="23"/>
        <v>Each Q</v>
      </c>
      <c r="AI64" s="274" t="str">
        <f t="shared" si="23"/>
        <v>%</v>
      </c>
      <c r="AJ64" s="274" t="str">
        <f t="shared" si="23"/>
        <v>% average</v>
      </c>
      <c r="AK64" s="274" t="str">
        <f t="shared" si="23"/>
        <v>COF/HQ</v>
      </c>
    </row>
    <row r="65" spans="1:37" ht="21.95" customHeight="1">
      <c r="A65" s="441"/>
      <c r="B65" s="465"/>
      <c r="C65" s="461" t="s">
        <v>584</v>
      </c>
      <c r="D65" s="515" t="s">
        <v>585</v>
      </c>
      <c r="E65" s="72" t="str">
        <f t="shared" si="26"/>
        <v>B04</v>
      </c>
      <c r="F65" s="57">
        <v>56</v>
      </c>
      <c r="G65" s="43" t="str">
        <f t="shared" si="14"/>
        <v>IV.5.1</v>
      </c>
      <c r="H65" s="40" t="str">
        <f t="shared" si="14"/>
        <v>Target</v>
      </c>
      <c r="I65" s="41" t="str">
        <f t="shared" si="14"/>
        <v># de iniciativas que fomentan la comunicación</v>
      </c>
      <c r="J65" s="181" t="str">
        <f t="shared" si="14"/>
        <v xml:space="preserve"> </v>
      </c>
      <c r="K65" s="42" t="str">
        <f t="shared" si="14"/>
        <v>FO Team</v>
      </c>
      <c r="L65" s="42" t="str">
        <f t="shared" si="14"/>
        <v>Cumunication Team</v>
      </c>
      <c r="M65" s="20"/>
      <c r="N65" s="102"/>
      <c r="O65" s="103"/>
      <c r="P65" s="104"/>
      <c r="Q65" s="102"/>
      <c r="R65" s="103"/>
      <c r="S65" s="104"/>
      <c r="T65" s="102"/>
      <c r="U65" s="105"/>
      <c r="V65" s="104"/>
      <c r="W65" s="102"/>
      <c r="X65" s="105"/>
      <c r="Y65" s="32"/>
      <c r="Z65" s="246"/>
      <c r="AA65" s="247"/>
      <c r="AC65" s="376"/>
      <c r="AD65" s="377"/>
      <c r="AE65" s="376"/>
      <c r="AF65" s="378"/>
      <c r="AH65" s="274" t="str">
        <f t="shared" si="23"/>
        <v>4Q</v>
      </c>
      <c r="AI65" s="274" t="str">
        <f t="shared" si="23"/>
        <v>#</v>
      </c>
      <c r="AJ65" s="274" t="str">
        <f t="shared" si="23"/>
        <v>4Q</v>
      </c>
      <c r="AK65" s="274" t="str">
        <f t="shared" si="23"/>
        <v>HQ</v>
      </c>
    </row>
    <row r="66" spans="1:37" ht="21.95" customHeight="1">
      <c r="A66" s="441"/>
      <c r="B66" s="465"/>
      <c r="C66" s="462"/>
      <c r="D66" s="515"/>
      <c r="E66" s="72" t="str">
        <f t="shared" si="26"/>
        <v>B04</v>
      </c>
      <c r="F66" s="20">
        <v>57</v>
      </c>
      <c r="G66" s="43" t="str">
        <f t="shared" si="14"/>
        <v>IV.5.2</v>
      </c>
      <c r="H66" s="40" t="str">
        <f t="shared" si="14"/>
        <v>Target</v>
      </c>
      <c r="I66" s="41" t="str">
        <f t="shared" si="14"/>
        <v>% de satisfacción en general por la reunión anual de FMP 2018</v>
      </c>
      <c r="J66" s="181" t="str">
        <f t="shared" si="14"/>
        <v xml:space="preserve"> </v>
      </c>
      <c r="K66" s="42" t="str">
        <f t="shared" si="14"/>
        <v>FO Team</v>
      </c>
      <c r="L66" s="42" t="str">
        <f t="shared" si="14"/>
        <v>KNL TM</v>
      </c>
      <c r="M66" s="20"/>
      <c r="N66" s="102"/>
      <c r="O66" s="103"/>
      <c r="P66" s="104"/>
      <c r="Q66" s="102"/>
      <c r="R66" s="103"/>
      <c r="S66" s="104"/>
      <c r="T66" s="102"/>
      <c r="U66" s="105"/>
      <c r="V66" s="104"/>
      <c r="W66" s="102"/>
      <c r="X66" s="105"/>
      <c r="Y66" s="32"/>
      <c r="Z66" s="246"/>
      <c r="AA66" s="247"/>
      <c r="AC66" s="376"/>
      <c r="AD66" s="377"/>
      <c r="AE66" s="376"/>
      <c r="AF66" s="378"/>
      <c r="AH66" s="274" t="str">
        <f t="shared" si="23"/>
        <v>4Q</v>
      </c>
      <c r="AI66" s="274" t="str">
        <f t="shared" si="23"/>
        <v>%</v>
      </c>
      <c r="AJ66" s="274" t="str">
        <f t="shared" si="23"/>
        <v>4Q</v>
      </c>
      <c r="AK66" s="274" t="str">
        <f t="shared" si="23"/>
        <v>HQ</v>
      </c>
    </row>
    <row r="67" spans="1:37" ht="21.95" customHeight="1" thickBot="1">
      <c r="A67" s="441"/>
      <c r="B67" s="465"/>
      <c r="C67" s="463"/>
      <c r="D67" s="516"/>
      <c r="E67" s="92" t="str">
        <f t="shared" si="26"/>
        <v>B04</v>
      </c>
      <c r="F67" s="57">
        <v>58</v>
      </c>
      <c r="G67" s="62" t="str">
        <f t="shared" si="14"/>
        <v>IV.5.3</v>
      </c>
      <c r="H67" s="58" t="str">
        <f t="shared" si="14"/>
        <v>FYI</v>
      </c>
      <c r="I67" s="59" t="str">
        <f t="shared" si="14"/>
        <v># de Consultores al final de cada período (VPC)</v>
      </c>
      <c r="J67" s="185" t="str">
        <f t="shared" ref="J67:L67" si="33">VLOOKUP($F67,data,J$2,FALSE)</f>
        <v xml:space="preserve"> </v>
      </c>
      <c r="K67" s="63" t="str">
        <f t="shared" si="33"/>
        <v>FO Team</v>
      </c>
      <c r="L67" s="63" t="str">
        <f t="shared" si="33"/>
        <v>RPA team</v>
      </c>
      <c r="M67" s="20"/>
      <c r="N67" s="256"/>
      <c r="O67" s="257"/>
      <c r="P67" s="113"/>
      <c r="Q67" s="256"/>
      <c r="R67" s="257"/>
      <c r="S67" s="113"/>
      <c r="T67" s="256"/>
      <c r="U67" s="258"/>
      <c r="V67" s="113"/>
      <c r="W67" s="256"/>
      <c r="X67" s="258"/>
      <c r="Y67" s="55"/>
      <c r="Z67" s="259"/>
      <c r="AA67" s="260"/>
      <c r="AC67" s="376"/>
      <c r="AD67" s="377"/>
      <c r="AE67" s="376"/>
      <c r="AF67" s="378"/>
      <c r="AH67" s="280" t="str">
        <f t="shared" si="23"/>
        <v>Each Q</v>
      </c>
      <c r="AI67" s="280" t="str">
        <f t="shared" si="23"/>
        <v>#</v>
      </c>
      <c r="AJ67" s="280" t="str">
        <f t="shared" si="23"/>
        <v>Last informed</v>
      </c>
      <c r="AK67" s="280" t="str">
        <f t="shared" si="23"/>
        <v>HQ</v>
      </c>
    </row>
    <row r="68" spans="1:37" s="2" customFormat="1">
      <c r="A68" s="31"/>
      <c r="B68" s="7"/>
      <c r="C68" s="31"/>
      <c r="D68" s="6"/>
      <c r="E68" s="6"/>
      <c r="F68" s="5">
        <v>59</v>
      </c>
      <c r="J68" s="186"/>
      <c r="K68" s="3"/>
      <c r="L68" s="3"/>
      <c r="M68" s="5"/>
      <c r="AC68" s="3"/>
      <c r="AD68" s="3"/>
      <c r="AE68" s="3"/>
    </row>
    <row r="69" spans="1:37" s="2" customFormat="1" ht="14.25">
      <c r="D69" s="8"/>
      <c r="E69" s="8"/>
      <c r="F69" s="5">
        <v>60</v>
      </c>
      <c r="J69" s="186"/>
      <c r="K69" s="3"/>
      <c r="L69" s="3"/>
      <c r="M69" s="5"/>
      <c r="AA69" s="3"/>
      <c r="AC69" s="3"/>
      <c r="AD69" s="3"/>
    </row>
    <row r="70" spans="1:37" s="2" customFormat="1" ht="17.25" customHeight="1">
      <c r="A70" s="434" t="s">
        <v>586</v>
      </c>
      <c r="B70" s="453" t="s">
        <v>522</v>
      </c>
      <c r="C70" s="436" t="s">
        <v>3</v>
      </c>
      <c r="D70" s="438"/>
      <c r="E70" s="517" t="s">
        <v>523</v>
      </c>
      <c r="F70" s="118">
        <v>61</v>
      </c>
      <c r="G70" s="519" t="s">
        <v>3</v>
      </c>
      <c r="H70" s="511" t="s">
        <v>587</v>
      </c>
      <c r="I70" s="513" t="s">
        <v>525</v>
      </c>
      <c r="J70" s="491" t="s">
        <v>526</v>
      </c>
      <c r="K70" s="492"/>
      <c r="L70" s="493"/>
      <c r="M70" s="118"/>
      <c r="N70" s="508" t="s">
        <v>529</v>
      </c>
      <c r="O70" s="509"/>
      <c r="P70" s="509"/>
      <c r="Q70" s="509"/>
      <c r="R70" s="509"/>
      <c r="S70" s="509"/>
      <c r="T70" s="509"/>
      <c r="U70" s="509"/>
      <c r="V70" s="509"/>
      <c r="W70" s="509"/>
      <c r="X70" s="509"/>
      <c r="Y70" s="509"/>
      <c r="Z70" s="509"/>
      <c r="AA70" s="510"/>
      <c r="AB70" s="9"/>
      <c r="AC70" s="506" t="s">
        <v>588</v>
      </c>
      <c r="AD70" s="506" t="s">
        <v>589</v>
      </c>
      <c r="AE70" s="502" t="s">
        <v>590</v>
      </c>
      <c r="AF70" s="504" t="s">
        <v>591</v>
      </c>
      <c r="AG70" s="500" t="s">
        <v>592</v>
      </c>
    </row>
    <row r="71" spans="1:37" ht="15" customHeight="1">
      <c r="A71" s="435"/>
      <c r="B71" s="454"/>
      <c r="C71" s="437"/>
      <c r="D71" s="439"/>
      <c r="E71" s="518"/>
      <c r="F71" s="119">
        <v>6</v>
      </c>
      <c r="G71" s="520"/>
      <c r="H71" s="512"/>
      <c r="I71" s="514"/>
      <c r="J71" s="494"/>
      <c r="K71" s="495"/>
      <c r="L71" s="496"/>
      <c r="M71" s="119"/>
      <c r="N71" s="120" t="s">
        <v>533</v>
      </c>
      <c r="O71" s="121" t="s">
        <v>513</v>
      </c>
      <c r="P71" s="122"/>
      <c r="Q71" s="120" t="s">
        <v>134</v>
      </c>
      <c r="R71" s="123" t="s">
        <v>513</v>
      </c>
      <c r="S71" s="122"/>
      <c r="T71" s="120" t="s">
        <v>534</v>
      </c>
      <c r="U71" s="123" t="s">
        <v>513</v>
      </c>
      <c r="V71" s="122"/>
      <c r="W71" s="120" t="s">
        <v>35</v>
      </c>
      <c r="X71" s="123" t="s">
        <v>513</v>
      </c>
      <c r="Y71" s="124"/>
      <c r="Z71" s="125">
        <v>2018</v>
      </c>
      <c r="AA71" s="126" t="s">
        <v>513</v>
      </c>
      <c r="AC71" s="507"/>
      <c r="AD71" s="507"/>
      <c r="AE71" s="503"/>
      <c r="AF71" s="505"/>
      <c r="AG71" s="501"/>
    </row>
    <row r="72" spans="1:37" ht="29.45" customHeight="1" outlineLevel="1">
      <c r="A72" s="127" t="s">
        <v>593</v>
      </c>
      <c r="B72" s="128" t="s">
        <v>594</v>
      </c>
      <c r="C72" s="129"/>
      <c r="D72" s="129"/>
      <c r="E72" s="130"/>
      <c r="F72" s="117"/>
      <c r="G72" s="131">
        <v>1</v>
      </c>
      <c r="H72" s="132"/>
      <c r="I72" s="130"/>
      <c r="J72" s="529"/>
      <c r="K72" s="530"/>
      <c r="L72" s="531"/>
      <c r="M72" s="117"/>
      <c r="N72" s="134"/>
      <c r="O72" s="135"/>
      <c r="P72" s="136"/>
      <c r="Q72" s="134"/>
      <c r="R72" s="135"/>
      <c r="S72" s="136"/>
      <c r="T72" s="134"/>
      <c r="U72" s="135"/>
      <c r="V72" s="136"/>
      <c r="W72" s="134"/>
      <c r="X72" s="135"/>
      <c r="Y72" s="137"/>
      <c r="Z72" s="134"/>
      <c r="AA72" s="135"/>
      <c r="AC72" s="294">
        <v>0</v>
      </c>
      <c r="AD72" s="294">
        <v>0</v>
      </c>
      <c r="AE72" s="295">
        <v>0</v>
      </c>
      <c r="AF72" s="296">
        <f>AC72+AD72+AE72</f>
        <v>0</v>
      </c>
      <c r="AG72" s="138"/>
    </row>
    <row r="73" spans="1:37" ht="29.45" customHeight="1" outlineLevel="1">
      <c r="A73" s="127" t="s">
        <v>593</v>
      </c>
      <c r="B73" s="128" t="s">
        <v>594</v>
      </c>
      <c r="C73" s="129"/>
      <c r="D73" s="129"/>
      <c r="E73" s="130"/>
      <c r="F73" s="117"/>
      <c r="G73" s="131">
        <v>2</v>
      </c>
      <c r="H73" s="132"/>
      <c r="I73" s="130"/>
      <c r="J73" s="497"/>
      <c r="K73" s="498"/>
      <c r="L73" s="499"/>
      <c r="M73" s="117"/>
      <c r="N73" s="134"/>
      <c r="O73" s="135"/>
      <c r="P73" s="136"/>
      <c r="Q73" s="134"/>
      <c r="R73" s="135"/>
      <c r="S73" s="136"/>
      <c r="T73" s="134"/>
      <c r="U73" s="135"/>
      <c r="V73" s="136"/>
      <c r="W73" s="134"/>
      <c r="X73" s="135"/>
      <c r="Y73" s="137"/>
      <c r="Z73" s="134"/>
      <c r="AA73" s="135"/>
      <c r="AC73" s="294">
        <v>0</v>
      </c>
      <c r="AD73" s="294">
        <v>0</v>
      </c>
      <c r="AE73" s="295">
        <v>0</v>
      </c>
      <c r="AF73" s="296">
        <f t="shared" ref="AF73:AF93" si="34">AB73+AD73+AE73</f>
        <v>0</v>
      </c>
      <c r="AG73" s="138"/>
    </row>
    <row r="74" spans="1:37" ht="29.45" customHeight="1" outlineLevel="1">
      <c r="A74" s="127" t="s">
        <v>595</v>
      </c>
      <c r="B74" s="139" t="s">
        <v>596</v>
      </c>
      <c r="C74" s="129"/>
      <c r="D74" s="129"/>
      <c r="E74" s="130"/>
      <c r="F74" s="117"/>
      <c r="G74" s="131">
        <v>1</v>
      </c>
      <c r="H74" s="132"/>
      <c r="I74" s="130"/>
      <c r="J74" s="497"/>
      <c r="K74" s="498"/>
      <c r="L74" s="499"/>
      <c r="M74" s="117"/>
      <c r="N74" s="134"/>
      <c r="O74" s="135"/>
      <c r="P74" s="136"/>
      <c r="Q74" s="134"/>
      <c r="R74" s="135"/>
      <c r="S74" s="136"/>
      <c r="T74" s="134"/>
      <c r="U74" s="135"/>
      <c r="V74" s="136"/>
      <c r="W74" s="134"/>
      <c r="X74" s="135"/>
      <c r="Y74" s="137"/>
      <c r="Z74" s="134"/>
      <c r="AA74" s="135"/>
      <c r="AC74" s="294">
        <v>0</v>
      </c>
      <c r="AD74" s="294">
        <v>0</v>
      </c>
      <c r="AE74" s="295">
        <v>0</v>
      </c>
      <c r="AF74" s="296">
        <f t="shared" si="34"/>
        <v>0</v>
      </c>
      <c r="AG74" s="138"/>
    </row>
    <row r="75" spans="1:37" ht="29.45" customHeight="1" outlineLevel="1">
      <c r="A75" s="127" t="s">
        <v>595</v>
      </c>
      <c r="B75" s="139" t="s">
        <v>596</v>
      </c>
      <c r="C75" s="129"/>
      <c r="D75" s="129"/>
      <c r="E75" s="130"/>
      <c r="F75" s="117"/>
      <c r="G75" s="131">
        <v>2</v>
      </c>
      <c r="H75" s="132"/>
      <c r="I75" s="130"/>
      <c r="J75" s="497"/>
      <c r="K75" s="498"/>
      <c r="L75" s="499"/>
      <c r="M75" s="117"/>
      <c r="N75" s="134"/>
      <c r="O75" s="135"/>
      <c r="P75" s="136"/>
      <c r="Q75" s="134"/>
      <c r="R75" s="135"/>
      <c r="S75" s="136"/>
      <c r="T75" s="134"/>
      <c r="U75" s="135"/>
      <c r="V75" s="136"/>
      <c r="W75" s="134"/>
      <c r="X75" s="135"/>
      <c r="Y75" s="137"/>
      <c r="Z75" s="134"/>
      <c r="AA75" s="135"/>
      <c r="AC75" s="294">
        <v>0</v>
      </c>
      <c r="AD75" s="294">
        <v>0</v>
      </c>
      <c r="AE75" s="295">
        <v>0</v>
      </c>
      <c r="AF75" s="296">
        <f t="shared" si="34"/>
        <v>0</v>
      </c>
      <c r="AG75" s="138"/>
    </row>
    <row r="76" spans="1:37" ht="29.45" customHeight="1" outlineLevel="1">
      <c r="A76" s="140" t="s">
        <v>597</v>
      </c>
      <c r="B76" s="141"/>
      <c r="C76" s="129"/>
      <c r="D76" s="129"/>
      <c r="E76" s="130"/>
      <c r="F76" s="117"/>
      <c r="G76" s="131">
        <v>3</v>
      </c>
      <c r="H76" s="132"/>
      <c r="I76" s="130"/>
      <c r="J76" s="497"/>
      <c r="K76" s="498"/>
      <c r="L76" s="499"/>
      <c r="M76" s="117"/>
      <c r="N76" s="134"/>
      <c r="O76" s="135"/>
      <c r="P76" s="136"/>
      <c r="Q76" s="134"/>
      <c r="R76" s="135"/>
      <c r="S76" s="136"/>
      <c r="T76" s="134"/>
      <c r="U76" s="135"/>
      <c r="V76" s="136"/>
      <c r="W76" s="134"/>
      <c r="X76" s="135"/>
      <c r="Y76" s="137"/>
      <c r="Z76" s="134"/>
      <c r="AA76" s="135"/>
      <c r="AC76" s="294">
        <v>0</v>
      </c>
      <c r="AD76" s="294">
        <v>0</v>
      </c>
      <c r="AE76" s="295">
        <v>0</v>
      </c>
      <c r="AF76" s="296">
        <f t="shared" si="34"/>
        <v>0</v>
      </c>
      <c r="AG76" s="138"/>
    </row>
    <row r="77" spans="1:37" ht="29.45" customHeight="1" outlineLevel="1">
      <c r="A77" s="140" t="s">
        <v>597</v>
      </c>
      <c r="B77" s="141"/>
      <c r="C77" s="129"/>
      <c r="D77" s="129"/>
      <c r="E77" s="130"/>
      <c r="F77" s="117"/>
      <c r="G77" s="131">
        <v>4</v>
      </c>
      <c r="H77" s="132"/>
      <c r="I77" s="130"/>
      <c r="J77" s="497"/>
      <c r="K77" s="498"/>
      <c r="L77" s="499"/>
      <c r="M77" s="117"/>
      <c r="N77" s="134"/>
      <c r="O77" s="135"/>
      <c r="P77" s="136"/>
      <c r="Q77" s="134"/>
      <c r="R77" s="135"/>
      <c r="S77" s="136"/>
      <c r="T77" s="134"/>
      <c r="U77" s="135"/>
      <c r="V77" s="136"/>
      <c r="W77" s="134"/>
      <c r="X77" s="135"/>
      <c r="Y77" s="137"/>
      <c r="Z77" s="134"/>
      <c r="AA77" s="135"/>
      <c r="AC77" s="294">
        <v>0</v>
      </c>
      <c r="AD77" s="294">
        <v>0</v>
      </c>
      <c r="AE77" s="295">
        <v>0</v>
      </c>
      <c r="AF77" s="296">
        <f t="shared" si="34"/>
        <v>0</v>
      </c>
      <c r="AG77" s="138"/>
    </row>
    <row r="78" spans="1:37" ht="29.45" customHeight="1" outlineLevel="1">
      <c r="A78" s="140" t="s">
        <v>597</v>
      </c>
      <c r="B78" s="141"/>
      <c r="C78" s="129"/>
      <c r="D78" s="129"/>
      <c r="E78" s="130"/>
      <c r="F78" s="117"/>
      <c r="G78" s="131">
        <v>5</v>
      </c>
      <c r="H78" s="132"/>
      <c r="I78" s="130"/>
      <c r="J78" s="497"/>
      <c r="K78" s="498"/>
      <c r="L78" s="499"/>
      <c r="M78" s="117"/>
      <c r="N78" s="134"/>
      <c r="O78" s="135"/>
      <c r="P78" s="136"/>
      <c r="Q78" s="134"/>
      <c r="R78" s="135"/>
      <c r="S78" s="136"/>
      <c r="T78" s="134"/>
      <c r="U78" s="135"/>
      <c r="V78" s="136"/>
      <c r="W78" s="134"/>
      <c r="X78" s="135"/>
      <c r="Y78" s="137"/>
      <c r="Z78" s="134"/>
      <c r="AA78" s="135"/>
      <c r="AC78" s="294">
        <v>0</v>
      </c>
      <c r="AD78" s="294">
        <v>0</v>
      </c>
      <c r="AE78" s="295">
        <v>0</v>
      </c>
      <c r="AF78" s="296">
        <f t="shared" si="34"/>
        <v>0</v>
      </c>
      <c r="AG78" s="138"/>
    </row>
    <row r="79" spans="1:37" ht="29.45" customHeight="1" outlineLevel="1">
      <c r="A79" s="140" t="s">
        <v>597</v>
      </c>
      <c r="B79" s="141"/>
      <c r="C79" s="129"/>
      <c r="D79" s="129"/>
      <c r="E79" s="130"/>
      <c r="F79" s="117"/>
      <c r="G79" s="131">
        <v>6</v>
      </c>
      <c r="H79" s="132"/>
      <c r="I79" s="130"/>
      <c r="J79" s="497"/>
      <c r="K79" s="498"/>
      <c r="L79" s="499"/>
      <c r="M79" s="117"/>
      <c r="N79" s="134"/>
      <c r="O79" s="135"/>
      <c r="P79" s="136"/>
      <c r="Q79" s="134"/>
      <c r="R79" s="135"/>
      <c r="S79" s="136"/>
      <c r="T79" s="134"/>
      <c r="U79" s="135"/>
      <c r="V79" s="136"/>
      <c r="W79" s="134"/>
      <c r="X79" s="135"/>
      <c r="Y79" s="137"/>
      <c r="Z79" s="134"/>
      <c r="AA79" s="135"/>
      <c r="AC79" s="294">
        <v>0</v>
      </c>
      <c r="AD79" s="294">
        <v>0</v>
      </c>
      <c r="AE79" s="295">
        <v>0</v>
      </c>
      <c r="AF79" s="296">
        <f t="shared" si="34"/>
        <v>0</v>
      </c>
      <c r="AG79" s="138"/>
    </row>
    <row r="80" spans="1:37" ht="29.45" customHeight="1" outlineLevel="1">
      <c r="A80" s="140" t="s">
        <v>597</v>
      </c>
      <c r="B80" s="142"/>
      <c r="C80" s="143"/>
      <c r="D80" s="143"/>
      <c r="E80" s="144"/>
      <c r="F80" s="145"/>
      <c r="G80" s="146">
        <v>7</v>
      </c>
      <c r="H80" s="143"/>
      <c r="I80" s="143"/>
      <c r="J80" s="497"/>
      <c r="K80" s="498"/>
      <c r="L80" s="499"/>
      <c r="M80" s="147"/>
      <c r="N80" s="148"/>
      <c r="O80" s="149"/>
      <c r="P80" s="150"/>
      <c r="Q80" s="148"/>
      <c r="R80" s="149"/>
      <c r="S80" s="150"/>
      <c r="T80" s="148"/>
      <c r="U80" s="149"/>
      <c r="V80" s="150"/>
      <c r="W80" s="148"/>
      <c r="X80" s="149"/>
      <c r="Y80" s="151"/>
      <c r="Z80" s="134"/>
      <c r="AA80" s="135"/>
      <c r="AC80" s="294">
        <v>0</v>
      </c>
      <c r="AD80" s="294">
        <v>0</v>
      </c>
      <c r="AE80" s="295">
        <v>0</v>
      </c>
      <c r="AF80" s="296">
        <f t="shared" si="34"/>
        <v>0</v>
      </c>
      <c r="AG80" s="138"/>
    </row>
    <row r="81" spans="1:33" ht="29.45" customHeight="1" outlineLevel="1">
      <c r="A81" s="140" t="s">
        <v>597</v>
      </c>
      <c r="B81" s="142"/>
      <c r="C81" s="143"/>
      <c r="D81" s="143"/>
      <c r="E81" s="144"/>
      <c r="F81" s="145"/>
      <c r="G81" s="146">
        <v>8</v>
      </c>
      <c r="H81" s="143"/>
      <c r="I81" s="143"/>
      <c r="J81" s="497"/>
      <c r="K81" s="498"/>
      <c r="L81" s="499"/>
      <c r="M81" s="117"/>
      <c r="N81" s="148"/>
      <c r="O81" s="149"/>
      <c r="P81" s="152"/>
      <c r="Q81" s="148"/>
      <c r="R81" s="149"/>
      <c r="S81" s="152"/>
      <c r="T81" s="148"/>
      <c r="U81" s="149"/>
      <c r="V81" s="150"/>
      <c r="W81" s="153"/>
      <c r="X81" s="149"/>
      <c r="Y81" s="151"/>
      <c r="Z81" s="134"/>
      <c r="AA81" s="135"/>
      <c r="AC81" s="294">
        <v>0</v>
      </c>
      <c r="AD81" s="294">
        <v>0</v>
      </c>
      <c r="AE81" s="295">
        <v>0</v>
      </c>
      <c r="AF81" s="296">
        <f t="shared" si="34"/>
        <v>0</v>
      </c>
      <c r="AG81" s="138"/>
    </row>
    <row r="82" spans="1:33" ht="29.45" customHeight="1" outlineLevel="1">
      <c r="A82" s="140" t="s">
        <v>597</v>
      </c>
      <c r="B82" s="142"/>
      <c r="C82" s="143"/>
      <c r="D82" s="143"/>
      <c r="E82" s="144"/>
      <c r="F82" s="145"/>
      <c r="G82" s="146">
        <v>9</v>
      </c>
      <c r="H82" s="143"/>
      <c r="I82" s="154"/>
      <c r="J82" s="497"/>
      <c r="K82" s="498"/>
      <c r="L82" s="499"/>
      <c r="M82" s="117"/>
      <c r="N82" s="155"/>
      <c r="O82" s="156"/>
      <c r="P82" s="157"/>
      <c r="Q82" s="155"/>
      <c r="R82" s="156"/>
      <c r="S82" s="157"/>
      <c r="T82" s="155"/>
      <c r="U82" s="156"/>
      <c r="V82" s="157"/>
      <c r="W82" s="155"/>
      <c r="X82" s="156"/>
      <c r="Y82" s="158"/>
      <c r="Z82" s="159"/>
      <c r="AA82" s="160"/>
      <c r="AC82" s="294">
        <v>0</v>
      </c>
      <c r="AD82" s="294">
        <v>0</v>
      </c>
      <c r="AE82" s="295">
        <v>0</v>
      </c>
      <c r="AF82" s="296">
        <f t="shared" si="34"/>
        <v>0</v>
      </c>
      <c r="AG82" s="138"/>
    </row>
    <row r="83" spans="1:33" ht="29.45" customHeight="1" outlineLevel="1">
      <c r="A83" s="140" t="s">
        <v>597</v>
      </c>
      <c r="B83" s="142"/>
      <c r="C83" s="143"/>
      <c r="D83" s="143"/>
      <c r="E83" s="144"/>
      <c r="F83" s="145"/>
      <c r="G83" s="146">
        <v>10</v>
      </c>
      <c r="H83" s="143"/>
      <c r="I83" s="154"/>
      <c r="J83" s="497"/>
      <c r="K83" s="498"/>
      <c r="L83" s="499"/>
      <c r="M83" s="117"/>
      <c r="N83" s="155"/>
      <c r="O83" s="156"/>
      <c r="P83" s="157"/>
      <c r="Q83" s="155"/>
      <c r="R83" s="156"/>
      <c r="S83" s="157"/>
      <c r="T83" s="155"/>
      <c r="U83" s="156"/>
      <c r="V83" s="157"/>
      <c r="W83" s="155"/>
      <c r="X83" s="156"/>
      <c r="Y83" s="158"/>
      <c r="Z83" s="159"/>
      <c r="AA83" s="160"/>
      <c r="AC83" s="294">
        <v>0</v>
      </c>
      <c r="AD83" s="294">
        <v>0</v>
      </c>
      <c r="AE83" s="295">
        <v>0</v>
      </c>
      <c r="AF83" s="296">
        <f t="shared" si="34"/>
        <v>0</v>
      </c>
      <c r="AG83" s="138"/>
    </row>
    <row r="84" spans="1:33" ht="29.45" customHeight="1" outlineLevel="1">
      <c r="A84" s="140" t="s">
        <v>597</v>
      </c>
      <c r="B84" s="161"/>
      <c r="C84" s="162"/>
      <c r="D84" s="163"/>
      <c r="E84" s="164"/>
      <c r="F84" s="117"/>
      <c r="G84" s="131">
        <v>11</v>
      </c>
      <c r="H84" s="132"/>
      <c r="I84" s="133"/>
      <c r="J84" s="497"/>
      <c r="K84" s="498"/>
      <c r="L84" s="499"/>
      <c r="M84" s="117"/>
      <c r="N84" s="134"/>
      <c r="O84" s="135"/>
      <c r="P84" s="136"/>
      <c r="Q84" s="134"/>
      <c r="R84" s="135"/>
      <c r="S84" s="136"/>
      <c r="T84" s="134"/>
      <c r="U84" s="135"/>
      <c r="V84" s="136"/>
      <c r="W84" s="134"/>
      <c r="X84" s="135"/>
      <c r="Y84" s="137"/>
      <c r="Z84" s="134"/>
      <c r="AA84" s="135"/>
      <c r="AC84" s="294">
        <v>0</v>
      </c>
      <c r="AD84" s="294">
        <v>0</v>
      </c>
      <c r="AE84" s="295">
        <v>0</v>
      </c>
      <c r="AF84" s="296">
        <f t="shared" si="34"/>
        <v>0</v>
      </c>
      <c r="AG84" s="138"/>
    </row>
    <row r="85" spans="1:33" ht="29.45" customHeight="1" outlineLevel="1">
      <c r="A85" s="140" t="s">
        <v>597</v>
      </c>
      <c r="B85" s="161"/>
      <c r="C85" s="162"/>
      <c r="D85" s="163"/>
      <c r="E85" s="164"/>
      <c r="F85" s="117"/>
      <c r="G85" s="131">
        <v>12</v>
      </c>
      <c r="H85" s="132"/>
      <c r="I85" s="133"/>
      <c r="J85" s="497"/>
      <c r="K85" s="498"/>
      <c r="L85" s="499"/>
      <c r="M85" s="117"/>
      <c r="N85" s="134"/>
      <c r="O85" s="135"/>
      <c r="P85" s="136"/>
      <c r="Q85" s="134"/>
      <c r="R85" s="135"/>
      <c r="S85" s="136"/>
      <c r="T85" s="134"/>
      <c r="U85" s="135"/>
      <c r="V85" s="136"/>
      <c r="W85" s="134"/>
      <c r="X85" s="135"/>
      <c r="Y85" s="137"/>
      <c r="Z85" s="134"/>
      <c r="AA85" s="135"/>
      <c r="AC85" s="294">
        <v>0</v>
      </c>
      <c r="AD85" s="294">
        <v>0</v>
      </c>
      <c r="AE85" s="295">
        <v>0</v>
      </c>
      <c r="AF85" s="296">
        <f t="shared" si="34"/>
        <v>0</v>
      </c>
      <c r="AG85" s="138"/>
    </row>
    <row r="86" spans="1:33" ht="29.45" customHeight="1" outlineLevel="1">
      <c r="A86" s="140" t="s">
        <v>597</v>
      </c>
      <c r="B86" s="161"/>
      <c r="C86" s="162"/>
      <c r="D86" s="163"/>
      <c r="E86" s="164"/>
      <c r="F86" s="117"/>
      <c r="G86" s="131">
        <v>13</v>
      </c>
      <c r="H86" s="132"/>
      <c r="I86" s="133"/>
      <c r="J86" s="497"/>
      <c r="K86" s="498"/>
      <c r="L86" s="499"/>
      <c r="M86" s="117"/>
      <c r="N86" s="134"/>
      <c r="O86" s="135"/>
      <c r="P86" s="136"/>
      <c r="Q86" s="134"/>
      <c r="R86" s="135"/>
      <c r="S86" s="136"/>
      <c r="T86" s="134"/>
      <c r="U86" s="135"/>
      <c r="V86" s="136"/>
      <c r="W86" s="134"/>
      <c r="X86" s="135"/>
      <c r="Y86" s="137"/>
      <c r="Z86" s="134"/>
      <c r="AA86" s="135"/>
      <c r="AC86" s="294">
        <v>0</v>
      </c>
      <c r="AD86" s="294">
        <v>0</v>
      </c>
      <c r="AE86" s="295">
        <v>0</v>
      </c>
      <c r="AF86" s="296">
        <f t="shared" si="34"/>
        <v>0</v>
      </c>
      <c r="AG86" s="138"/>
    </row>
    <row r="87" spans="1:33" ht="29.45" customHeight="1" outlineLevel="1">
      <c r="A87" s="140" t="s">
        <v>597</v>
      </c>
      <c r="B87" s="161"/>
      <c r="C87" s="162"/>
      <c r="D87" s="163"/>
      <c r="E87" s="164"/>
      <c r="F87" s="117"/>
      <c r="G87" s="131">
        <v>14</v>
      </c>
      <c r="H87" s="132"/>
      <c r="I87" s="133"/>
      <c r="J87" s="497"/>
      <c r="K87" s="498"/>
      <c r="L87" s="499"/>
      <c r="M87" s="117"/>
      <c r="N87" s="134"/>
      <c r="O87" s="135"/>
      <c r="P87" s="136"/>
      <c r="Q87" s="134"/>
      <c r="R87" s="135"/>
      <c r="S87" s="136"/>
      <c r="T87" s="134"/>
      <c r="U87" s="135"/>
      <c r="V87" s="136"/>
      <c r="W87" s="134"/>
      <c r="X87" s="135"/>
      <c r="Y87" s="137"/>
      <c r="Z87" s="134"/>
      <c r="AA87" s="135"/>
      <c r="AC87" s="294">
        <v>0</v>
      </c>
      <c r="AD87" s="294">
        <v>0</v>
      </c>
      <c r="AE87" s="295">
        <v>0</v>
      </c>
      <c r="AF87" s="296">
        <f t="shared" si="34"/>
        <v>0</v>
      </c>
      <c r="AG87" s="138"/>
    </row>
    <row r="88" spans="1:33" ht="29.45" customHeight="1" outlineLevel="1">
      <c r="A88" s="140" t="s">
        <v>597</v>
      </c>
      <c r="B88" s="161"/>
      <c r="C88" s="162"/>
      <c r="D88" s="163"/>
      <c r="E88" s="164"/>
      <c r="F88" s="117"/>
      <c r="G88" s="131">
        <v>15</v>
      </c>
      <c r="H88" s="132"/>
      <c r="I88" s="133"/>
      <c r="J88" s="497"/>
      <c r="K88" s="498"/>
      <c r="L88" s="499"/>
      <c r="M88" s="117"/>
      <c r="N88" s="134"/>
      <c r="O88" s="135"/>
      <c r="P88" s="136"/>
      <c r="Q88" s="134"/>
      <c r="R88" s="135"/>
      <c r="S88" s="136"/>
      <c r="T88" s="134"/>
      <c r="U88" s="135"/>
      <c r="V88" s="136"/>
      <c r="W88" s="134"/>
      <c r="X88" s="135"/>
      <c r="Y88" s="137"/>
      <c r="Z88" s="134"/>
      <c r="AA88" s="135"/>
      <c r="AC88" s="294">
        <v>0</v>
      </c>
      <c r="AD88" s="294">
        <v>0</v>
      </c>
      <c r="AE88" s="295">
        <v>0</v>
      </c>
      <c r="AF88" s="296">
        <f t="shared" si="34"/>
        <v>0</v>
      </c>
      <c r="AG88" s="138"/>
    </row>
    <row r="89" spans="1:33" ht="29.45" customHeight="1" outlineLevel="1">
      <c r="A89" s="140" t="s">
        <v>597</v>
      </c>
      <c r="B89" s="161"/>
      <c r="C89" s="162"/>
      <c r="D89" s="163"/>
      <c r="E89" s="164"/>
      <c r="F89" s="117"/>
      <c r="G89" s="131">
        <v>16</v>
      </c>
      <c r="H89" s="132"/>
      <c r="I89" s="133"/>
      <c r="J89" s="497"/>
      <c r="K89" s="498"/>
      <c r="L89" s="499"/>
      <c r="M89" s="117"/>
      <c r="N89" s="134"/>
      <c r="O89" s="135"/>
      <c r="P89" s="136"/>
      <c r="Q89" s="134"/>
      <c r="R89" s="135"/>
      <c r="S89" s="136"/>
      <c r="T89" s="134"/>
      <c r="U89" s="135"/>
      <c r="V89" s="136"/>
      <c r="W89" s="134"/>
      <c r="X89" s="135"/>
      <c r="Y89" s="137"/>
      <c r="Z89" s="134"/>
      <c r="AA89" s="135"/>
      <c r="AC89" s="294">
        <v>0</v>
      </c>
      <c r="AD89" s="294">
        <v>0</v>
      </c>
      <c r="AE89" s="295">
        <v>0</v>
      </c>
      <c r="AF89" s="296">
        <f t="shared" si="34"/>
        <v>0</v>
      </c>
      <c r="AG89" s="138"/>
    </row>
    <row r="90" spans="1:33" ht="29.45" customHeight="1" outlineLevel="1">
      <c r="A90" s="140" t="s">
        <v>597</v>
      </c>
      <c r="B90" s="161"/>
      <c r="C90" s="162"/>
      <c r="D90" s="163"/>
      <c r="E90" s="164"/>
      <c r="F90" s="117"/>
      <c r="G90" s="131">
        <v>17</v>
      </c>
      <c r="H90" s="132"/>
      <c r="I90" s="133"/>
      <c r="J90" s="497"/>
      <c r="K90" s="498"/>
      <c r="L90" s="499"/>
      <c r="M90" s="117"/>
      <c r="N90" s="134"/>
      <c r="O90" s="135"/>
      <c r="P90" s="136"/>
      <c r="Q90" s="134"/>
      <c r="R90" s="135"/>
      <c r="S90" s="136"/>
      <c r="T90" s="134"/>
      <c r="U90" s="135"/>
      <c r="V90" s="136"/>
      <c r="W90" s="134"/>
      <c r="X90" s="135"/>
      <c r="Y90" s="137"/>
      <c r="Z90" s="134"/>
      <c r="AA90" s="135"/>
      <c r="AC90" s="294">
        <v>0</v>
      </c>
      <c r="AD90" s="294">
        <v>0</v>
      </c>
      <c r="AE90" s="295">
        <v>0</v>
      </c>
      <c r="AF90" s="296">
        <f t="shared" si="34"/>
        <v>0</v>
      </c>
      <c r="AG90" s="138"/>
    </row>
    <row r="91" spans="1:33" ht="29.45" customHeight="1" outlineLevel="1">
      <c r="A91" s="140" t="s">
        <v>597</v>
      </c>
      <c r="B91" s="161"/>
      <c r="C91" s="162"/>
      <c r="D91" s="163"/>
      <c r="E91" s="164"/>
      <c r="F91" s="117"/>
      <c r="G91" s="131">
        <v>18</v>
      </c>
      <c r="H91" s="132"/>
      <c r="I91" s="133"/>
      <c r="J91" s="497"/>
      <c r="K91" s="498"/>
      <c r="L91" s="499"/>
      <c r="M91" s="117"/>
      <c r="N91" s="134"/>
      <c r="O91" s="135"/>
      <c r="P91" s="136"/>
      <c r="Q91" s="134"/>
      <c r="R91" s="135"/>
      <c r="S91" s="136"/>
      <c r="T91" s="134"/>
      <c r="U91" s="135"/>
      <c r="V91" s="136"/>
      <c r="W91" s="134"/>
      <c r="X91" s="135"/>
      <c r="Y91" s="137"/>
      <c r="Z91" s="134"/>
      <c r="AA91" s="135"/>
      <c r="AC91" s="294">
        <v>0</v>
      </c>
      <c r="AD91" s="294">
        <v>0</v>
      </c>
      <c r="AE91" s="295">
        <v>0</v>
      </c>
      <c r="AF91" s="296">
        <f t="shared" si="34"/>
        <v>0</v>
      </c>
      <c r="AG91" s="138"/>
    </row>
    <row r="92" spans="1:33" ht="29.45" customHeight="1" outlineLevel="1">
      <c r="A92" s="140" t="s">
        <v>597</v>
      </c>
      <c r="B92" s="161"/>
      <c r="C92" s="162"/>
      <c r="D92" s="163"/>
      <c r="E92" s="164"/>
      <c r="F92" s="117"/>
      <c r="G92" s="131">
        <v>19</v>
      </c>
      <c r="H92" s="132"/>
      <c r="I92" s="133"/>
      <c r="J92" s="497"/>
      <c r="K92" s="498"/>
      <c r="L92" s="499"/>
      <c r="M92" s="117"/>
      <c r="N92" s="134"/>
      <c r="O92" s="135"/>
      <c r="P92" s="136"/>
      <c r="Q92" s="134"/>
      <c r="R92" s="135"/>
      <c r="S92" s="136"/>
      <c r="T92" s="134"/>
      <c r="U92" s="135"/>
      <c r="V92" s="136"/>
      <c r="W92" s="134"/>
      <c r="X92" s="135"/>
      <c r="Y92" s="137"/>
      <c r="Z92" s="134"/>
      <c r="AA92" s="135"/>
      <c r="AC92" s="294">
        <v>0</v>
      </c>
      <c r="AD92" s="294">
        <v>0</v>
      </c>
      <c r="AE92" s="295">
        <v>0</v>
      </c>
      <c r="AF92" s="296">
        <f t="shared" si="34"/>
        <v>0</v>
      </c>
      <c r="AG92" s="138"/>
    </row>
    <row r="93" spans="1:33" ht="29.45" customHeight="1" outlineLevel="1">
      <c r="A93" s="165" t="s">
        <v>597</v>
      </c>
      <c r="B93" s="166"/>
      <c r="C93" s="167"/>
      <c r="D93" s="168"/>
      <c r="E93" s="169"/>
      <c r="F93" s="117"/>
      <c r="G93" s="170">
        <v>20</v>
      </c>
      <c r="H93" s="171"/>
      <c r="I93" s="172"/>
      <c r="J93" s="521"/>
      <c r="K93" s="522"/>
      <c r="L93" s="523"/>
      <c r="M93" s="117"/>
      <c r="N93" s="173"/>
      <c r="O93" s="174"/>
      <c r="P93" s="175"/>
      <c r="Q93" s="173"/>
      <c r="R93" s="174"/>
      <c r="S93" s="175"/>
      <c r="T93" s="173"/>
      <c r="U93" s="174"/>
      <c r="V93" s="175"/>
      <c r="W93" s="173"/>
      <c r="X93" s="174"/>
      <c r="Y93" s="176"/>
      <c r="Z93" s="173"/>
      <c r="AA93" s="174"/>
      <c r="AC93" s="297">
        <v>0</v>
      </c>
      <c r="AD93" s="297">
        <v>0</v>
      </c>
      <c r="AE93" s="298">
        <v>0</v>
      </c>
      <c r="AF93" s="299">
        <f t="shared" si="34"/>
        <v>0</v>
      </c>
      <c r="AG93" s="177"/>
    </row>
    <row r="94" spans="1:33" ht="12">
      <c r="B94" s="9"/>
      <c r="C94" s="9"/>
      <c r="N94" s="87"/>
      <c r="O94" s="87"/>
      <c r="P94" s="87"/>
      <c r="Q94" s="87"/>
      <c r="R94" s="87"/>
      <c r="S94" s="87"/>
      <c r="T94" s="87"/>
      <c r="U94" s="87"/>
      <c r="V94" s="87"/>
      <c r="W94" s="87"/>
      <c r="X94" s="87"/>
      <c r="Y94" s="87"/>
      <c r="Z94" s="87"/>
      <c r="AA94" s="88"/>
      <c r="AE94" s="89"/>
    </row>
    <row r="95" spans="1:33">
      <c r="B95" s="9"/>
      <c r="C95" s="10"/>
      <c r="D95" s="2"/>
      <c r="F95" s="10"/>
      <c r="N95" s="9"/>
      <c r="AA95" s="11"/>
    </row>
    <row r="96" spans="1:33">
      <c r="B96" s="9"/>
      <c r="C96" s="10"/>
      <c r="D96" s="2"/>
      <c r="F96" s="10"/>
      <c r="N96" s="9"/>
      <c r="AA96" s="11"/>
    </row>
    <row r="97" spans="2:27">
      <c r="B97" s="9"/>
      <c r="C97" s="10"/>
      <c r="D97" s="2"/>
      <c r="F97" s="10"/>
      <c r="N97" s="9"/>
      <c r="AA97" s="11"/>
    </row>
    <row r="98" spans="2:27">
      <c r="B98" s="9"/>
      <c r="C98" s="10"/>
      <c r="D98" s="2"/>
      <c r="F98" s="10"/>
      <c r="N98" s="9"/>
      <c r="AA98" s="11"/>
    </row>
    <row r="99" spans="2:27">
      <c r="B99" s="9"/>
      <c r="C99" s="10"/>
      <c r="D99" s="2"/>
      <c r="F99" s="10"/>
      <c r="N99" s="9"/>
      <c r="AA99" s="11"/>
    </row>
    <row r="100" spans="2:27">
      <c r="B100" s="9"/>
      <c r="C100" s="10"/>
      <c r="D100" s="2"/>
      <c r="F100" s="10"/>
      <c r="N100" s="9"/>
      <c r="AA100" s="11"/>
    </row>
    <row r="101" spans="2:27">
      <c r="B101" s="9"/>
      <c r="C101" s="10"/>
      <c r="D101" s="2"/>
      <c r="F101" s="10"/>
      <c r="N101" s="9"/>
      <c r="AA101" s="11"/>
    </row>
    <row r="102" spans="2:27">
      <c r="B102" s="9"/>
      <c r="C102" s="10"/>
      <c r="D102" s="2"/>
      <c r="F102" s="10"/>
      <c r="N102" s="9"/>
      <c r="AA102" s="11"/>
    </row>
    <row r="103" spans="2:27">
      <c r="B103" s="9"/>
      <c r="C103" s="10"/>
      <c r="D103" s="2"/>
      <c r="F103" s="10"/>
      <c r="N103" s="9"/>
      <c r="AA103" s="11"/>
    </row>
    <row r="104" spans="2:27">
      <c r="B104" s="9"/>
      <c r="C104" s="10"/>
      <c r="D104" s="2"/>
      <c r="F104" s="10"/>
      <c r="N104" s="9"/>
      <c r="AA104" s="11"/>
    </row>
    <row r="105" spans="2:27">
      <c r="B105" s="9"/>
      <c r="C105" s="10"/>
      <c r="D105" s="2"/>
      <c r="F105" s="10"/>
      <c r="N105" s="9"/>
      <c r="AA105" s="11"/>
    </row>
    <row r="106" spans="2:27">
      <c r="B106" s="9"/>
      <c r="C106" s="10"/>
      <c r="D106" s="2"/>
      <c r="F106" s="10"/>
      <c r="N106" s="9"/>
      <c r="AA106" s="11"/>
    </row>
    <row r="107" spans="2:27">
      <c r="B107" s="9"/>
      <c r="C107" s="10"/>
      <c r="D107" s="2"/>
      <c r="F107" s="10"/>
      <c r="N107" s="9"/>
      <c r="AA107" s="11"/>
    </row>
    <row r="108" spans="2:27">
      <c r="B108" s="9"/>
      <c r="C108" s="10"/>
      <c r="D108" s="2"/>
      <c r="F108" s="10"/>
      <c r="N108" s="9"/>
      <c r="AA108" s="11"/>
    </row>
    <row r="109" spans="2:27">
      <c r="B109" s="9"/>
      <c r="C109" s="10"/>
      <c r="D109" s="2"/>
      <c r="F109" s="10"/>
      <c r="N109" s="9"/>
      <c r="AA109" s="11"/>
    </row>
    <row r="110" spans="2:27">
      <c r="B110" s="9"/>
      <c r="C110" s="10"/>
      <c r="D110" s="2"/>
      <c r="F110" s="10"/>
      <c r="N110" s="9"/>
      <c r="AA110" s="11"/>
    </row>
    <row r="111" spans="2:27">
      <c r="B111" s="9"/>
      <c r="C111" s="10"/>
      <c r="D111" s="2"/>
      <c r="F111" s="10"/>
      <c r="N111" s="9"/>
      <c r="AA111" s="11"/>
    </row>
    <row r="112" spans="2:27">
      <c r="B112" s="9"/>
      <c r="C112" s="10"/>
      <c r="D112" s="2"/>
      <c r="F112" s="10"/>
      <c r="N112" s="9"/>
      <c r="AA112" s="11"/>
    </row>
    <row r="113" spans="2:27">
      <c r="B113" s="9"/>
      <c r="C113" s="10"/>
      <c r="D113" s="2"/>
      <c r="F113" s="10"/>
      <c r="N113" s="9"/>
      <c r="AA113" s="11"/>
    </row>
    <row r="114" spans="2:27">
      <c r="B114" s="9"/>
      <c r="C114" s="10"/>
      <c r="D114" s="2"/>
      <c r="F114" s="10"/>
      <c r="N114" s="9"/>
      <c r="AA114" s="11"/>
    </row>
    <row r="115" spans="2:27">
      <c r="B115" s="9"/>
      <c r="C115" s="10"/>
      <c r="D115" s="2"/>
      <c r="F115" s="10"/>
      <c r="N115" s="9"/>
      <c r="AA115" s="11"/>
    </row>
    <row r="116" spans="2:27">
      <c r="B116" s="9"/>
      <c r="C116" s="10"/>
      <c r="D116" s="2"/>
      <c r="F116" s="10"/>
      <c r="N116" s="9"/>
      <c r="AA116" s="11"/>
    </row>
    <row r="117" spans="2:27">
      <c r="B117" s="9"/>
      <c r="C117" s="10"/>
      <c r="D117" s="2"/>
      <c r="F117" s="10"/>
      <c r="N117" s="9"/>
      <c r="AA117" s="11"/>
    </row>
    <row r="118" spans="2:27">
      <c r="B118" s="9"/>
      <c r="C118" s="10"/>
      <c r="D118" s="2"/>
      <c r="F118" s="10"/>
      <c r="N118" s="9"/>
      <c r="AA118" s="11"/>
    </row>
    <row r="119" spans="2:27">
      <c r="B119" s="9"/>
      <c r="C119" s="10"/>
      <c r="D119" s="2"/>
      <c r="F119" s="10"/>
      <c r="N119" s="9"/>
      <c r="AA119" s="11"/>
    </row>
    <row r="120" spans="2:27">
      <c r="B120" s="9"/>
      <c r="C120" s="10"/>
      <c r="D120" s="2"/>
      <c r="F120" s="10"/>
      <c r="N120" s="9"/>
      <c r="AA120" s="11"/>
    </row>
    <row r="121" spans="2:27">
      <c r="B121" s="9"/>
      <c r="C121" s="10"/>
      <c r="D121" s="2"/>
      <c r="F121" s="10"/>
      <c r="N121" s="9"/>
      <c r="AA121" s="11"/>
    </row>
    <row r="122" spans="2:27">
      <c r="B122" s="9"/>
      <c r="C122" s="10"/>
      <c r="D122" s="2"/>
      <c r="F122" s="10"/>
      <c r="N122" s="9"/>
      <c r="AA122" s="11"/>
    </row>
    <row r="123" spans="2:27">
      <c r="B123" s="9"/>
      <c r="C123" s="10"/>
      <c r="D123" s="2"/>
      <c r="F123" s="10"/>
      <c r="N123" s="9"/>
      <c r="AA123" s="11"/>
    </row>
    <row r="124" spans="2:27">
      <c r="B124" s="9"/>
      <c r="C124" s="10"/>
      <c r="D124" s="2"/>
      <c r="F124" s="10"/>
      <c r="N124" s="9"/>
      <c r="AA124" s="11"/>
    </row>
    <row r="125" spans="2:27">
      <c r="B125" s="9"/>
      <c r="C125" s="10"/>
      <c r="D125" s="2"/>
      <c r="F125" s="10"/>
      <c r="N125" s="9"/>
      <c r="AA125" s="11"/>
    </row>
    <row r="126" spans="2:27">
      <c r="B126" s="9"/>
      <c r="C126" s="10"/>
      <c r="D126" s="2"/>
      <c r="F126" s="10"/>
      <c r="N126" s="9"/>
      <c r="AA126" s="11"/>
    </row>
    <row r="127" spans="2:27">
      <c r="B127" s="9"/>
      <c r="C127" s="10"/>
      <c r="D127" s="2"/>
      <c r="F127" s="10"/>
      <c r="N127" s="9"/>
      <c r="AA127" s="11"/>
    </row>
    <row r="128" spans="2:27">
      <c r="B128" s="9"/>
      <c r="C128" s="10"/>
      <c r="D128" s="2"/>
      <c r="F128" s="10"/>
      <c r="N128" s="9"/>
      <c r="AA128" s="11"/>
    </row>
    <row r="129" spans="2:27">
      <c r="B129" s="9"/>
      <c r="C129" s="10"/>
      <c r="D129" s="2"/>
      <c r="F129" s="10"/>
      <c r="N129" s="9"/>
      <c r="AA129" s="11"/>
    </row>
    <row r="130" spans="2:27">
      <c r="B130" s="9"/>
      <c r="C130" s="10"/>
      <c r="D130" s="2"/>
      <c r="F130" s="10"/>
      <c r="N130" s="9"/>
      <c r="AA130" s="11"/>
    </row>
  </sheetData>
  <mergeCells count="86">
    <mergeCell ref="A5:A35"/>
    <mergeCell ref="AC3:AF3"/>
    <mergeCell ref="AK3:AK4"/>
    <mergeCell ref="AI3:AI4"/>
    <mergeCell ref="AJ3:AJ4"/>
    <mergeCell ref="G3:G4"/>
    <mergeCell ref="L3:L4"/>
    <mergeCell ref="J3:J4"/>
    <mergeCell ref="H3:H4"/>
    <mergeCell ref="D5:D9"/>
    <mergeCell ref="B15:B35"/>
    <mergeCell ref="C15:C35"/>
    <mergeCell ref="A3:A4"/>
    <mergeCell ref="AH3:AH4"/>
    <mergeCell ref="N3:AA3"/>
    <mergeCell ref="B13:B14"/>
    <mergeCell ref="J82:L82"/>
    <mergeCell ref="J83:L83"/>
    <mergeCell ref="J84:L84"/>
    <mergeCell ref="J85:L85"/>
    <mergeCell ref="A37:A42"/>
    <mergeCell ref="J77:L77"/>
    <mergeCell ref="J78:L78"/>
    <mergeCell ref="J79:L79"/>
    <mergeCell ref="J80:L80"/>
    <mergeCell ref="J81:L81"/>
    <mergeCell ref="D43:D44"/>
    <mergeCell ref="D45:D52"/>
    <mergeCell ref="J72:L72"/>
    <mergeCell ref="J73:L73"/>
    <mergeCell ref="J74:L74"/>
    <mergeCell ref="J75:L75"/>
    <mergeCell ref="J93:L93"/>
    <mergeCell ref="J86:L86"/>
    <mergeCell ref="J87:L87"/>
    <mergeCell ref="J88:L88"/>
    <mergeCell ref="J89:L89"/>
    <mergeCell ref="J90:L90"/>
    <mergeCell ref="J92:L92"/>
    <mergeCell ref="J91:L91"/>
    <mergeCell ref="C60:C64"/>
    <mergeCell ref="D60:D64"/>
    <mergeCell ref="J70:L71"/>
    <mergeCell ref="J76:L76"/>
    <mergeCell ref="AG70:AG71"/>
    <mergeCell ref="AE70:AE71"/>
    <mergeCell ref="AF70:AF71"/>
    <mergeCell ref="AD70:AD71"/>
    <mergeCell ref="AC70:AC71"/>
    <mergeCell ref="N70:AA70"/>
    <mergeCell ref="H70:H71"/>
    <mergeCell ref="I70:I71"/>
    <mergeCell ref="D65:D67"/>
    <mergeCell ref="E70:E71"/>
    <mergeCell ref="G70:G71"/>
    <mergeCell ref="C3:C4"/>
    <mergeCell ref="B3:B4"/>
    <mergeCell ref="D11:D12"/>
    <mergeCell ref="C10:C12"/>
    <mergeCell ref="D3:D4"/>
    <mergeCell ref="D13:D14"/>
    <mergeCell ref="D15:D29"/>
    <mergeCell ref="D53:D59"/>
    <mergeCell ref="B5:B9"/>
    <mergeCell ref="C5:C9"/>
    <mergeCell ref="B10:B12"/>
    <mergeCell ref="C53:C59"/>
    <mergeCell ref="D30:D35"/>
    <mergeCell ref="B37:B38"/>
    <mergeCell ref="C37:C38"/>
    <mergeCell ref="K3:K4"/>
    <mergeCell ref="A70:A71"/>
    <mergeCell ref="C70:C71"/>
    <mergeCell ref="D70:D71"/>
    <mergeCell ref="A43:A67"/>
    <mergeCell ref="B39:B42"/>
    <mergeCell ref="D39:D42"/>
    <mergeCell ref="C39:C42"/>
    <mergeCell ref="B43:B44"/>
    <mergeCell ref="C43:C44"/>
    <mergeCell ref="B70:B71"/>
    <mergeCell ref="B45:B52"/>
    <mergeCell ref="C45:C52"/>
    <mergeCell ref="C65:C67"/>
    <mergeCell ref="B53:B67"/>
    <mergeCell ref="C13:C14"/>
  </mergeCells>
  <hyperlinks>
    <hyperlink ref="I4" r:id="rId1"/>
    <hyperlink ref="J16" location="'ICB Checklist'!A1" display="'ICB Checklist'!A1"/>
    <hyperlink ref="J13" location="'ANEXO III Checklist'!A1" display="'ANEXO III Checklist'!A1"/>
    <hyperlink ref="J11" location="'CPD Checklists'!A1" display="'CPD Checklists'!A1"/>
    <hyperlink ref="J10" location="'EBP Checklist'!A1" display="'EBP Checklist'!A1"/>
    <hyperlink ref="J62" location="'T&amp;L Checklist'!A1" display="'T&amp;L Checklist'!A1"/>
  </hyperlinks>
  <pageMargins left="0.25" right="0.25" top="0.44" bottom="0.36" header="0.33" footer="0.3"/>
  <pageSetup paperSize="17" scale="81" fitToWidth="2" fitToHeight="2" orientation="landscape" r:id="rId2"/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66"/>
    <pageSetUpPr fitToPage="1"/>
  </sheetPr>
  <dimension ref="A2:V14"/>
  <sheetViews>
    <sheetView showGridLines="0" zoomScale="70" zoomScaleNormal="70" workbookViewId="0"/>
  </sheetViews>
  <sheetFormatPr baseColWidth="10" defaultColWidth="9" defaultRowHeight="12.75"/>
  <cols>
    <col min="1" max="1" width="2.25" style="332" customWidth="1"/>
    <col min="2" max="2" width="5.875" style="320" customWidth="1"/>
    <col min="3" max="3" width="1.25" style="320" customWidth="1"/>
    <col min="4" max="4" width="65.375" style="320" bestFit="1" customWidth="1"/>
    <col min="5" max="5" width="1.25" style="320" customWidth="1"/>
    <col min="6" max="6" width="9" style="320"/>
    <col min="7" max="7" width="1.25" style="320" customWidth="1"/>
    <col min="8" max="8" width="6.875" style="320" customWidth="1"/>
    <col min="9" max="9" width="1.5" style="320" customWidth="1"/>
    <col min="10" max="10" width="9" style="320"/>
    <col min="11" max="11" width="1.25" style="320" customWidth="1"/>
    <col min="12" max="12" width="6.875" style="320" customWidth="1"/>
    <col min="13" max="13" width="1.5" style="320" customWidth="1"/>
    <col min="14" max="14" width="9" style="320"/>
    <col min="15" max="15" width="1.25" style="320" customWidth="1"/>
    <col min="16" max="16" width="6.875" style="320" customWidth="1"/>
    <col min="17" max="17" width="1.5" style="320" customWidth="1"/>
    <col min="18" max="18" width="9" style="320"/>
    <col min="19" max="19" width="1.25" style="320" customWidth="1"/>
    <col min="20" max="20" width="6.875" style="320" customWidth="1"/>
    <col min="21" max="21" width="9" style="320"/>
    <col min="22" max="22" width="29.5" style="320" customWidth="1"/>
    <col min="23" max="16384" width="9" style="320"/>
  </cols>
  <sheetData>
    <row r="2" spans="1:22" ht="28.5">
      <c r="B2" s="321" t="str">
        <f>CONCATENATE("EBP Checklist - ",'1. Dashboard'!$A$2," 2018")</f>
        <v>EBP Checklist - El Salvador 2018</v>
      </c>
      <c r="V2" s="341" t="s">
        <v>598</v>
      </c>
    </row>
    <row r="5" spans="1:22" ht="25.35" customHeight="1">
      <c r="A5" s="332">
        <v>3</v>
      </c>
      <c r="B5" s="556" t="str">
        <f>HLOOKUP(CONCATENATE('1. Dashboard'!$A$3," Checklists"),checklists,A5,FALSE)</f>
        <v>% de Calidad en insumos a la EBP</v>
      </c>
      <c r="C5" s="557"/>
      <c r="D5" s="558"/>
      <c r="F5" s="556" t="s">
        <v>533</v>
      </c>
      <c r="G5" s="557"/>
      <c r="H5" s="558"/>
      <c r="J5" s="556" t="s">
        <v>134</v>
      </c>
      <c r="K5" s="557"/>
      <c r="L5" s="558"/>
      <c r="N5" s="556" t="s">
        <v>534</v>
      </c>
      <c r="O5" s="557"/>
      <c r="P5" s="558"/>
      <c r="R5" s="556" t="s">
        <v>35</v>
      </c>
      <c r="S5" s="557"/>
      <c r="T5" s="558"/>
      <c r="V5" s="322" t="str">
        <f>IF('1. Dashboard'!A3="ES","Comentarios","Comments")</f>
        <v>Comentarios</v>
      </c>
    </row>
    <row r="6" spans="1:22" ht="8.4499999999999993" customHeight="1"/>
    <row r="7" spans="1:22" s="324" customFormat="1" ht="36" customHeight="1">
      <c r="A7" s="334">
        <v>4</v>
      </c>
      <c r="B7" s="323">
        <v>1</v>
      </c>
      <c r="D7" s="325" t="str">
        <f>HLOOKUP(CONCATENATE('1. Dashboard'!$A$3," Checklists"),checklists,A7,FALSE)</f>
        <v>¿La entrega del insumo fiduciario fue oportuna?</v>
      </c>
      <c r="F7" s="562"/>
      <c r="G7" s="563"/>
      <c r="H7" s="564"/>
      <c r="J7" s="562"/>
      <c r="K7" s="563"/>
      <c r="L7" s="564"/>
      <c r="N7" s="562"/>
      <c r="O7" s="563"/>
      <c r="P7" s="564"/>
      <c r="R7" s="326" t="s">
        <v>38</v>
      </c>
      <c r="T7" s="327">
        <f>IF(R7="yes",0.2,0)</f>
        <v>0</v>
      </c>
      <c r="V7" s="336"/>
    </row>
    <row r="8" spans="1:22" s="324" customFormat="1" ht="36" customHeight="1">
      <c r="A8" s="334">
        <v>5</v>
      </c>
      <c r="B8" s="323">
        <v>2</v>
      </c>
      <c r="D8" s="325" t="str">
        <f>HLOOKUP(CONCATENATE('1. Dashboard'!$A$3," Checklists"),checklists,A8,FALSE)</f>
        <v>¿Coordinó una propuesta de cronograma interno (FMP) para la elaboración del insumo fiduciario?</v>
      </c>
      <c r="F8" s="562"/>
      <c r="G8" s="563"/>
      <c r="H8" s="564"/>
      <c r="J8" s="562"/>
      <c r="K8" s="563"/>
      <c r="L8" s="564"/>
      <c r="N8" s="562"/>
      <c r="O8" s="563"/>
      <c r="P8" s="564"/>
      <c r="R8" s="326" t="s">
        <v>38</v>
      </c>
      <c r="T8" s="327">
        <f t="shared" ref="T8:T10" si="0">IF(R8="yes",0.2,0)</f>
        <v>0</v>
      </c>
      <c r="V8" s="336"/>
    </row>
    <row r="9" spans="1:22" ht="36" customHeight="1">
      <c r="A9" s="333">
        <v>6</v>
      </c>
      <c r="B9" s="323">
        <v>3</v>
      </c>
      <c r="D9" s="325" t="str">
        <f>HLOOKUP(CONCATENATE('1. Dashboard'!$A$3," Checklists"),checklists,A9,FALSE)</f>
        <v>¿Los insumos fiduciarios cumplen con los parámetros de la Guía? (inclusive la consistencia con la información cargada en Convergencia)</v>
      </c>
      <c r="F9" s="562"/>
      <c r="G9" s="563"/>
      <c r="H9" s="564"/>
      <c r="J9" s="562"/>
      <c r="K9" s="563"/>
      <c r="L9" s="564"/>
      <c r="N9" s="562"/>
      <c r="O9" s="563"/>
      <c r="P9" s="564"/>
      <c r="R9" s="326" t="s">
        <v>38</v>
      </c>
      <c r="T9" s="327">
        <f t="shared" si="0"/>
        <v>0</v>
      </c>
      <c r="V9" s="336"/>
    </row>
    <row r="10" spans="1:22" ht="36" customHeight="1">
      <c r="A10" s="333">
        <v>7</v>
      </c>
      <c r="B10" s="323">
        <v>4</v>
      </c>
      <c r="D10" s="325" t="str">
        <f>HLOOKUP(CONCATENATE('1. Dashboard'!$A$3," Checklists"),checklists,A10,FALSE)</f>
        <v>¿Los insumos fiduciarios fueron preparados en forma integral y consistente entre FM y PRM?</v>
      </c>
      <c r="F10" s="562"/>
      <c r="G10" s="563"/>
      <c r="H10" s="564"/>
      <c r="J10" s="562"/>
      <c r="K10" s="563"/>
      <c r="L10" s="564"/>
      <c r="N10" s="562"/>
      <c r="O10" s="563"/>
      <c r="P10" s="564"/>
      <c r="R10" s="326" t="s">
        <v>38</v>
      </c>
      <c r="T10" s="327">
        <f t="shared" si="0"/>
        <v>0</v>
      </c>
      <c r="V10" s="336"/>
    </row>
    <row r="11" spans="1:22" ht="36" customHeight="1">
      <c r="A11" s="333">
        <v>8</v>
      </c>
      <c r="B11" s="323">
        <v>5</v>
      </c>
      <c r="D11" s="325" t="str">
        <f>HLOOKUP(CONCATENATE('1. Dashboard'!$A$3," Checklists"),checklists,A11,FALSE)</f>
        <v>¿La información es consistente con otros documentos relacionados (CPD, Dashboard, ¿Perfil fiduciario, etc.)?</v>
      </c>
      <c r="F11" s="562"/>
      <c r="G11" s="563"/>
      <c r="H11" s="564"/>
      <c r="J11" s="562"/>
      <c r="K11" s="563"/>
      <c r="L11" s="564"/>
      <c r="N11" s="562"/>
      <c r="O11" s="563"/>
      <c r="P11" s="564"/>
      <c r="R11" s="326" t="s">
        <v>38</v>
      </c>
      <c r="T11" s="327">
        <f>IF(R11="yes",0.2,0)</f>
        <v>0</v>
      </c>
      <c r="V11" s="336"/>
    </row>
    <row r="12" spans="1:22" ht="8.4499999999999993" customHeight="1">
      <c r="A12" s="333"/>
    </row>
    <row r="13" spans="1:22" ht="26.45" customHeight="1">
      <c r="A13" s="333">
        <v>41</v>
      </c>
      <c r="B13" s="559" t="str">
        <f>HLOOKUP(CONCATENATE('1. Dashboard'!$A$3," Checklists"),checklists,A13,FALSE)</f>
        <v>Porcentaje de Calidad</v>
      </c>
      <c r="C13" s="560"/>
      <c r="D13" s="561"/>
      <c r="T13" s="328">
        <f>SUM(T7:T11)</f>
        <v>0</v>
      </c>
    </row>
    <row r="14" spans="1:22">
      <c r="A14" s="333"/>
    </row>
  </sheetData>
  <mergeCells count="21">
    <mergeCell ref="R5:T5"/>
    <mergeCell ref="F9:H9"/>
    <mergeCell ref="F8:H8"/>
    <mergeCell ref="F7:H7"/>
    <mergeCell ref="F11:H11"/>
    <mergeCell ref="F10:H10"/>
    <mergeCell ref="J10:L10"/>
    <mergeCell ref="J9:L9"/>
    <mergeCell ref="J8:L8"/>
    <mergeCell ref="J7:L7"/>
    <mergeCell ref="F5:H5"/>
    <mergeCell ref="N10:P10"/>
    <mergeCell ref="N11:P11"/>
    <mergeCell ref="B5:D5"/>
    <mergeCell ref="J5:L5"/>
    <mergeCell ref="B13:D13"/>
    <mergeCell ref="N5:P5"/>
    <mergeCell ref="J11:L11"/>
    <mergeCell ref="N7:P7"/>
    <mergeCell ref="N8:P8"/>
    <mergeCell ref="N9:P9"/>
  </mergeCells>
  <hyperlinks>
    <hyperlink ref="V2" r:id="rId1" display="Go to Manual de Indicadores"/>
  </hyperlinks>
  <pageMargins left="0.7" right="0.7" top="0.75" bottom="0.75" header="0.3" footer="0.3"/>
  <pageSetup paperSize="9" scale="53" fitToHeight="0" orientation="portrait"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DATA!$V$4:$V$6</xm:f>
          </x14:formula1>
          <xm:sqref>R7:R11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66"/>
    <pageSetUpPr fitToPage="1"/>
  </sheetPr>
  <dimension ref="A2:V14"/>
  <sheetViews>
    <sheetView showGridLines="0" zoomScale="70" zoomScaleNormal="70" workbookViewId="0"/>
  </sheetViews>
  <sheetFormatPr baseColWidth="10" defaultColWidth="9" defaultRowHeight="12.75"/>
  <cols>
    <col min="1" max="1" width="2.25" style="332" customWidth="1"/>
    <col min="2" max="2" width="5.875" style="320" customWidth="1"/>
    <col min="3" max="3" width="1.25" style="320" customWidth="1"/>
    <col min="4" max="4" width="65.375" style="320" bestFit="1" customWidth="1"/>
    <col min="5" max="5" width="1.25" style="320" customWidth="1"/>
    <col min="6" max="6" width="9" style="320"/>
    <col min="7" max="7" width="1.25" style="320" customWidth="1"/>
    <col min="8" max="8" width="6.875" style="320" customWidth="1"/>
    <col min="9" max="9" width="1.5" style="320" customWidth="1"/>
    <col min="10" max="10" width="9" style="320"/>
    <col min="11" max="11" width="1.25" style="320" customWidth="1"/>
    <col min="12" max="12" width="6.875" style="320" customWidth="1"/>
    <col min="13" max="13" width="1.5" style="320" customWidth="1"/>
    <col min="14" max="14" width="9" style="320"/>
    <col min="15" max="15" width="1.25" style="320" customWidth="1"/>
    <col min="16" max="16" width="6.875" style="320" customWidth="1"/>
    <col min="17" max="17" width="1.5" style="320" customWidth="1"/>
    <col min="18" max="18" width="9" style="320"/>
    <col min="19" max="19" width="1.25" style="320" customWidth="1"/>
    <col min="20" max="20" width="6.875" style="320" customWidth="1"/>
    <col min="21" max="21" width="9" style="320"/>
    <col min="22" max="22" width="29.5" style="320" customWidth="1"/>
    <col min="23" max="16384" width="9" style="320"/>
  </cols>
  <sheetData>
    <row r="2" spans="1:22" ht="28.5">
      <c r="B2" s="321" t="str">
        <f>CONCATENATE("CPD Checklist - ",'1. Dashboard'!$A$2," 2018")</f>
        <v>CPD Checklist - El Salvador 2018</v>
      </c>
      <c r="V2" s="341" t="s">
        <v>598</v>
      </c>
    </row>
    <row r="5" spans="1:22" ht="25.35" customHeight="1">
      <c r="A5" s="333">
        <v>9</v>
      </c>
      <c r="B5" s="556" t="str">
        <f>HLOOKUP(CONCATENATE('1. Dashboard'!$A$3," Checklists"),checklists,A5,FALSE)</f>
        <v>% de Calidad en insumos a los CPD</v>
      </c>
      <c r="C5" s="557"/>
      <c r="D5" s="558"/>
      <c r="F5" s="556" t="s">
        <v>533</v>
      </c>
      <c r="G5" s="557"/>
      <c r="H5" s="558"/>
      <c r="J5" s="556" t="s">
        <v>134</v>
      </c>
      <c r="K5" s="557"/>
      <c r="L5" s="558"/>
      <c r="N5" s="556" t="s">
        <v>534</v>
      </c>
      <c r="O5" s="557"/>
      <c r="P5" s="558"/>
      <c r="R5" s="556" t="s">
        <v>35</v>
      </c>
      <c r="S5" s="557"/>
      <c r="T5" s="558"/>
      <c r="V5" s="322" t="str">
        <f>IF('1. Dashboard'!A3="ES","Comentarios","Comments")</f>
        <v>Comentarios</v>
      </c>
    </row>
    <row r="6" spans="1:22" ht="8.4499999999999993" customHeight="1">
      <c r="A6" s="333"/>
    </row>
    <row r="7" spans="1:22" s="324" customFormat="1" ht="36" customHeight="1">
      <c r="A7" s="334">
        <v>10</v>
      </c>
      <c r="B7" s="323">
        <v>1</v>
      </c>
      <c r="D7" s="325" t="str">
        <f>HLOOKUP(CONCATENATE('1. Dashboard'!$A$3," Checklists"),checklists,A7,FALSE)</f>
        <v>¿Se cumplió oportunamente con el cronograma interno de entrega de insumos fiduciarios a FMP?</v>
      </c>
      <c r="F7" s="562"/>
      <c r="G7" s="563"/>
      <c r="H7" s="564"/>
      <c r="J7" s="562"/>
      <c r="K7" s="563"/>
      <c r="L7" s="564"/>
      <c r="N7" s="562"/>
      <c r="O7" s="563"/>
      <c r="P7" s="564"/>
      <c r="R7" s="326" t="s">
        <v>38</v>
      </c>
      <c r="T7" s="327">
        <f>IF(R7="yes",1/6,0)</f>
        <v>0</v>
      </c>
      <c r="V7" s="336"/>
    </row>
    <row r="8" spans="1:22" s="324" customFormat="1" ht="42.6" customHeight="1">
      <c r="A8" s="334">
        <v>11</v>
      </c>
      <c r="B8" s="323">
        <v>2</v>
      </c>
      <c r="D8" s="325" t="str">
        <f>HLOOKUP(CONCATENATE('1. Dashboard'!$A$3," Checklists"),checklists,A8,FALSE)</f>
        <v>¿La información presentada es consistente con otros documentos relacionados (Reporte anual de uso de sistemas nacionales, perfil fiduciario, Estrategia Banco Pais, etc.)?</v>
      </c>
      <c r="F8" s="562"/>
      <c r="G8" s="563"/>
      <c r="H8" s="564"/>
      <c r="J8" s="562"/>
      <c r="K8" s="563"/>
      <c r="L8" s="564"/>
      <c r="N8" s="562"/>
      <c r="O8" s="563"/>
      <c r="P8" s="564"/>
      <c r="R8" s="326" t="s">
        <v>38</v>
      </c>
      <c r="T8" s="327">
        <f t="shared" ref="T8:T12" si="0">IF(R8="yes",1/6,0)</f>
        <v>0</v>
      </c>
      <c r="V8" s="336"/>
    </row>
    <row r="9" spans="1:22" s="324" customFormat="1" ht="36" customHeight="1">
      <c r="A9" s="334">
        <v>12</v>
      </c>
      <c r="B9" s="323">
        <v>3</v>
      </c>
      <c r="D9" s="325" t="str">
        <f>HLOOKUP(CONCATENATE('1. Dashboard'!$A$3," Checklists"),checklists,A9,FALSE)</f>
        <v>¿Se cargó en Convergencia la información fiduciaria completa (incluso aquellas intervenciones que “no tienen acciones previstas”, anexos, etc.)</v>
      </c>
      <c r="F9" s="562"/>
      <c r="G9" s="563"/>
      <c r="H9" s="564"/>
      <c r="I9" s="320"/>
      <c r="J9" s="562"/>
      <c r="K9" s="563"/>
      <c r="L9" s="564"/>
      <c r="M9" s="320"/>
      <c r="N9" s="562"/>
      <c r="O9" s="563"/>
      <c r="P9" s="564"/>
      <c r="R9" s="326" t="s">
        <v>38</v>
      </c>
      <c r="T9" s="327">
        <f t="shared" si="0"/>
        <v>0</v>
      </c>
      <c r="V9" s="336"/>
    </row>
    <row r="10" spans="1:22" s="324" customFormat="1" ht="36" customHeight="1">
      <c r="A10" s="334">
        <v>13</v>
      </c>
      <c r="B10" s="323">
        <v>4</v>
      </c>
      <c r="D10" s="325" t="str">
        <f>HLOOKUP(CONCATENATE('1. Dashboard'!$A$3," Checklists"),checklists,A10,FALSE)</f>
        <v>¿Se coordinaron las recomendaciones con el/los TMs?</v>
      </c>
      <c r="F10" s="562"/>
      <c r="G10" s="563"/>
      <c r="H10" s="564"/>
      <c r="I10" s="320"/>
      <c r="J10" s="562"/>
      <c r="K10" s="563"/>
      <c r="L10" s="564"/>
      <c r="M10" s="320"/>
      <c r="N10" s="562"/>
      <c r="O10" s="563"/>
      <c r="P10" s="564"/>
      <c r="R10" s="326" t="s">
        <v>38</v>
      </c>
      <c r="T10" s="327">
        <f t="shared" si="0"/>
        <v>0</v>
      </c>
      <c r="V10" s="336"/>
    </row>
    <row r="11" spans="1:22" s="324" customFormat="1" ht="36" customHeight="1">
      <c r="A11" s="334">
        <v>14</v>
      </c>
      <c r="B11" s="323">
        <v>5</v>
      </c>
      <c r="D11" s="325" t="str">
        <f>HLOOKUP(CONCATENATE('1. Dashboard'!$A$3," Checklists"),checklists,A11,FALSE)</f>
        <v>¿El CPD cumple con los lineamientos establecidos en la Guía (inclusive la consistencia con la información cargada en Convergencia)?</v>
      </c>
      <c r="F11" s="562"/>
      <c r="G11" s="563"/>
      <c r="H11" s="564"/>
      <c r="I11" s="320"/>
      <c r="J11" s="562"/>
      <c r="K11" s="563"/>
      <c r="L11" s="564"/>
      <c r="M11" s="320"/>
      <c r="N11" s="562"/>
      <c r="O11" s="563"/>
      <c r="P11" s="564"/>
      <c r="R11" s="326" t="s">
        <v>38</v>
      </c>
      <c r="T11" s="327">
        <f t="shared" si="0"/>
        <v>0</v>
      </c>
      <c r="V11" s="336"/>
    </row>
    <row r="12" spans="1:22" s="324" customFormat="1" ht="36" customHeight="1">
      <c r="A12" s="334">
        <v>15</v>
      </c>
      <c r="B12" s="323">
        <v>6</v>
      </c>
      <c r="D12" s="325" t="str">
        <f>HLOOKUP(CONCATENATE('1. Dashboard'!$A$3," Checklists"),checklists,A12,FALSE)</f>
        <v>¿Los insumos fiduciarios fueron preparados en forma integral entre FM y PRM?</v>
      </c>
      <c r="F12" s="562"/>
      <c r="G12" s="563"/>
      <c r="H12" s="564"/>
      <c r="I12" s="320"/>
      <c r="J12" s="562"/>
      <c r="K12" s="563"/>
      <c r="L12" s="564"/>
      <c r="M12" s="320"/>
      <c r="N12" s="562"/>
      <c r="O12" s="563"/>
      <c r="P12" s="564"/>
      <c r="R12" s="326" t="s">
        <v>38</v>
      </c>
      <c r="T12" s="327">
        <f t="shared" si="0"/>
        <v>0</v>
      </c>
      <c r="V12" s="336"/>
    </row>
    <row r="13" spans="1:22" ht="8.4499999999999993" customHeight="1">
      <c r="A13" s="333"/>
    </row>
    <row r="14" spans="1:22" ht="26.45" customHeight="1">
      <c r="A14" s="333">
        <v>41</v>
      </c>
      <c r="B14" s="559" t="str">
        <f>HLOOKUP(CONCATENATE('1. Dashboard'!$A$3," Checklists"),checklists,A14,FALSE)</f>
        <v>Porcentaje de Calidad</v>
      </c>
      <c r="C14" s="560"/>
      <c r="D14" s="561"/>
      <c r="T14" s="328">
        <f>SUM(T7:T12)</f>
        <v>0</v>
      </c>
    </row>
  </sheetData>
  <mergeCells count="24">
    <mergeCell ref="B14:D14"/>
    <mergeCell ref="F11:H11"/>
    <mergeCell ref="J11:L11"/>
    <mergeCell ref="N11:P11"/>
    <mergeCell ref="F12:H12"/>
    <mergeCell ref="J12:L12"/>
    <mergeCell ref="N12:P12"/>
    <mergeCell ref="F9:H9"/>
    <mergeCell ref="J9:L9"/>
    <mergeCell ref="N9:P9"/>
    <mergeCell ref="F10:H10"/>
    <mergeCell ref="J10:L10"/>
    <mergeCell ref="N10:P10"/>
    <mergeCell ref="F7:H7"/>
    <mergeCell ref="J7:L7"/>
    <mergeCell ref="N7:P7"/>
    <mergeCell ref="F8:H8"/>
    <mergeCell ref="J8:L8"/>
    <mergeCell ref="N8:P8"/>
    <mergeCell ref="B5:D5"/>
    <mergeCell ref="F5:H5"/>
    <mergeCell ref="J5:L5"/>
    <mergeCell ref="N5:P5"/>
    <mergeCell ref="R5:T5"/>
  </mergeCells>
  <hyperlinks>
    <hyperlink ref="V2" r:id="rId1" display="Go to Manual de Indicadores"/>
  </hyperlinks>
  <pageMargins left="0.7" right="0.7" top="0.75" bottom="0.75" header="0.3" footer="0.3"/>
  <pageSetup paperSize="9" scale="53" fitToHeight="0" orientation="portrait"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DATA!$V$4:$V$6</xm:f>
          </x14:formula1>
          <xm:sqref>R7:R12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66"/>
    <pageSetUpPr fitToPage="1"/>
  </sheetPr>
  <dimension ref="A1:V18"/>
  <sheetViews>
    <sheetView showGridLines="0" zoomScale="70" zoomScaleNormal="70" workbookViewId="0"/>
  </sheetViews>
  <sheetFormatPr baseColWidth="10" defaultColWidth="9" defaultRowHeight="12.75"/>
  <cols>
    <col min="1" max="1" width="2.5" style="332" customWidth="1"/>
    <col min="2" max="2" width="5.875" style="320" customWidth="1"/>
    <col min="3" max="3" width="1.25" style="320" customWidth="1"/>
    <col min="4" max="4" width="65.375" style="320" bestFit="1" customWidth="1"/>
    <col min="5" max="5" width="1.25" style="320" customWidth="1"/>
    <col min="6" max="6" width="9" style="320"/>
    <col min="7" max="7" width="1.25" style="320" customWidth="1"/>
    <col min="8" max="8" width="6.875" style="320" customWidth="1"/>
    <col min="9" max="9" width="1.5" style="320" customWidth="1"/>
    <col min="10" max="10" width="9" style="320"/>
    <col min="11" max="11" width="1.25" style="320" customWidth="1"/>
    <col min="12" max="12" width="6.875" style="320" customWidth="1"/>
    <col min="13" max="13" width="1.5" style="320" customWidth="1"/>
    <col min="14" max="14" width="9" style="320"/>
    <col min="15" max="15" width="1.25" style="320" customWidth="1"/>
    <col min="16" max="16" width="6.875" style="320" customWidth="1"/>
    <col min="17" max="17" width="1.5" style="320" customWidth="1"/>
    <col min="18" max="18" width="9" style="320"/>
    <col min="19" max="19" width="1.25" style="320" customWidth="1"/>
    <col min="20" max="20" width="6.875" style="320" customWidth="1"/>
    <col min="21" max="21" width="3" style="320" customWidth="1"/>
    <col min="22" max="22" width="29.5" style="320" customWidth="1"/>
    <col min="23" max="16384" width="9" style="320"/>
  </cols>
  <sheetData>
    <row r="1" spans="1:22" s="332" customFormat="1"/>
    <row r="2" spans="1:22" ht="28.5">
      <c r="B2" s="321" t="str">
        <f>CONCATENATE("ICB Checklist - ",'1. Dashboard'!$A$2," 2018")</f>
        <v>ICB Checklist - El Salvador 2018</v>
      </c>
      <c r="V2" s="341" t="s">
        <v>598</v>
      </c>
    </row>
    <row r="3" spans="1:22" ht="18" customHeight="1"/>
    <row r="5" spans="1:22" ht="25.35" customHeight="1">
      <c r="A5" s="333">
        <v>16</v>
      </c>
      <c r="B5" s="556" t="str">
        <f>HLOOKUP(CONCATENATE('1. Dashboard'!$A$3," Checklists"),checklists,A5,FALSE)</f>
        <v>% de diseño de calidad reflejado en los Anexos III</v>
      </c>
      <c r="C5" s="557"/>
      <c r="D5" s="558"/>
      <c r="F5" s="556" t="s">
        <v>95</v>
      </c>
      <c r="G5" s="557"/>
      <c r="H5" s="558"/>
      <c r="J5" s="556" t="s">
        <v>102</v>
      </c>
      <c r="K5" s="557"/>
      <c r="L5" s="558"/>
      <c r="N5" s="556" t="s">
        <v>115</v>
      </c>
      <c r="O5" s="557"/>
      <c r="P5" s="558"/>
      <c r="R5" s="556" t="s">
        <v>122</v>
      </c>
      <c r="S5" s="557"/>
      <c r="T5" s="558"/>
    </row>
    <row r="6" spans="1:22" ht="8.4499999999999993" customHeight="1">
      <c r="A6" s="333"/>
    </row>
    <row r="7" spans="1:22" s="324" customFormat="1" ht="36" customHeight="1">
      <c r="A7" s="334">
        <v>38</v>
      </c>
      <c r="B7" s="559" t="s">
        <v>599</v>
      </c>
      <c r="C7" s="560"/>
      <c r="D7" s="561"/>
      <c r="F7" s="568"/>
      <c r="G7" s="569"/>
      <c r="H7" s="570"/>
      <c r="I7" s="338"/>
      <c r="J7" s="568"/>
      <c r="K7" s="569"/>
      <c r="L7" s="570"/>
      <c r="M7" s="338"/>
      <c r="N7" s="568"/>
      <c r="O7" s="569"/>
      <c r="P7" s="570"/>
      <c r="Q7" s="338"/>
      <c r="R7" s="568"/>
      <c r="S7" s="569"/>
      <c r="T7" s="570"/>
      <c r="V7" s="320"/>
    </row>
    <row r="9" spans="1:22" s="324" customFormat="1" ht="36" customHeight="1">
      <c r="A9" s="334"/>
      <c r="B9" s="559"/>
      <c r="C9" s="560"/>
      <c r="D9" s="561"/>
      <c r="F9" s="565" t="s">
        <v>600</v>
      </c>
      <c r="G9" s="566"/>
      <c r="H9" s="567"/>
      <c r="J9" s="565" t="s">
        <v>600</v>
      </c>
      <c r="K9" s="566"/>
      <c r="L9" s="567"/>
      <c r="N9" s="565" t="s">
        <v>600</v>
      </c>
      <c r="O9" s="566"/>
      <c r="P9" s="567"/>
      <c r="R9" s="565" t="s">
        <v>600</v>
      </c>
      <c r="S9" s="566"/>
      <c r="T9" s="567"/>
      <c r="V9" s="322" t="str">
        <f>IF('1. Dashboard'!A3="ES","Comentarios","Comments")</f>
        <v>Comentarios</v>
      </c>
    </row>
    <row r="11" spans="1:22" s="324" customFormat="1" ht="36" customHeight="1">
      <c r="A11" s="334">
        <v>17</v>
      </c>
      <c r="B11" s="323">
        <v>1</v>
      </c>
      <c r="D11" s="325" t="str">
        <f>HLOOKUP(CONCATENATE('1. Dashboard'!$A$3," Checklists"),checklists,A11,FALSE)</f>
        <v>La información presentada es consistente con el párrafo de UCS y el de CPD correspondiente?</v>
      </c>
      <c r="F11" s="340"/>
      <c r="H11" s="327">
        <f>IF(F$7=0,0,F11/F$7/5)</f>
        <v>0</v>
      </c>
      <c r="J11" s="340"/>
      <c r="L11" s="327">
        <f>IF(J$7=0,0,J11/J$7/5)</f>
        <v>0</v>
      </c>
      <c r="N11" s="340"/>
      <c r="P11" s="327">
        <f>IF(N$7=0,0,N11/N$7/5)</f>
        <v>0</v>
      </c>
      <c r="R11" s="340"/>
      <c r="T11" s="327">
        <f>IF(R$7=0,0,R11/R$7/5)</f>
        <v>0</v>
      </c>
      <c r="V11" s="336"/>
    </row>
    <row r="12" spans="1:22" s="324" customFormat="1" ht="36" customHeight="1">
      <c r="A12" s="334">
        <v>18</v>
      </c>
      <c r="B12" s="323">
        <v>2</v>
      </c>
      <c r="D12" s="325" t="str">
        <f>HLOOKUP(CONCATENATE('1. Dashboard'!$A$3," Checklists"),checklists,A12,FALSE)</f>
        <v>¿Son consistentes la evaluación de la capacidad institucional y los riesgos fiduciarios con las medidas de mitigación propuestas?</v>
      </c>
      <c r="F12" s="340"/>
      <c r="H12" s="327">
        <f>IF(F$7=0,0,F12/F$7/5)</f>
        <v>0</v>
      </c>
      <c r="J12" s="340"/>
      <c r="L12" s="327">
        <f>IF(J$7=0,0,J12/J$7/5)</f>
        <v>0</v>
      </c>
      <c r="N12" s="340"/>
      <c r="P12" s="327">
        <f>IF(N$7=0,0,N12/N$7/5)</f>
        <v>0</v>
      </c>
      <c r="R12" s="340"/>
      <c r="T12" s="327">
        <f>IF(R$7=0,0,R12/R$7/5)</f>
        <v>0</v>
      </c>
      <c r="V12" s="336"/>
    </row>
    <row r="13" spans="1:22" s="324" customFormat="1" ht="64.349999999999994" customHeight="1">
      <c r="A13" s="334">
        <v>19</v>
      </c>
      <c r="B13" s="323">
        <v>3</v>
      </c>
      <c r="D13" s="325" t="str">
        <f>HLOOKUP(CONCATENATE('1. Dashboard'!$A$3," Checklists"),checklists,A13,FALSE)</f>
        <v>¿En caso de Contratación Directa, se justificó y sustentó la misma conforme a las políticas de Adquisiciones?</v>
      </c>
      <c r="F13" s="340"/>
      <c r="H13" s="327">
        <f>IF(F$7=0,0,F13/F$7/5)</f>
        <v>0</v>
      </c>
      <c r="J13" s="340"/>
      <c r="L13" s="327">
        <f>IF(J$7=0,0,J13/J$7/5)</f>
        <v>0</v>
      </c>
      <c r="N13" s="340"/>
      <c r="P13" s="327">
        <f>IF(N$7=0,0,N13/N$7/5)</f>
        <v>0</v>
      </c>
      <c r="R13" s="340"/>
      <c r="T13" s="327">
        <f>IF(R$7=0,0,R13/R$7/5)</f>
        <v>0</v>
      </c>
      <c r="V13" s="336"/>
    </row>
    <row r="14" spans="1:22" s="324" customFormat="1" ht="36" customHeight="1">
      <c r="A14" s="334">
        <v>20</v>
      </c>
      <c r="B14" s="323">
        <v>4</v>
      </c>
      <c r="D14" s="325" t="str">
        <f>HLOOKUP(CONCATENATE('1. Dashboard'!$A$3," Checklists"),checklists,A14,FALSE)</f>
        <v>¿Las condiciones del primer desembolso cumplen con las políticas del Banco?</v>
      </c>
      <c r="F14" s="340"/>
      <c r="H14" s="327">
        <f>IF(F$7=0,0,F14/F$7/5)</f>
        <v>0</v>
      </c>
      <c r="J14" s="340"/>
      <c r="L14" s="327">
        <f>IF(J$7=0,0,J14/J$7/5)</f>
        <v>0</v>
      </c>
      <c r="N14" s="340"/>
      <c r="P14" s="327">
        <f>IF(N$7=0,0,N14/N$7/5)</f>
        <v>0</v>
      </c>
      <c r="R14" s="340"/>
      <c r="T14" s="327">
        <f>IF(R$7=0,0,R14/R$7/5)</f>
        <v>0</v>
      </c>
      <c r="V14" s="336"/>
    </row>
    <row r="15" spans="1:22" s="324" customFormat="1" ht="36" customHeight="1">
      <c r="A15" s="334">
        <v>21</v>
      </c>
      <c r="B15" s="323">
        <v>5</v>
      </c>
      <c r="D15" s="325" t="str">
        <f>HLOOKUP(CONCATENATE('1. Dashboard'!$A$3," Checklists"),checklists,A15,FALSE)</f>
        <v>Los subsistemas de gestión financiera han sido discutidos y confirmados con la UE y el gobierno?</v>
      </c>
      <c r="F15" s="340"/>
      <c r="H15" s="327">
        <f>IF(F$7=0,0,F15/F$7/5)</f>
        <v>0</v>
      </c>
      <c r="J15" s="340"/>
      <c r="L15" s="327">
        <f>IF(J$7=0,0,J15/J$7/5)</f>
        <v>0</v>
      </c>
      <c r="N15" s="340"/>
      <c r="P15" s="327">
        <f>IF(N$7=0,0,N15/N$7/5)</f>
        <v>0</v>
      </c>
      <c r="R15" s="340"/>
      <c r="T15" s="327">
        <f>IF(R$7=0,0,R15/R$7/5)</f>
        <v>0</v>
      </c>
      <c r="V15" s="336"/>
    </row>
    <row r="16" spans="1:22" ht="8.4499999999999993" customHeight="1">
      <c r="A16" s="333"/>
    </row>
    <row r="17" spans="1:20" ht="26.45" customHeight="1">
      <c r="A17" s="333">
        <v>41</v>
      </c>
      <c r="B17" s="559" t="str">
        <f>HLOOKUP(CONCATENATE('1. Dashboard'!$A$3," Checklists"),checklists,A17,FALSE)</f>
        <v>Porcentaje de Calidad</v>
      </c>
      <c r="C17" s="560"/>
      <c r="D17" s="561"/>
      <c r="H17" s="328">
        <f>SUM(H11:H15)</f>
        <v>0</v>
      </c>
      <c r="L17" s="328">
        <f>SUM(L11:L15)</f>
        <v>0</v>
      </c>
      <c r="P17" s="328">
        <f>SUM(P11:P15)</f>
        <v>0</v>
      </c>
      <c r="T17" s="328">
        <f>SUM(T11:T15)</f>
        <v>0</v>
      </c>
    </row>
    <row r="18" spans="1:20">
      <c r="A18" s="333"/>
    </row>
  </sheetData>
  <mergeCells count="16">
    <mergeCell ref="B17:D17"/>
    <mergeCell ref="B9:D9"/>
    <mergeCell ref="F9:H9"/>
    <mergeCell ref="J9:L9"/>
    <mergeCell ref="N9:P9"/>
    <mergeCell ref="R9:T9"/>
    <mergeCell ref="B7:D7"/>
    <mergeCell ref="F7:H7"/>
    <mergeCell ref="J7:L7"/>
    <mergeCell ref="N7:P7"/>
    <mergeCell ref="R7:T7"/>
    <mergeCell ref="B5:D5"/>
    <mergeCell ref="F5:H5"/>
    <mergeCell ref="J5:L5"/>
    <mergeCell ref="N5:P5"/>
    <mergeCell ref="R5:T5"/>
  </mergeCells>
  <dataValidations count="1">
    <dataValidation type="whole" operator="lessThanOrEqual" allowBlank="1" showInputMessage="1" showErrorMessage="1" error="El número ingresado no puede ser mayor a la cantidad de Anexos III realizados en el Quarter" sqref="F11:F15 J11:J15 N11:N15 R11:R15">
      <formula1>F7</formula1>
    </dataValidation>
  </dataValidations>
  <hyperlinks>
    <hyperlink ref="V2" r:id="rId1" display="Go to Manual de Indicadores"/>
  </hyperlinks>
  <pageMargins left="0.7" right="0.7" top="0.75" bottom="0.75" header="0.3" footer="0.3"/>
  <pageSetup paperSize="9" scale="53" fitToHeight="0" orientation="portrait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FF66"/>
    <pageSetUpPr fitToPage="1"/>
  </sheetPr>
  <dimension ref="A1:W22"/>
  <sheetViews>
    <sheetView showGridLines="0" zoomScale="70" zoomScaleNormal="70" workbookViewId="0"/>
  </sheetViews>
  <sheetFormatPr baseColWidth="10" defaultColWidth="9" defaultRowHeight="12.75"/>
  <cols>
    <col min="1" max="1" width="2.5" style="332" customWidth="1"/>
    <col min="2" max="2" width="5.875" style="320" customWidth="1"/>
    <col min="3" max="3" width="1.25" style="320" customWidth="1"/>
    <col min="4" max="4" width="65.375" style="320" bestFit="1" customWidth="1"/>
    <col min="5" max="5" width="1.25" style="320" customWidth="1"/>
    <col min="6" max="6" width="9" style="320"/>
    <col min="7" max="7" width="1.25" style="320" customWidth="1"/>
    <col min="8" max="8" width="6.875" style="320" customWidth="1"/>
    <col min="9" max="9" width="1.5" style="320" customWidth="1"/>
    <col min="10" max="10" width="9" style="320"/>
    <col min="11" max="11" width="1.25" style="320" customWidth="1"/>
    <col min="12" max="12" width="6.875" style="320" customWidth="1"/>
    <col min="13" max="13" width="1.5" style="320" customWidth="1"/>
    <col min="14" max="14" width="9" style="320"/>
    <col min="15" max="15" width="1.25" style="320" customWidth="1"/>
    <col min="16" max="16" width="6.875" style="320" customWidth="1"/>
    <col min="17" max="17" width="1.5" style="320" customWidth="1"/>
    <col min="18" max="18" width="9" style="320"/>
    <col min="19" max="19" width="1.25" style="320" customWidth="1"/>
    <col min="20" max="20" width="6.875" style="320" customWidth="1"/>
    <col min="21" max="21" width="3" style="320" customWidth="1"/>
    <col min="22" max="22" width="29.5" style="320" customWidth="1"/>
    <col min="23" max="16384" width="9" style="320"/>
  </cols>
  <sheetData>
    <row r="1" spans="1:23" s="332" customFormat="1"/>
    <row r="2" spans="1:23" ht="28.5">
      <c r="B2" s="321" t="str">
        <f>CONCATENATE("ICB Checklist - ",'1. Dashboard'!$A$2," 2018")</f>
        <v>ICB Checklist - El Salvador 2018</v>
      </c>
      <c r="V2" s="341" t="s">
        <v>598</v>
      </c>
    </row>
    <row r="5" spans="1:23" ht="25.35" customHeight="1">
      <c r="A5" s="333">
        <v>22</v>
      </c>
      <c r="B5" s="556" t="str">
        <f>HLOOKUP(CONCATENATE('1. Dashboard'!$A$3," Checklists"),checklists,A5,FALSE)</f>
        <v>% de calidad de los procesos de licitación pública internacional (LPI)</v>
      </c>
      <c r="C5" s="557"/>
      <c r="D5" s="558"/>
      <c r="F5" s="556" t="s">
        <v>95</v>
      </c>
      <c r="G5" s="557"/>
      <c r="H5" s="558"/>
      <c r="J5" s="556" t="s">
        <v>102</v>
      </c>
      <c r="K5" s="557"/>
      <c r="L5" s="558"/>
      <c r="N5" s="556" t="s">
        <v>115</v>
      </c>
      <c r="O5" s="557"/>
      <c r="P5" s="558"/>
      <c r="R5" s="556" t="s">
        <v>122</v>
      </c>
      <c r="S5" s="557"/>
      <c r="T5" s="558"/>
    </row>
    <row r="6" spans="1:23" ht="8.4499999999999993" customHeight="1">
      <c r="A6" s="333"/>
    </row>
    <row r="7" spans="1:23" s="324" customFormat="1" ht="36" customHeight="1">
      <c r="A7" s="334">
        <v>38</v>
      </c>
      <c r="B7" s="559" t="s">
        <v>601</v>
      </c>
      <c r="C7" s="560"/>
      <c r="D7" s="561"/>
      <c r="F7" s="568"/>
      <c r="G7" s="569"/>
      <c r="H7" s="570"/>
      <c r="I7" s="338"/>
      <c r="J7" s="568"/>
      <c r="K7" s="569"/>
      <c r="L7" s="570"/>
      <c r="M7" s="338"/>
      <c r="N7" s="568"/>
      <c r="O7" s="569"/>
      <c r="P7" s="570"/>
      <c r="Q7" s="338"/>
      <c r="R7" s="568"/>
      <c r="S7" s="569"/>
      <c r="T7" s="570"/>
      <c r="W7" s="320"/>
    </row>
    <row r="9" spans="1:23" s="324" customFormat="1" ht="36" customHeight="1">
      <c r="A9" s="334"/>
      <c r="B9" s="559"/>
      <c r="C9" s="560"/>
      <c r="D9" s="561"/>
      <c r="F9" s="565" t="s">
        <v>600</v>
      </c>
      <c r="G9" s="566"/>
      <c r="H9" s="567"/>
      <c r="J9" s="565" t="s">
        <v>600</v>
      </c>
      <c r="K9" s="566"/>
      <c r="L9" s="567"/>
      <c r="N9" s="565" t="s">
        <v>600</v>
      </c>
      <c r="O9" s="566"/>
      <c r="P9" s="567"/>
      <c r="R9" s="565" t="s">
        <v>600</v>
      </c>
      <c r="S9" s="566"/>
      <c r="T9" s="567"/>
      <c r="V9" s="322" t="str">
        <f>IF('1. Dashboard'!A3="ES","Comentarios","Comments")</f>
        <v>Comentarios</v>
      </c>
    </row>
    <row r="10" spans="1:23" ht="8.4499999999999993" customHeight="1">
      <c r="A10" s="333"/>
    </row>
    <row r="11" spans="1:23" s="324" customFormat="1" ht="36" customHeight="1">
      <c r="A11" s="334">
        <v>23</v>
      </c>
      <c r="B11" s="323">
        <v>1</v>
      </c>
      <c r="D11" s="325" t="str">
        <f>HLOOKUP(CONCATENATE('1. Dashboard'!$A$3," Checklists"),checklists,A11,FALSE)</f>
        <v xml:space="preserve">¿El proceso de adquisiciones se completó (incluyendo contrato firmado) después de 210 días continuos? </v>
      </c>
      <c r="F11" s="339"/>
      <c r="H11" s="327">
        <f>IF(F$7=0,0,F11/F$7/8)</f>
        <v>0</v>
      </c>
      <c r="J11" s="339"/>
      <c r="L11" s="327">
        <f>IF(J$7=0,0,J11/J$7/8)</f>
        <v>0</v>
      </c>
      <c r="N11" s="339"/>
      <c r="P11" s="327">
        <f>IF(N$7=0,0,N11/N$7/8)</f>
        <v>0</v>
      </c>
      <c r="R11" s="339"/>
      <c r="T11" s="327">
        <f>IF(R$7=0,0,R11/R$7/8)</f>
        <v>0</v>
      </c>
      <c r="V11" s="336"/>
    </row>
    <row r="12" spans="1:23" s="324" customFormat="1" ht="36" customHeight="1">
      <c r="A12" s="334">
        <v>24</v>
      </c>
      <c r="B12" s="323">
        <v>2</v>
      </c>
      <c r="D12" s="325" t="str">
        <f>HLOOKUP(CONCATENATE('1. Dashboard'!$A$3," Checklists"),checklists,A12,FALSE)</f>
        <v xml:space="preserve">¿El número de ofertas recibidas fue de al menos 3 participantes? </v>
      </c>
      <c r="F12" s="339"/>
      <c r="H12" s="327">
        <f t="shared" ref="H12:H18" si="0">IF(F$7=0,0,F12/F$7/8)</f>
        <v>0</v>
      </c>
      <c r="J12" s="339"/>
      <c r="L12" s="327">
        <f t="shared" ref="L12:L18" si="1">IF(J$7=0,0,J12/J$7/8)</f>
        <v>0</v>
      </c>
      <c r="N12" s="339"/>
      <c r="P12" s="327">
        <f t="shared" ref="P12:P18" si="2">IF(N$7=0,0,N12/N$7/8)</f>
        <v>0</v>
      </c>
      <c r="R12" s="339"/>
      <c r="T12" s="327">
        <f t="shared" ref="T12:T18" si="3">IF(R$7=0,0,R12/R$7/8)</f>
        <v>0</v>
      </c>
      <c r="V12" s="336"/>
    </row>
    <row r="13" spans="1:23" s="324" customFormat="1" ht="36" customHeight="1">
      <c r="A13" s="334">
        <v>25</v>
      </c>
      <c r="B13" s="323">
        <v>3</v>
      </c>
      <c r="D13" s="325" t="str">
        <f>HLOOKUP(CONCATENATE('1. Dashboard'!$A$3," Checklists"),checklists,A13,FALSE)</f>
        <v>¿Hubo ausencia de enmiendas sustantivas[1] a los pliegos de la LPI? Por ejemplo, con ocasión de preguntas aclaratorias o por debilidades en las especificaciones técnicas</v>
      </c>
      <c r="F13" s="339"/>
      <c r="H13" s="327">
        <f t="shared" si="0"/>
        <v>0</v>
      </c>
      <c r="J13" s="339"/>
      <c r="L13" s="327">
        <f t="shared" si="1"/>
        <v>0</v>
      </c>
      <c r="N13" s="339"/>
      <c r="P13" s="327">
        <f t="shared" si="2"/>
        <v>0</v>
      </c>
      <c r="R13" s="339"/>
      <c r="T13" s="327">
        <f t="shared" si="3"/>
        <v>0</v>
      </c>
      <c r="V13" s="336"/>
    </row>
    <row r="14" spans="1:23" s="324" customFormat="1" ht="36" customHeight="1">
      <c r="A14" s="334">
        <v>26</v>
      </c>
      <c r="B14" s="323">
        <v>4</v>
      </c>
      <c r="D14" s="325" t="str">
        <f>HLOOKUP(CONCATENATE('1. Dashboard'!$A$3," Checklists"),checklists,A14,FALSE)</f>
        <v xml:space="preserve">¿Hubo ausencia de protestas/quejas/reclamos durante el proceso de la LPI? </v>
      </c>
      <c r="F14" s="339"/>
      <c r="H14" s="327">
        <f t="shared" si="0"/>
        <v>0</v>
      </c>
      <c r="J14" s="339"/>
      <c r="L14" s="327">
        <f t="shared" si="1"/>
        <v>0</v>
      </c>
      <c r="N14" s="339"/>
      <c r="P14" s="327">
        <f t="shared" si="2"/>
        <v>0</v>
      </c>
      <c r="R14" s="339"/>
      <c r="T14" s="327">
        <f t="shared" si="3"/>
        <v>0</v>
      </c>
      <c r="V14" s="336"/>
    </row>
    <row r="15" spans="1:23" s="324" customFormat="1" ht="41.45" customHeight="1">
      <c r="A15" s="334">
        <v>27</v>
      </c>
      <c r="B15" s="323">
        <v>5</v>
      </c>
      <c r="D15" s="325" t="str">
        <f>HLOOKUP(CONCATENATE('1. Dashboard'!$A$3," Checklists"),checklists,A15,FALSE)</f>
        <v>La diferencia entre el precio estimado y el precio final adjudicado fue menor al 20%? (Es indiferente si hubo incremento o disminución, solo se quiere saber si hubo una brecha entre lo estimado y lo adjudicado)</v>
      </c>
      <c r="F15" s="339"/>
      <c r="H15" s="327">
        <f t="shared" si="0"/>
        <v>0</v>
      </c>
      <c r="J15" s="339"/>
      <c r="L15" s="327">
        <f t="shared" si="1"/>
        <v>0</v>
      </c>
      <c r="N15" s="339"/>
      <c r="P15" s="327">
        <f t="shared" si="2"/>
        <v>0</v>
      </c>
      <c r="R15" s="339"/>
      <c r="T15" s="327">
        <f t="shared" si="3"/>
        <v>0</v>
      </c>
      <c r="V15" s="336"/>
    </row>
    <row r="16" spans="1:23" s="324" customFormat="1" ht="36" customHeight="1">
      <c r="A16" s="334">
        <v>28</v>
      </c>
      <c r="B16" s="323">
        <v>6</v>
      </c>
      <c r="D16" s="325" t="str">
        <f>HLOOKUP(CONCATENATE('1. Dashboard'!$A$3," Checklists"),checklists,A16,FALSE)</f>
        <v xml:space="preserve">¿El proceso de licitación fue declarado nulo o desierto? </v>
      </c>
      <c r="F16" s="339"/>
      <c r="H16" s="327">
        <f t="shared" si="0"/>
        <v>0</v>
      </c>
      <c r="J16" s="339"/>
      <c r="L16" s="327">
        <f t="shared" si="1"/>
        <v>0</v>
      </c>
      <c r="N16" s="339"/>
      <c r="P16" s="327">
        <f t="shared" si="2"/>
        <v>0</v>
      </c>
      <c r="R16" s="339"/>
      <c r="T16" s="327">
        <f t="shared" si="3"/>
        <v>0</v>
      </c>
      <c r="V16" s="336"/>
    </row>
    <row r="17" spans="1:22" s="324" customFormat="1" ht="36" customHeight="1">
      <c r="A17" s="334">
        <v>29</v>
      </c>
      <c r="B17" s="323">
        <v>7</v>
      </c>
      <c r="D17" s="325" t="str">
        <f>HLOOKUP(CONCATENATE('1. Dashboard'!$A$3," Checklists"),checklists,A17,FALSE)</f>
        <v xml:space="preserve">¿Hubo ausencia de adendas/enmiendas en el precio del contrato mayores al 15%? </v>
      </c>
      <c r="F17" s="339"/>
      <c r="H17" s="327">
        <f t="shared" si="0"/>
        <v>0</v>
      </c>
      <c r="J17" s="339"/>
      <c r="L17" s="327">
        <f t="shared" si="1"/>
        <v>0</v>
      </c>
      <c r="N17" s="339"/>
      <c r="P17" s="327">
        <f t="shared" si="2"/>
        <v>0</v>
      </c>
      <c r="R17" s="339"/>
      <c r="T17" s="327">
        <f t="shared" si="3"/>
        <v>0</v>
      </c>
      <c r="V17" s="336"/>
    </row>
    <row r="18" spans="1:22" s="324" customFormat="1" ht="36" customHeight="1">
      <c r="A18" s="334">
        <v>30</v>
      </c>
      <c r="B18" s="323">
        <v>8</v>
      </c>
      <c r="D18" s="325" t="str">
        <f>HLOOKUP(CONCATENATE('1. Dashboard'!$A$3," Checklists"),checklists,A18,FALSE)</f>
        <v>¿Hubo ausencia de adendas/enmiendas al plazo de ejecución del contrato? (En tanto se requirió CO del Especialista de Adquisiciones para ello)</v>
      </c>
      <c r="F18" s="339"/>
      <c r="H18" s="327">
        <f t="shared" si="0"/>
        <v>0</v>
      </c>
      <c r="J18" s="339"/>
      <c r="L18" s="327">
        <f t="shared" si="1"/>
        <v>0</v>
      </c>
      <c r="N18" s="339"/>
      <c r="P18" s="327">
        <f t="shared" si="2"/>
        <v>0</v>
      </c>
      <c r="R18" s="339"/>
      <c r="T18" s="327">
        <f t="shared" si="3"/>
        <v>0</v>
      </c>
      <c r="V18" s="336"/>
    </row>
    <row r="19" spans="1:22" ht="8.4499999999999993" customHeight="1">
      <c r="A19" s="333"/>
    </row>
    <row r="20" spans="1:22" ht="26.45" customHeight="1">
      <c r="A20" s="333">
        <v>41</v>
      </c>
      <c r="B20" s="559" t="str">
        <f>HLOOKUP(CONCATENATE('1. Dashboard'!$A$3," Checklists"),checklists,A20,FALSE)</f>
        <v>Porcentaje de Calidad</v>
      </c>
      <c r="C20" s="560"/>
      <c r="D20" s="561"/>
      <c r="H20" s="328">
        <f>SUM(H11:H18)</f>
        <v>0</v>
      </c>
      <c r="L20" s="328">
        <f>SUM(L11:L18)</f>
        <v>0</v>
      </c>
      <c r="P20" s="328">
        <f>SUM(P11:P18)</f>
        <v>0</v>
      </c>
      <c r="T20" s="328">
        <f>SUM(T11:T18)</f>
        <v>0</v>
      </c>
    </row>
    <row r="21" spans="1:22">
      <c r="A21" s="333"/>
    </row>
    <row r="22" spans="1:22">
      <c r="A22" s="333"/>
    </row>
  </sheetData>
  <mergeCells count="16">
    <mergeCell ref="B20:D20"/>
    <mergeCell ref="B9:D9"/>
    <mergeCell ref="F9:H9"/>
    <mergeCell ref="J9:L9"/>
    <mergeCell ref="N9:P9"/>
    <mergeCell ref="R9:T9"/>
    <mergeCell ref="B7:D7"/>
    <mergeCell ref="F7:H7"/>
    <mergeCell ref="J7:L7"/>
    <mergeCell ref="N7:P7"/>
    <mergeCell ref="R7:T7"/>
    <mergeCell ref="B5:D5"/>
    <mergeCell ref="F5:H5"/>
    <mergeCell ref="J5:L5"/>
    <mergeCell ref="N5:P5"/>
    <mergeCell ref="R5:T5"/>
  </mergeCells>
  <dataValidations disablePrompts="1" count="1">
    <dataValidation type="whole" operator="lessThanOrEqual" allowBlank="1" showInputMessage="1" showErrorMessage="1" error="El número ingresado no puede ser mayor a la cantidad de ICB realizados en el Quarter" sqref="F11:F18 J11:J18 N11:N18 R11:R18">
      <formula1>F$7</formula1>
    </dataValidation>
  </dataValidations>
  <hyperlinks>
    <hyperlink ref="V2" r:id="rId1" display="Go to Manual de Indicadores"/>
  </hyperlinks>
  <pageMargins left="0.7" right="0.7" top="0.75" bottom="0.75" header="0.3" footer="0.3"/>
  <pageSetup paperSize="9" scale="53" fitToHeight="0" orientation="portrait"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66"/>
    <pageSetUpPr fitToPage="1"/>
  </sheetPr>
  <dimension ref="A2:V17"/>
  <sheetViews>
    <sheetView showGridLines="0" zoomScale="70" zoomScaleNormal="70" workbookViewId="0"/>
  </sheetViews>
  <sheetFormatPr baseColWidth="10" defaultColWidth="9" defaultRowHeight="12.75"/>
  <cols>
    <col min="1" max="1" width="2.25" style="332" customWidth="1"/>
    <col min="2" max="2" width="5.875" style="320" customWidth="1"/>
    <col min="3" max="3" width="1.25" style="320" customWidth="1"/>
    <col min="4" max="4" width="65.375" style="320" bestFit="1" customWidth="1"/>
    <col min="5" max="5" width="1.25" style="320" customWidth="1"/>
    <col min="6" max="6" width="9" style="320"/>
    <col min="7" max="7" width="1.25" style="320" customWidth="1"/>
    <col min="8" max="8" width="6.875" style="320" customWidth="1"/>
    <col min="9" max="9" width="1.5" style="320" customWidth="1"/>
    <col min="10" max="10" width="9" style="320"/>
    <col min="11" max="11" width="1.25" style="320" customWidth="1"/>
    <col min="12" max="12" width="6.875" style="320" customWidth="1"/>
    <col min="13" max="13" width="1.5" style="320" customWidth="1"/>
    <col min="14" max="14" width="9" style="320"/>
    <col min="15" max="15" width="1.25" style="320" customWidth="1"/>
    <col min="16" max="16" width="6.875" style="320" customWidth="1"/>
    <col min="17" max="17" width="1.5" style="320" customWidth="1"/>
    <col min="18" max="18" width="9" style="320"/>
    <col min="19" max="19" width="1.25" style="320" customWidth="1"/>
    <col min="20" max="20" width="6.875" style="320" customWidth="1"/>
    <col min="21" max="21" width="9" style="320"/>
    <col min="22" max="22" width="29.5" style="320" customWidth="1"/>
    <col min="23" max="16384" width="9" style="320"/>
  </cols>
  <sheetData>
    <row r="2" spans="1:22" ht="28.5">
      <c r="B2" s="321" t="str">
        <f>CONCATENATE("T&amp;L Checklist - ",'1. Dashboard'!$A$2," 2018")</f>
        <v>T&amp;L Checklist - El Salvador 2018</v>
      </c>
      <c r="V2" s="341" t="s">
        <v>598</v>
      </c>
    </row>
    <row r="5" spans="1:22" ht="24" customHeight="1">
      <c r="A5" s="333">
        <v>31</v>
      </c>
      <c r="B5" s="556" t="str">
        <f>HLOOKUP(CONCATENATE('1. Dashboard'!$A$3," Checklists"),checklists,A5,FALSE)</f>
        <v>% de cumplimiento del T&amp;L &amp; mejora en la calidad del reporte</v>
      </c>
      <c r="C5" s="557"/>
      <c r="D5" s="558"/>
      <c r="F5" s="556" t="s">
        <v>533</v>
      </c>
      <c r="G5" s="557"/>
      <c r="H5" s="558"/>
      <c r="J5" s="556" t="s">
        <v>134</v>
      </c>
      <c r="K5" s="557"/>
      <c r="L5" s="558"/>
      <c r="N5" s="556" t="s">
        <v>534</v>
      </c>
      <c r="O5" s="557"/>
      <c r="P5" s="558"/>
      <c r="R5" s="556" t="s">
        <v>35</v>
      </c>
      <c r="S5" s="557"/>
      <c r="T5" s="558"/>
      <c r="V5" s="322" t="str">
        <f>IF('1. Dashboard'!A3="ES","Comentarios","Comments")</f>
        <v>Comentarios</v>
      </c>
    </row>
    <row r="6" spans="1:22">
      <c r="A6" s="333"/>
    </row>
    <row r="7" spans="1:22" ht="24" customHeight="1">
      <c r="A7" s="333">
        <v>31</v>
      </c>
      <c r="B7" s="559" t="s">
        <v>602</v>
      </c>
      <c r="C7" s="560"/>
      <c r="D7" s="561"/>
      <c r="E7" s="324"/>
      <c r="F7" s="568">
        <v>0</v>
      </c>
      <c r="G7" s="569"/>
      <c r="H7" s="570"/>
      <c r="I7" s="338"/>
      <c r="J7" s="568">
        <v>0</v>
      </c>
      <c r="K7" s="569"/>
      <c r="L7" s="570"/>
      <c r="M7" s="338"/>
      <c r="N7" s="568">
        <v>0</v>
      </c>
      <c r="O7" s="569"/>
      <c r="P7" s="570"/>
      <c r="Q7" s="338"/>
      <c r="R7" s="568">
        <v>0</v>
      </c>
      <c r="S7" s="569"/>
      <c r="T7" s="570"/>
    </row>
    <row r="8" spans="1:22">
      <c r="A8" s="333"/>
    </row>
    <row r="9" spans="1:22" ht="24" customHeight="1">
      <c r="A9" s="333">
        <v>31</v>
      </c>
      <c r="B9" s="559"/>
      <c r="C9" s="560"/>
      <c r="D9" s="561"/>
      <c r="E9" s="324"/>
      <c r="F9" s="565" t="s">
        <v>603</v>
      </c>
      <c r="G9" s="566"/>
      <c r="H9" s="567"/>
      <c r="I9" s="324"/>
      <c r="J9" s="565" t="s">
        <v>603</v>
      </c>
      <c r="K9" s="566"/>
      <c r="L9" s="567"/>
      <c r="M9" s="324"/>
      <c r="N9" s="565" t="s">
        <v>603</v>
      </c>
      <c r="O9" s="566"/>
      <c r="P9" s="567"/>
      <c r="Q9" s="324"/>
      <c r="R9" s="565" t="s">
        <v>603</v>
      </c>
      <c r="S9" s="566"/>
      <c r="T9" s="567"/>
      <c r="V9" s="322" t="str">
        <f>IF('[1]1. Dashboard'!A5="ES","Comentarios","Comments")</f>
        <v>Comments</v>
      </c>
    </row>
    <row r="10" spans="1:22">
      <c r="A10" s="333"/>
    </row>
    <row r="11" spans="1:22" s="324" customFormat="1" ht="36" customHeight="1">
      <c r="A11" s="334">
        <v>32</v>
      </c>
      <c r="B11" s="323">
        <v>1</v>
      </c>
      <c r="D11" s="325" t="str">
        <f>HLOOKUP(CONCATENATE('1. Dashboard'!$A$3," Checklists"),checklists,A11,FALSE)</f>
        <v>¿Completé el 100 % de mi tiempo en el sistema del T&amp;L?</v>
      </c>
      <c r="F11" s="339"/>
      <c r="H11" s="327">
        <f>IF(F$7=0,0,F11/F$7/5)</f>
        <v>0</v>
      </c>
      <c r="J11" s="339"/>
      <c r="L11" s="327">
        <f>IF(J$7=0,0,J11/J$7/5)</f>
        <v>0</v>
      </c>
      <c r="N11" s="339"/>
      <c r="P11" s="327">
        <f>IF(N$7=0,0,N11/N$7/5)</f>
        <v>0</v>
      </c>
      <c r="R11" s="339"/>
      <c r="T11" s="327">
        <f>IF(R$7=0,0,R11/R$7/5)</f>
        <v>0</v>
      </c>
      <c r="V11" s="336"/>
    </row>
    <row r="12" spans="1:22" s="324" customFormat="1" ht="36" customHeight="1">
      <c r="A12" s="334">
        <v>33</v>
      </c>
      <c r="B12" s="323">
        <v>2</v>
      </c>
      <c r="D12" s="325" t="str">
        <f>HLOOKUP(CONCATENATE('1. Dashboard'!$A$3," Checklists"),checklists,A12,FALSE)</f>
        <v>¿Realicé yo mismo la carga sin ayuda del administrador del sistema?</v>
      </c>
      <c r="F12" s="339"/>
      <c r="H12" s="327">
        <f>IF(F$7=0,0,F12/F$7/5)</f>
        <v>0</v>
      </c>
      <c r="J12" s="339"/>
      <c r="L12" s="327">
        <f>IF(J$7=0,0,J12/J$7/5)</f>
        <v>0</v>
      </c>
      <c r="N12" s="339"/>
      <c r="P12" s="327">
        <f>IF(N$7=0,0,N12/N$7/5)</f>
        <v>0</v>
      </c>
      <c r="R12" s="339"/>
      <c r="T12" s="327">
        <f>IF(R$7=0,0,R12/R$7/5)</f>
        <v>0</v>
      </c>
      <c r="V12" s="336"/>
    </row>
    <row r="13" spans="1:22" s="324" customFormat="1" ht="36" customHeight="1">
      <c r="A13" s="334">
        <v>34</v>
      </c>
      <c r="B13" s="323">
        <v>3</v>
      </c>
      <c r="D13" s="325" t="str">
        <f>HLOOKUP(CONCATENATE('1. Dashboard'!$A$3," Checklists"),checklists,A13,FALSE)</f>
        <v xml:space="preserve">¿Registré de la mejor manera posible y según mi mejor conocimiento correctamente el tiempo a cada actividad en la que estuve trabajando? </v>
      </c>
      <c r="F13" s="339"/>
      <c r="H13" s="327">
        <f>IF(F$7=0,0,F13/F$7/5)</f>
        <v>0</v>
      </c>
      <c r="J13" s="339"/>
      <c r="L13" s="327">
        <f>IF(J$7=0,0,J13/J$7/5)</f>
        <v>0</v>
      </c>
      <c r="N13" s="339"/>
      <c r="P13" s="327">
        <f>IF(N$7=0,0,N13/N$7/5)</f>
        <v>0</v>
      </c>
      <c r="R13" s="339"/>
      <c r="T13" s="327">
        <f>IF(R$7=0,0,R13/R$7/5)</f>
        <v>0</v>
      </c>
      <c r="V13" s="336"/>
    </row>
    <row r="14" spans="1:22" s="324" customFormat="1" ht="36" customHeight="1">
      <c r="A14" s="334">
        <v>35</v>
      </c>
      <c r="B14" s="323">
        <v>4</v>
      </c>
      <c r="D14" s="325" t="str">
        <f>HLOOKUP(CONCATENATE('1. Dashboard'!$A$3," Checklists"),checklists,A14,FALSE)</f>
        <v>¿Registré correctamente las horas en las que tomé licencias, el banco estuvo cerrado, hice teleworking, etc.?</v>
      </c>
      <c r="F14" s="339"/>
      <c r="H14" s="327">
        <f>IF(F$7=0,0,F14/F$7/5)</f>
        <v>0</v>
      </c>
      <c r="J14" s="339"/>
      <c r="L14" s="327">
        <f>IF(J$7=0,0,J14/J$7/5)</f>
        <v>0</v>
      </c>
      <c r="N14" s="339"/>
      <c r="P14" s="327">
        <f>IF(N$7=0,0,N14/N$7/5)</f>
        <v>0</v>
      </c>
      <c r="R14" s="339"/>
      <c r="T14" s="327">
        <f>IF(R$7=0,0,R14/R$7/5)</f>
        <v>0</v>
      </c>
      <c r="V14" s="336"/>
    </row>
    <row r="15" spans="1:22" s="324" customFormat="1" ht="36" customHeight="1">
      <c r="A15" s="334">
        <v>36</v>
      </c>
      <c r="B15" s="323">
        <v>5</v>
      </c>
      <c r="D15" s="325" t="str">
        <f>HLOOKUP(CONCATENATE('1. Dashboard'!$A$3," Checklists"),checklists,A15,FALSE)</f>
        <v>¿Considero que la distribución de mi tiempo registrado en las diferentes tareas tiene cierta lógica con mi rol en FMP?</v>
      </c>
      <c r="F15" s="339"/>
      <c r="H15" s="327">
        <f>IF(F$7=0,0,F15/F$7/5)</f>
        <v>0</v>
      </c>
      <c r="J15" s="339"/>
      <c r="L15" s="327">
        <f>IF(J$7=0,0,J15/J$7/5)</f>
        <v>0</v>
      </c>
      <c r="N15" s="339"/>
      <c r="P15" s="327">
        <f>IF(N$7=0,0,N15/N$7/5)</f>
        <v>0</v>
      </c>
      <c r="R15" s="339"/>
      <c r="T15" s="327">
        <f>IF(R$7=0,0,R15/R$7/5)</f>
        <v>0</v>
      </c>
      <c r="V15" s="336"/>
    </row>
    <row r="16" spans="1:22" ht="8.4499999999999993" customHeight="1"/>
    <row r="17" spans="1:20" ht="26.45" customHeight="1">
      <c r="A17" s="333">
        <v>41</v>
      </c>
      <c r="B17" s="559" t="str">
        <f>HLOOKUP(CONCATENATE('1. Dashboard'!$A$3," Checklists"),checklists,A17,FALSE)</f>
        <v>Porcentaje de Calidad</v>
      </c>
      <c r="C17" s="560"/>
      <c r="D17" s="561"/>
      <c r="H17" s="328">
        <f>SUM(H11:H15)</f>
        <v>0</v>
      </c>
      <c r="L17" s="328">
        <f>SUM(L11:L15)</f>
        <v>0</v>
      </c>
      <c r="P17" s="328">
        <f>SUM(P11:P15)</f>
        <v>0</v>
      </c>
      <c r="T17" s="328">
        <f>SUM(T11:T15)</f>
        <v>0</v>
      </c>
    </row>
  </sheetData>
  <mergeCells count="16">
    <mergeCell ref="R5:T5"/>
    <mergeCell ref="B17:D17"/>
    <mergeCell ref="B5:D5"/>
    <mergeCell ref="F5:H5"/>
    <mergeCell ref="J5:L5"/>
    <mergeCell ref="N5:P5"/>
    <mergeCell ref="B7:D7"/>
    <mergeCell ref="F7:H7"/>
    <mergeCell ref="J7:L7"/>
    <mergeCell ref="N7:P7"/>
    <mergeCell ref="R7:T7"/>
    <mergeCell ref="B9:D9"/>
    <mergeCell ref="F9:H9"/>
    <mergeCell ref="J9:L9"/>
    <mergeCell ref="N9:P9"/>
    <mergeCell ref="R9:T9"/>
  </mergeCells>
  <dataValidations count="1">
    <dataValidation type="whole" operator="lessThanOrEqual" allowBlank="1" showInputMessage="1" showErrorMessage="1" error="El número ingresado no puede ser mayor a la cantidad de ICB realizados en el Quarter" sqref="F11:F15 J11:J15 N11:N15 R11:R15">
      <formula1>F$7</formula1>
    </dataValidation>
  </dataValidations>
  <hyperlinks>
    <hyperlink ref="V2" r:id="rId1" display="Go to Manual de Indicadores"/>
  </hyperlinks>
  <pageMargins left="0.7" right="0.7" top="0.75" bottom="0.75" header="0.3" footer="0.3"/>
  <pageSetup paperSize="9" scale="53" fitToHeight="0" orientation="portrait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231B53566423D439E69DB42E9D6B095" ma:contentTypeVersion="4" ma:contentTypeDescription="Create a new document." ma:contentTypeScope="" ma:versionID="f5f8ea23a1f387bb3772460b3d633a2d">
  <xsd:schema xmlns:xsd="http://www.w3.org/2001/XMLSchema" xmlns:xs="http://www.w3.org/2001/XMLSchema" xmlns:p="http://schemas.microsoft.com/office/2006/metadata/properties" xmlns:ns2="4514f414-d341-4517-97ef-d693c1aa224b" xmlns:ns3="bd2103e9-b3c2-44e9-8e1d-c27569ebbf04" targetNamespace="http://schemas.microsoft.com/office/2006/metadata/properties" ma:root="true" ma:fieldsID="f462d469b347705f4971985c182ff735" ns2:_="" ns3:_="">
    <xsd:import namespace="4514f414-d341-4517-97ef-d693c1aa224b"/>
    <xsd:import namespace="bd2103e9-b3c2-44e9-8e1d-c27569ebbf0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514f414-d341-4517-97ef-d693c1aa224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d2103e9-b3c2-44e9-8e1d-c27569ebbf0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5FAFC59-C1D0-4091-8602-B4D22519D5D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7EC68DC-E963-450B-8289-981A6C564037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8F59EB12-2E53-4526-BC73-C0781F7BE72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514f414-d341-4517-97ef-d693c1aa224b"/>
    <ds:schemaRef ds:uri="bd2103e9-b3c2-44e9-8e1d-c27569ebbf0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8</vt:i4>
      </vt:variant>
      <vt:variant>
        <vt:lpstr>Rangos con nombre</vt:lpstr>
      </vt:variant>
      <vt:variant>
        <vt:i4>6</vt:i4>
      </vt:variant>
    </vt:vector>
  </HeadingPairs>
  <TitlesOfParts>
    <vt:vector size="14" baseType="lpstr">
      <vt:lpstr>DATA</vt:lpstr>
      <vt:lpstr>1. Dashboard</vt:lpstr>
      <vt:lpstr>2. Work Plan</vt:lpstr>
      <vt:lpstr>EBP Checklist</vt:lpstr>
      <vt:lpstr>CPD Checklists</vt:lpstr>
      <vt:lpstr>ANEXO III Checklist</vt:lpstr>
      <vt:lpstr>ICB Checklist</vt:lpstr>
      <vt:lpstr>T&amp;L Checklist</vt:lpstr>
      <vt:lpstr>'2. Work Plan'!Área_de_impresión</vt:lpstr>
      <vt:lpstr>checklists</vt:lpstr>
      <vt:lpstr>data</vt:lpstr>
      <vt:lpstr>'ICB Checklist'!ICB_Checklist</vt:lpstr>
      <vt:lpstr>MBFS</vt:lpstr>
      <vt:lpstr>PLAN</vt:lpstr>
    </vt:vector>
  </TitlesOfParts>
  <Manager/>
  <Company>Inter American Development Bank</Company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Meniw, Andres Edgardo; Eugenio Hillman</dc:creator>
  <cp:keywords/>
  <dc:description/>
  <cp:lastModifiedBy>Tono</cp:lastModifiedBy>
  <cp:revision/>
  <dcterms:created xsi:type="dcterms:W3CDTF">2011-02-05T15:36:05Z</dcterms:created>
  <dcterms:modified xsi:type="dcterms:W3CDTF">2018-09-15T20:43:23Z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0x010100E231B53566423D439E69DB42E9D6B095</vt:lpwstr>
  </property>
</Properties>
</file>