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grantes" sheetId="1" r:id="rId4"/>
    <sheet state="visible" name="Diseño" sheetId="2" r:id="rId5"/>
    <sheet state="visible" name="Prueba" sheetId="3" r:id="rId6"/>
    <sheet state="visible" name="Análisis" sheetId="4" r:id="rId7"/>
    <sheet state="visible" name="Conclusiones" sheetId="5" r:id="rId8"/>
  </sheets>
  <definedNames/>
  <calcPr/>
</workbook>
</file>

<file path=xl/sharedStrings.xml><?xml version="1.0" encoding="utf-8"?>
<sst xmlns="http://schemas.openxmlformats.org/spreadsheetml/2006/main" count="122" uniqueCount="63">
  <si>
    <t>Nicolas Colmenares</t>
  </si>
  <si>
    <t>Kevin Fernández</t>
  </si>
  <si>
    <t>Juan David Peláez</t>
  </si>
  <si>
    <t>Luisa Fernanda Quintero Fernández</t>
  </si>
  <si>
    <t>Sistema</t>
  </si>
  <si>
    <t>Dos módulos de machine learning implementados en una app de escritorio</t>
  </si>
  <si>
    <t>Objetivo</t>
  </si>
  <si>
    <t>Determinar cuál es el método de Machine Learning con mejor precisión de acuerdo al factor seleccionado</t>
  </si>
  <si>
    <t>Unidad experimental</t>
  </si>
  <si>
    <t>Porcentaje</t>
  </si>
  <si>
    <t>Variables de respuesta</t>
  </si>
  <si>
    <t>Precisión</t>
  </si>
  <si>
    <t>Factores Controlables</t>
  </si>
  <si>
    <t>Tamaño del dataset, algoritmo, profundidad</t>
  </si>
  <si>
    <t>Factores estudiados</t>
  </si>
  <si>
    <t>Tamaño del training set, precisión de acuerdo al tamaño</t>
  </si>
  <si>
    <t>Niveles</t>
  </si>
  <si>
    <t>Tratamiento</t>
  </si>
  <si>
    <t># repeticiones</t>
  </si>
  <si>
    <t>Tratamiento 1</t>
  </si>
  <si>
    <t>Implementación</t>
  </si>
  <si>
    <t>Librería</t>
  </si>
  <si>
    <t>Training set size</t>
  </si>
  <si>
    <t>Promedio Precisión</t>
  </si>
  <si>
    <t>Tratamiento 2</t>
  </si>
  <si>
    <t>Tratamiento 3</t>
  </si>
  <si>
    <t>Tratamiento 4</t>
  </si>
  <si>
    <t>Tratamiento 5</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</si>
  <si>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</si>
  <si>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</si>
  <si>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</si>
  <si>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</si>
  <si>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</si>
  <si>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</si>
  <si>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</si>
  <si>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</si>
  <si>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</si>
  <si>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</si>
  <si>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</si>
  <si>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</si>
  <si>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</si>
  <si>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</si>
  <si>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</si>
  <si>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</si>
  <si>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</si>
  <si>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Total</t>
  </si>
  <si>
    <t>Interpretación</t>
  </si>
  <si>
    <t>El análisis de varianza permite contrastar la hipótesis nula de que cada una de las medias de los tratamientos son iguales: H0: μ1 = μ2 = μ3 = μ4 = μ5. En otras palabras, el análisis determina si los factores estudiados (tamaño del training set) producen efectos significativos en la variable dependiente (precisión). Si existen tales efectos, el valor F debe ser significativo cuando se compare con el valor crítico de una distribución F, es decir, debe ser mayor al valor F de la distribución cuando se considera un nivel de significancia del 0.05%.</t>
  </si>
  <si>
    <t>Implementación del árbol de decisión</t>
  </si>
  <si>
    <t>Para este caso, el valor F ≈ 759,94 es mucho mayor al valor crítico para F ≈ 2.86. Por esta razón, se rechaza la hipótesis nula, es decir, las medias de las muestras de cada tratamiento no son iguales. De esta manera, se dice que existen efectos producidos por los factores estudiados sobre la variable dependiente tiempo. Este hecho también puede ser corroborado a partir del valor Probabilidad (P-value). Como este valor es 0 y el nivel de significancia es 0.05 se rechaza la hipótesis nula.</t>
  </si>
  <si>
    <r>
      <rPr>
        <rFont val="Arial"/>
        <b/>
        <color rgb="FF000000"/>
        <sz val="12.0"/>
      </rPr>
      <t xml:space="preserve">Librería </t>
    </r>
    <r>
      <rPr>
        <rFont val="Arial"/>
        <b/>
        <color rgb="FF1155CC"/>
        <sz val="12.0"/>
        <u/>
      </rPr>
      <t>Microsoft.ML</t>
    </r>
  </si>
  <si>
    <t>Para este caso, el valor F ≈ 21,08 es mayor al valor crítico para F ≈ 2.86. De mismo modo, se rechaza la hipótesis nula y se concluye que los factores estudiados afectan la variable dependiente tiempo. Igualmente, el valor Probabilidad (P-value) es muy cercano a 0 y para un nivel de significancia del 0.05, se debe rechazar la hipótesis nula.</t>
  </si>
  <si>
    <t>t</t>
  </si>
  <si>
    <t>Limite inferior</t>
  </si>
  <si>
    <t>Limite superior</t>
  </si>
  <si>
    <t>hay diferencia</t>
  </si>
  <si>
    <t>E</t>
  </si>
  <si>
    <t>no hay diferencia</t>
  </si>
  <si>
    <t>Conclusiones</t>
  </si>
  <si>
    <t>1.</t>
  </si>
  <si>
    <t>El método de la librería es más consistente y preciso que la implementación del árbol de decisión, ya que el modelo es entrenado con base en un tiempo definido y evita presentar underfitting u overfitting.</t>
  </si>
  <si>
    <t>2.</t>
  </si>
  <si>
    <t>Entre más datos tenga el training set, más preciso es cualquier algoritmo de machine learning para el dataset dado. Sin embargo, como no se limitó la profundidad del árbol de decisión en nuestra implementación, se decidió no superar un tamaño del más del 80% de los datos. De esta manera, se reduce el overfitting.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</si>
</sst>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15">
    <font>
      <sz val="10.0"/>
      <color rgb="FF000000"/>
      <name val="Arial"/>
    </font>
    <font/>
    <font>
      <color theme="1"/>
      <name val="Arial"/>
    </font>
    <font>
      <name val="Arial"/>
    </font>
    <font>
      <i/>
    </font>
    <font>
      <i/>
      <color theme="1"/>
      <name val="Arial"/>
    </font>
    <font>
      <b/>
      <sz val="12.0"/>
      <color rgb="FF000000"/>
      <name val="Arial"/>
    </font>
    <font>
      <sz val="12.0"/>
      <color rgb="FF000000"/>
      <name val="Arial"/>
    </font>
    <font>
      <b/>
      <u/>
      <sz val="12.0"/>
      <color rgb="FF000000"/>
      <name val="Arial"/>
    </font>
    <font>
      <color rgb="FF0000FF"/>
    </font>
    <font>
      <color rgb="FF0000FF"/>
      <name val="Arial"/>
    </font>
    <font>
      <color rgb="FFFF0000"/>
    </font>
    <font>
      <b/>
      <color theme="1"/>
      <name val="Arial"/>
    </font>
    <font>
      <b/>
    </font>
    <font>
      <color rgb="FF000000"/>
      <name val="Arial"/>
    </font>
  </fonts>
  <fills count="7">
    <fill>
      <patternFill patternType="none"/>
    </fill>
    <fill>
      <patternFill patternType="lightGray"/>
    </fill>
    <fill>
      <patternFill patternType="solid">
        <fgColor rgb="FF999999"/>
        <bgColor rgb="FF999999"/>
      </patternFill>
    </fill>
    <fill>
      <patternFill patternType="solid">
        <fgColor rgb="FFCFE2F3"/>
        <bgColor rgb="FFCFE2F3"/>
      </patternFill>
    </fill>
    <fill>
      <patternFill patternType="solid">
        <fgColor rgb="FFF4CCCC"/>
        <bgColor rgb="FFF4CCCC"/>
      </patternFill>
    </fill>
    <fill>
      <patternFill patternType="solid">
        <fgColor rgb="FFCCCCCC"/>
        <bgColor rgb="FFCCCCCC"/>
      </patternFill>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top style="thin">
        <color rgb="FF000000"/>
      </top>
      <bottom style="thin">
        <color rgb="FF000000"/>
      </bottom>
    </border>
    <border>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2" fontId="2" numFmtId="0" xfId="0" applyAlignment="1" applyBorder="1" applyFill="1" applyFont="1">
      <alignment readingOrder="0"/>
    </xf>
    <xf borderId="1" fillId="0" fontId="1" numFmtId="0" xfId="0" applyAlignment="1" applyBorder="1" applyFont="1">
      <alignment readingOrder="0"/>
    </xf>
    <xf borderId="2" fillId="3" fontId="1" numFmtId="0" xfId="0" applyAlignment="1" applyBorder="1" applyFill="1" applyFont="1">
      <alignment horizontal="center" readingOrder="0"/>
    </xf>
    <xf borderId="3" fillId="3" fontId="1" numFmtId="0" xfId="0" applyAlignment="1" applyBorder="1" applyFont="1">
      <alignment horizontal="center" readingOrder="0"/>
    </xf>
    <xf borderId="1" fillId="0" fontId="2" numFmtId="0" xfId="0" applyAlignment="1" applyBorder="1" applyFont="1">
      <alignment readingOrder="0"/>
    </xf>
    <xf borderId="1" fillId="0" fontId="2" numFmtId="0" xfId="0" applyAlignment="1" applyBorder="1" applyFont="1">
      <alignment horizontal="center" readingOrder="0"/>
    </xf>
    <xf borderId="1" fillId="0" fontId="1" numFmtId="10" xfId="0" applyAlignment="1" applyBorder="1" applyFont="1" applyNumberFormat="1">
      <alignment horizontal="center" readingOrder="0"/>
    </xf>
    <xf borderId="1" fillId="4" fontId="2" numFmtId="10" xfId="0" applyAlignment="1" applyBorder="1" applyFill="1" applyFont="1" applyNumberFormat="1">
      <alignment horizontal="center"/>
    </xf>
    <xf borderId="1" fillId="0" fontId="2" numFmtId="164" xfId="0" applyAlignment="1" applyBorder="1" applyFont="1" applyNumberFormat="1">
      <alignment horizontal="center" readingOrder="0"/>
    </xf>
    <xf borderId="1" fillId="0" fontId="3" numFmtId="0" xfId="0" applyAlignment="1" applyBorder="1" applyFont="1">
      <alignment horizontal="center" vertical="bottom"/>
    </xf>
    <xf borderId="1" fillId="0" fontId="1" numFmtId="164" xfId="0" applyAlignment="1" applyBorder="1" applyFont="1" applyNumberFormat="1">
      <alignment horizontal="center" readingOrder="0"/>
    </xf>
    <xf borderId="4" fillId="0" fontId="3" numFmtId="0" xfId="0" applyAlignment="1" applyBorder="1" applyFont="1">
      <alignment horizontal="center" vertical="bottom"/>
    </xf>
    <xf borderId="1" fillId="0" fontId="3" numFmtId="0" xfId="0" applyAlignment="1" applyBorder="1" applyFont="1">
      <alignment horizontal="center" vertical="bottom"/>
    </xf>
    <xf borderId="4" fillId="0" fontId="3" numFmtId="0" xfId="0" applyAlignment="1" applyBorder="1" applyFont="1">
      <alignment horizontal="center" vertical="bottom"/>
    </xf>
    <xf borderId="4" fillId="5" fontId="3" numFmtId="0" xfId="0" applyAlignment="1" applyBorder="1" applyFill="1" applyFont="1">
      <alignment horizontal="center" vertical="bottom"/>
    </xf>
    <xf borderId="0" fillId="0" fontId="1" numFmtId="0" xfId="0" applyAlignment="1" applyFont="1">
      <alignment horizontal="right" readingOrder="0"/>
    </xf>
    <xf borderId="0" fillId="0" fontId="2" numFmtId="0" xfId="0" applyAlignment="1" applyFont="1">
      <alignment vertical="bottom"/>
    </xf>
    <xf borderId="5" fillId="0" fontId="4" numFmtId="0" xfId="0" applyAlignment="1" applyBorder="1" applyFont="1">
      <alignment horizontal="center" readingOrder="0"/>
    </xf>
    <xf borderId="5" fillId="0" fontId="5" numFmtId="0" xfId="0" applyAlignment="1" applyBorder="1" applyFont="1">
      <alignment horizontal="center" readingOrder="0"/>
    </xf>
    <xf borderId="0" fillId="0" fontId="2" numFmtId="0" xfId="0" applyAlignment="1" applyFont="1">
      <alignment readingOrder="0"/>
    </xf>
    <xf borderId="0" fillId="0" fontId="1" numFmtId="0" xfId="0" applyAlignment="1" applyFont="1">
      <alignment readingOrder="0"/>
    </xf>
    <xf borderId="6" fillId="0" fontId="1" numFmtId="0" xfId="0" applyAlignment="1" applyBorder="1" applyFont="1">
      <alignment readingOrder="0"/>
    </xf>
    <xf borderId="6" fillId="0" fontId="1" numFmtId="0" xfId="0" applyAlignment="1" applyBorder="1" applyFont="1">
      <alignment readingOrder="0"/>
    </xf>
    <xf borderId="6" fillId="0" fontId="2" numFmtId="0" xfId="0" applyAlignment="1" applyBorder="1" applyFont="1">
      <alignment readingOrder="0"/>
    </xf>
    <xf borderId="6" fillId="0" fontId="2" numFmtId="0" xfId="0" applyBorder="1" applyFont="1"/>
    <xf borderId="6" fillId="0" fontId="1" numFmtId="0" xfId="0" applyBorder="1" applyFont="1"/>
    <xf borderId="0" fillId="0" fontId="6" numFmtId="0" xfId="0" applyAlignment="1" applyFont="1">
      <alignment readingOrder="0"/>
    </xf>
    <xf borderId="0" fillId="0" fontId="6" numFmtId="0" xfId="0" applyFont="1"/>
    <xf borderId="0" fillId="0" fontId="7" numFmtId="0" xfId="0" applyAlignment="1" applyFont="1">
      <alignment readingOrder="0" shrinkToFit="0" vertical="center" wrapText="1"/>
    </xf>
    <xf borderId="0" fillId="0" fontId="7" numFmtId="0" xfId="0" applyAlignment="1" applyFont="1">
      <alignment horizontal="left" readingOrder="0" shrinkToFit="0" wrapText="1"/>
    </xf>
    <xf borderId="0" fillId="0" fontId="8" numFmtId="0" xfId="0" applyAlignment="1" applyFont="1">
      <alignment readingOrder="0"/>
    </xf>
    <xf borderId="0" fillId="0" fontId="7" numFmtId="0" xfId="0" applyAlignment="1" applyFont="1">
      <alignment readingOrder="0" shrinkToFit="0" wrapText="1"/>
    </xf>
    <xf borderId="0" fillId="0" fontId="2" numFmtId="0" xfId="0" applyFont="1"/>
    <xf borderId="0" fillId="0" fontId="9" numFmtId="0" xfId="0" applyAlignment="1" applyFont="1">
      <alignment readingOrder="0"/>
    </xf>
    <xf borderId="0" fillId="0" fontId="10" numFmtId="0" xfId="0" applyFont="1"/>
    <xf borderId="0" fillId="0" fontId="11" numFmtId="0" xfId="0" applyAlignment="1" applyFont="1">
      <alignment readingOrder="0"/>
    </xf>
    <xf borderId="0" fillId="0" fontId="12" numFmtId="0" xfId="0" applyAlignment="1" applyFont="1">
      <alignment readingOrder="0"/>
    </xf>
    <xf borderId="0" fillId="0" fontId="1" numFmtId="0" xfId="0" applyAlignment="1" applyFont="1">
      <alignment readingOrder="0" shrinkToFit="0" wrapText="1"/>
    </xf>
    <xf borderId="0" fillId="0" fontId="13" numFmtId="0" xfId="0" applyAlignment="1" applyFont="1">
      <alignment readingOrder="0"/>
    </xf>
    <xf borderId="0" fillId="6" fontId="14" numFmtId="0" xfId="0" applyAlignment="1" applyFill="1" applyFont="1">
      <alignment horizontal="left" readingOrder="0"/>
    </xf>
    <xf borderId="0" fillId="0" fontId="2" numFmtId="0" xfId="0" applyAlignment="1" applyFont="1">
      <alignment readingOrder="0" shrinkToFit="0" wrapText="1"/>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microsof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0"/>
  </cols>
  <sheetData>
    <row r="1">
      <c r="A1" s="1" t="s">
        <v>0</v>
      </c>
    </row>
    <row r="2">
      <c r="A2" s="1" t="s">
        <v>1</v>
      </c>
    </row>
    <row r="3">
      <c r="A3" s="1" t="s">
        <v>2</v>
      </c>
    </row>
    <row r="4">
      <c r="A4" s="1" t="s">
        <v>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57"/>
    <col customWidth="1" min="2" max="2" width="24.71"/>
  </cols>
  <sheetData>
    <row r="1">
      <c r="A1" s="2" t="s">
        <v>4</v>
      </c>
      <c r="B1" s="1" t="s">
        <v>5</v>
      </c>
    </row>
    <row r="2">
      <c r="A2" s="1" t="s">
        <v>6</v>
      </c>
      <c r="B2" s="1" t="s">
        <v>7</v>
      </c>
    </row>
    <row r="3">
      <c r="A3" s="2" t="s">
        <v>8</v>
      </c>
      <c r="B3" s="1" t="s">
        <v>9</v>
      </c>
    </row>
    <row r="4">
      <c r="A4" s="2" t="s">
        <v>10</v>
      </c>
      <c r="B4" s="2" t="s">
        <v>11</v>
      </c>
    </row>
    <row r="5">
      <c r="A5" s="2" t="s">
        <v>12</v>
      </c>
      <c r="B5" s="1" t="s">
        <v>13</v>
      </c>
    </row>
    <row r="6">
      <c r="A6" s="2" t="s">
        <v>14</v>
      </c>
      <c r="B6" s="1" t="s">
        <v>15</v>
      </c>
    </row>
    <row r="7">
      <c r="A7" s="1"/>
      <c r="C7" s="1"/>
    </row>
    <row r="8">
      <c r="A8" s="3" t="s">
        <v>16</v>
      </c>
      <c r="C8" s="3" t="s">
        <v>17</v>
      </c>
    </row>
    <row r="9">
      <c r="A9" s="4">
        <v>800.0</v>
      </c>
      <c r="C9" s="4">
        <v>1.0</v>
      </c>
    </row>
    <row r="10">
      <c r="A10" s="4">
        <v>1000.0</v>
      </c>
      <c r="C10" s="4">
        <v>2.0</v>
      </c>
    </row>
    <row r="11">
      <c r="A11" s="4">
        <v>1200.0</v>
      </c>
      <c r="C11" s="4">
        <v>3.0</v>
      </c>
    </row>
    <row r="12">
      <c r="A12" s="4">
        <v>1400.0</v>
      </c>
      <c r="C12" s="4">
        <v>4.0</v>
      </c>
    </row>
    <row r="13" ht="15.0" customHeight="1">
      <c r="A13" s="4">
        <v>1600.0</v>
      </c>
      <c r="C13" s="4">
        <v>5.0</v>
      </c>
    </row>
    <row r="14" ht="15.0" customHeight="1">
      <c r="A14" s="2"/>
      <c r="C14" s="2"/>
    </row>
    <row r="16">
      <c r="A16" s="2" t="s">
        <v>18</v>
      </c>
      <c r="B16" s="1">
        <v>5.0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0"/>
    <col customWidth="1" min="2" max="3" width="16.0"/>
    <col customWidth="1" min="5" max="5" width="16.29"/>
  </cols>
  <sheetData>
    <row r="2">
      <c r="A2" s="2" t="s">
        <v>19</v>
      </c>
      <c r="B2" s="5" t="s">
        <v>20</v>
      </c>
      <c r="C2" s="6" t="s">
        <v>21</v>
      </c>
      <c r="E2" s="7" t="s">
        <v>22</v>
      </c>
      <c r="F2" s="8" t="s">
        <v>17</v>
      </c>
    </row>
    <row r="3">
      <c r="B3" s="9">
        <v>0.9005</v>
      </c>
      <c r="C3" s="9">
        <v>0.9533</v>
      </c>
      <c r="E3" s="8">
        <v>800.0</v>
      </c>
      <c r="F3" s="8">
        <v>1.0</v>
      </c>
    </row>
    <row r="4">
      <c r="B4" s="9">
        <v>0.9008</v>
      </c>
      <c r="C4" s="9">
        <v>0.9613</v>
      </c>
      <c r="E4" s="8">
        <v>1000.0</v>
      </c>
      <c r="F4" s="8">
        <v>2.0</v>
      </c>
    </row>
    <row r="5">
      <c r="B5" s="9">
        <v>0.9003</v>
      </c>
      <c r="C5" s="9">
        <v>0.9435</v>
      </c>
      <c r="E5" s="8">
        <v>1200.0</v>
      </c>
      <c r="F5" s="8">
        <v>3.0</v>
      </c>
    </row>
    <row r="6">
      <c r="B6" s="9">
        <v>0.8996</v>
      </c>
      <c r="C6" s="9">
        <v>0.956</v>
      </c>
      <c r="E6" s="8">
        <v>1400.0</v>
      </c>
      <c r="F6" s="8">
        <v>4.0</v>
      </c>
    </row>
    <row r="7">
      <c r="B7" s="9">
        <v>0.9009</v>
      </c>
      <c r="C7" s="9">
        <v>0.9575</v>
      </c>
      <c r="E7" s="8">
        <v>1600.0</v>
      </c>
      <c r="F7" s="8">
        <v>5.0</v>
      </c>
    </row>
    <row r="8">
      <c r="A8" s="1" t="s">
        <v>23</v>
      </c>
      <c r="B8" s="10">
        <f t="shared" ref="B8:C8" si="1">AVERAGE(B3:B7)</f>
        <v>0.90042</v>
      </c>
      <c r="C8" s="10">
        <f t="shared" si="1"/>
        <v>0.95432</v>
      </c>
    </row>
    <row r="10">
      <c r="A10" s="1" t="s">
        <v>24</v>
      </c>
      <c r="B10" s="5" t="s">
        <v>20</v>
      </c>
      <c r="C10" s="6" t="s">
        <v>21</v>
      </c>
    </row>
    <row r="11">
      <c r="B11" s="9">
        <v>0.9095</v>
      </c>
      <c r="C11" s="9">
        <v>0.9614</v>
      </c>
    </row>
    <row r="12">
      <c r="B12" s="9">
        <v>0.9103</v>
      </c>
      <c r="C12" s="9">
        <v>0.9683</v>
      </c>
    </row>
    <row r="13">
      <c r="B13" s="9">
        <v>0.9115</v>
      </c>
      <c r="C13" s="9">
        <v>0.9598</v>
      </c>
    </row>
    <row r="14">
      <c r="B14" s="9">
        <v>0.9118</v>
      </c>
      <c r="C14" s="9">
        <v>0.9699</v>
      </c>
    </row>
    <row r="15">
      <c r="B15" s="9">
        <v>0.9107</v>
      </c>
      <c r="C15" s="9">
        <v>0.9652</v>
      </c>
    </row>
    <row r="16">
      <c r="A16" s="1" t="s">
        <v>23</v>
      </c>
      <c r="B16" s="10">
        <f t="shared" ref="B16:C16" si="2">AVERAGE(B11:B15)</f>
        <v>0.91076</v>
      </c>
      <c r="C16" s="10">
        <f t="shared" si="2"/>
        <v>0.96492</v>
      </c>
    </row>
    <row r="18">
      <c r="A18" s="1" t="s">
        <v>25</v>
      </c>
      <c r="B18" s="5" t="s">
        <v>20</v>
      </c>
      <c r="C18" s="6" t="s">
        <v>21</v>
      </c>
    </row>
    <row r="19">
      <c r="B19" s="9">
        <v>0.9333</v>
      </c>
      <c r="C19" s="9">
        <v>0.9697</v>
      </c>
    </row>
    <row r="20">
      <c r="B20" s="9">
        <v>0.9365</v>
      </c>
      <c r="C20" s="9">
        <v>0.9689</v>
      </c>
    </row>
    <row r="21">
      <c r="B21" s="9">
        <v>0.9345</v>
      </c>
      <c r="C21" s="9">
        <v>0.9704</v>
      </c>
    </row>
    <row r="22">
      <c r="B22" s="9">
        <v>0.9395</v>
      </c>
      <c r="C22" s="9">
        <v>0.9691</v>
      </c>
    </row>
    <row r="23">
      <c r="B23" s="9">
        <v>0.9348</v>
      </c>
      <c r="C23" s="9">
        <v>0.9676</v>
      </c>
    </row>
    <row r="24">
      <c r="A24" s="1" t="s">
        <v>23</v>
      </c>
      <c r="B24" s="10">
        <f t="shared" ref="B24:C24" si="3">AVERAGE(B19:B23)</f>
        <v>0.93572</v>
      </c>
      <c r="C24" s="10">
        <f t="shared" si="3"/>
        <v>0.96914</v>
      </c>
    </row>
    <row r="26">
      <c r="A26" s="1" t="s">
        <v>26</v>
      </c>
      <c r="B26" s="5" t="s">
        <v>20</v>
      </c>
      <c r="C26" s="6" t="s">
        <v>21</v>
      </c>
    </row>
    <row r="27">
      <c r="B27" s="9">
        <v>0.9535</v>
      </c>
      <c r="C27" s="9">
        <v>0.9647</v>
      </c>
    </row>
    <row r="28">
      <c r="B28" s="9">
        <v>0.9617</v>
      </c>
      <c r="C28" s="9">
        <v>0.9726</v>
      </c>
    </row>
    <row r="29">
      <c r="B29" s="9">
        <v>0.9603</v>
      </c>
      <c r="C29" s="9">
        <v>0.9728</v>
      </c>
    </row>
    <row r="30">
      <c r="B30" s="9">
        <v>0.9589</v>
      </c>
      <c r="C30" s="9">
        <v>0.9748</v>
      </c>
    </row>
    <row r="31">
      <c r="B31" s="9">
        <v>0.9593</v>
      </c>
      <c r="C31" s="9">
        <v>0.9731</v>
      </c>
    </row>
    <row r="32">
      <c r="A32" s="1" t="s">
        <v>23</v>
      </c>
      <c r="B32" s="10">
        <f t="shared" ref="B32:C32" si="4">AVERAGE(B27:B31)</f>
        <v>0.95874</v>
      </c>
      <c r="C32" s="10">
        <f t="shared" si="4"/>
        <v>0.9716</v>
      </c>
    </row>
    <row r="34">
      <c r="A34" s="1" t="s">
        <v>27</v>
      </c>
      <c r="B34" s="5" t="s">
        <v>20</v>
      </c>
      <c r="C34" s="6" t="s">
        <v>21</v>
      </c>
    </row>
    <row r="35">
      <c r="B35" s="9">
        <v>0.9598</v>
      </c>
      <c r="C35" s="9">
        <v>0.9781</v>
      </c>
    </row>
    <row r="36">
      <c r="B36" s="9">
        <v>0.9613</v>
      </c>
      <c r="C36" s="9">
        <v>0.9773</v>
      </c>
    </row>
    <row r="37">
      <c r="B37" s="9">
        <v>0.9629</v>
      </c>
      <c r="C37" s="9">
        <v>0.9795</v>
      </c>
    </row>
    <row r="38">
      <c r="B38" s="9">
        <v>0.9568</v>
      </c>
      <c r="C38" s="9">
        <v>0.9801</v>
      </c>
    </row>
    <row r="39">
      <c r="B39" s="9">
        <v>0.9641</v>
      </c>
      <c r="C39" s="9">
        <v>0.9775</v>
      </c>
    </row>
    <row r="40">
      <c r="A40" s="1" t="s">
        <v>23</v>
      </c>
      <c r="B40" s="10">
        <f t="shared" ref="B40:C40" si="5">AVERAGE(B35:B39)</f>
        <v>0.96098</v>
      </c>
      <c r="C40" s="10">
        <f t="shared" si="5"/>
        <v>0.9785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0"/>
    <col customWidth="1" min="4" max="4" width="16.57"/>
    <col customWidth="1" min="5" max="5" width="17.43"/>
    <col customWidth="1" min="6" max="6" width="17.86"/>
    <col customWidth="1" min="10" max="10" width="16.0"/>
    <col customWidth="1" min="13" max="13" width="17.0"/>
    <col customWidth="1" min="14" max="14" width="21.71"/>
    <col customWidth="1" min="15" max="15" width="17.71"/>
    <col customWidth="1" min="18" max="18" width="26.14"/>
    <col customWidth="1" min="26" max="26" width="26.14"/>
  </cols>
  <sheetData>
    <row r="1">
      <c r="A1" s="4" t="s">
        <v>20</v>
      </c>
      <c r="J1" s="7" t="s">
        <v>21</v>
      </c>
    </row>
    <row r="2">
      <c r="A2" s="4" t="s">
        <v>17</v>
      </c>
      <c r="B2" s="7">
        <v>1.0</v>
      </c>
      <c r="C2" s="7">
        <v>2.0</v>
      </c>
      <c r="D2" s="4">
        <v>3.0</v>
      </c>
      <c r="E2" s="4">
        <v>4.0</v>
      </c>
      <c r="F2" s="4">
        <v>5.0</v>
      </c>
      <c r="J2" s="4" t="s">
        <v>17</v>
      </c>
      <c r="K2" s="4">
        <v>1.0</v>
      </c>
      <c r="L2" s="4">
        <v>2.0</v>
      </c>
      <c r="M2" s="4">
        <v>3.0</v>
      </c>
      <c r="N2" s="4">
        <v>4.0</v>
      </c>
      <c r="O2" s="7">
        <v>5.0</v>
      </c>
      <c r="T2" s="2"/>
      <c r="U2" s="2"/>
      <c r="AB2" s="2"/>
      <c r="AC2" s="2"/>
      <c r="AD2" s="2"/>
      <c r="AE2" s="2"/>
      <c r="AF2" s="2"/>
    </row>
    <row r="3">
      <c r="B3" s="11">
        <v>0.9005</v>
      </c>
      <c r="C3" s="11">
        <v>0.9095</v>
      </c>
      <c r="D3" s="12">
        <v>0.9333</v>
      </c>
      <c r="E3" s="13">
        <v>0.9535</v>
      </c>
      <c r="F3" s="13">
        <v>0.9598</v>
      </c>
      <c r="K3" s="13">
        <v>0.9533</v>
      </c>
      <c r="L3" s="13">
        <v>0.9614</v>
      </c>
      <c r="M3" s="14">
        <v>0.9697</v>
      </c>
      <c r="N3" s="13">
        <v>0.9647</v>
      </c>
      <c r="O3" s="11">
        <v>0.9781</v>
      </c>
      <c r="AD3" s="2"/>
      <c r="AE3" s="2"/>
      <c r="AF3" s="2"/>
    </row>
    <row r="4">
      <c r="B4" s="11">
        <v>0.9008</v>
      </c>
      <c r="C4" s="11">
        <v>0.9103</v>
      </c>
      <c r="D4" s="15">
        <v>0.9365</v>
      </c>
      <c r="E4" s="13">
        <v>0.9617</v>
      </c>
      <c r="F4" s="13">
        <v>0.9613</v>
      </c>
      <c r="K4" s="13">
        <v>0.9613</v>
      </c>
      <c r="L4" s="13">
        <v>0.9683</v>
      </c>
      <c r="M4" s="16">
        <v>0.9689</v>
      </c>
      <c r="N4" s="13">
        <v>0.9726</v>
      </c>
      <c r="O4" s="11">
        <v>0.9773</v>
      </c>
      <c r="AD4" s="2"/>
      <c r="AE4" s="2"/>
      <c r="AF4" s="2"/>
    </row>
    <row r="5">
      <c r="B5" s="11">
        <v>0.9003</v>
      </c>
      <c r="C5" s="11">
        <v>0.9115</v>
      </c>
      <c r="D5" s="15">
        <v>0.9345</v>
      </c>
      <c r="E5" s="13">
        <v>0.9603</v>
      </c>
      <c r="F5" s="13">
        <v>0.9629</v>
      </c>
      <c r="K5" s="13">
        <v>0.9435</v>
      </c>
      <c r="L5" s="13">
        <v>0.9598</v>
      </c>
      <c r="M5" s="16">
        <v>0.9704</v>
      </c>
      <c r="N5" s="13">
        <v>0.9728</v>
      </c>
      <c r="O5" s="11">
        <v>0.9795</v>
      </c>
      <c r="T5" s="1"/>
      <c r="U5" s="1"/>
      <c r="AD5" s="2"/>
      <c r="AE5" s="2"/>
      <c r="AF5" s="2"/>
    </row>
    <row r="6">
      <c r="B6" s="11">
        <v>0.8996</v>
      </c>
      <c r="C6" s="11">
        <v>0.9118</v>
      </c>
      <c r="D6" s="15">
        <v>0.9395</v>
      </c>
      <c r="E6" s="13">
        <v>0.9589</v>
      </c>
      <c r="F6" s="13">
        <v>0.9568</v>
      </c>
      <c r="K6" s="13">
        <v>0.956</v>
      </c>
      <c r="L6" s="13">
        <v>0.9699</v>
      </c>
      <c r="M6" s="16">
        <v>0.9691</v>
      </c>
      <c r="N6" s="13">
        <v>0.9748</v>
      </c>
      <c r="O6" s="11">
        <v>0.9801</v>
      </c>
      <c r="T6" s="1"/>
      <c r="U6" s="1"/>
      <c r="AD6" s="2"/>
      <c r="AE6" s="2"/>
      <c r="AF6" s="2"/>
    </row>
    <row r="7">
      <c r="B7" s="11">
        <v>0.9009</v>
      </c>
      <c r="C7" s="11">
        <v>0.9107</v>
      </c>
      <c r="D7" s="15">
        <v>0.9348</v>
      </c>
      <c r="E7" s="13">
        <v>0.9593</v>
      </c>
      <c r="F7" s="13">
        <v>0.9641</v>
      </c>
      <c r="K7" s="13">
        <v>0.9575</v>
      </c>
      <c r="L7" s="13">
        <v>0.9652</v>
      </c>
      <c r="M7" s="17">
        <v>0.9614</v>
      </c>
      <c r="N7" s="13">
        <v>0.9731</v>
      </c>
      <c r="O7" s="11">
        <v>0.9775</v>
      </c>
      <c r="T7" s="1"/>
      <c r="U7" s="1"/>
      <c r="AD7" s="2"/>
      <c r="AE7" s="2"/>
      <c r="AF7" s="2"/>
    </row>
    <row r="8">
      <c r="D8" s="1"/>
      <c r="L8" s="18"/>
      <c r="M8" s="18"/>
      <c r="T8" s="1"/>
      <c r="U8" s="1"/>
      <c r="AD8" s="2"/>
      <c r="AE8" s="2"/>
      <c r="AF8" s="2"/>
    </row>
    <row r="9">
      <c r="A9" s="2" t="s">
        <v>28</v>
      </c>
      <c r="J9" s="2" t="s">
        <v>28</v>
      </c>
    </row>
    <row r="11">
      <c r="A11" s="2" t="s">
        <v>29</v>
      </c>
      <c r="J11" s="1" t="s">
        <v>29</v>
      </c>
      <c r="K11" s="2"/>
      <c r="R11" s="2"/>
      <c r="Y11" s="19"/>
      <c r="Z11" s="2"/>
    </row>
    <row r="12">
      <c r="A12" s="20" t="s">
        <v>30</v>
      </c>
      <c r="B12" s="20" t="s">
        <v>31</v>
      </c>
      <c r="C12" s="20" t="s">
        <v>32</v>
      </c>
      <c r="D12" s="20" t="s">
        <v>33</v>
      </c>
      <c r="E12" s="20" t="s">
        <v>34</v>
      </c>
      <c r="J12" s="20" t="s">
        <v>30</v>
      </c>
      <c r="K12" s="20" t="s">
        <v>31</v>
      </c>
      <c r="L12" s="20" t="s">
        <v>32</v>
      </c>
      <c r="M12" s="20" t="s">
        <v>33</v>
      </c>
      <c r="N12" s="21" t="s">
        <v>34</v>
      </c>
      <c r="R12" s="2"/>
      <c r="Y12" s="19"/>
      <c r="Z12" s="2"/>
    </row>
    <row r="13">
      <c r="A13" s="22">
        <v>1.0</v>
      </c>
      <c r="B13" s="22">
        <v>5.0</v>
      </c>
      <c r="C13" s="22">
        <v>4.5021</v>
      </c>
      <c r="D13" s="22">
        <v>0.9004200000000001</v>
      </c>
      <c r="E13" s="22">
        <v>2.670000000000344E-7</v>
      </c>
      <c r="J13" s="23">
        <v>1.0</v>
      </c>
      <c r="K13" s="1">
        <v>5.0</v>
      </c>
      <c r="L13" s="23">
        <v>4.7716</v>
      </c>
      <c r="M13" s="23">
        <v>0.9543200000000001</v>
      </c>
      <c r="N13" s="22">
        <v>4.49420000000001E-5</v>
      </c>
      <c r="R13" s="2"/>
      <c r="Y13" s="19"/>
      <c r="Z13" s="2"/>
    </row>
    <row r="14">
      <c r="A14" s="22">
        <v>2.0</v>
      </c>
      <c r="B14" s="22">
        <v>5.0</v>
      </c>
      <c r="C14" s="22">
        <v>4.5538</v>
      </c>
      <c r="D14" s="22">
        <v>0.91076</v>
      </c>
      <c r="E14" s="22">
        <v>8.580000000000376E-7</v>
      </c>
      <c r="J14" s="23">
        <v>2.0</v>
      </c>
      <c r="K14" s="1">
        <v>5.0</v>
      </c>
      <c r="L14" s="23">
        <v>4.8246</v>
      </c>
      <c r="M14" s="23">
        <v>0.96492</v>
      </c>
      <c r="N14" s="22">
        <v>1.8727000000000012E-5</v>
      </c>
      <c r="R14" s="2"/>
      <c r="Y14" s="19"/>
      <c r="Z14" s="2"/>
    </row>
    <row r="15">
      <c r="A15" s="24">
        <v>3.0</v>
      </c>
      <c r="B15" s="24">
        <v>5.0</v>
      </c>
      <c r="C15" s="24">
        <v>4.678599999999999</v>
      </c>
      <c r="D15" s="24">
        <v>0.9357199999999999</v>
      </c>
      <c r="E15" s="24">
        <v>5.771999999999998E-6</v>
      </c>
      <c r="J15" s="24">
        <v>3.0</v>
      </c>
      <c r="K15" s="25">
        <v>5.0</v>
      </c>
      <c r="L15" s="24">
        <v>4.8395</v>
      </c>
      <c r="M15" s="24">
        <v>0.9679</v>
      </c>
      <c r="N15" s="26">
        <v>1.354499999999992E-5</v>
      </c>
      <c r="R15" s="2"/>
      <c r="Y15" s="19"/>
      <c r="Z15" s="2"/>
    </row>
    <row r="16">
      <c r="A16" s="22">
        <v>4.0</v>
      </c>
      <c r="B16" s="22">
        <v>5.0</v>
      </c>
      <c r="C16" s="22">
        <v>4.7937</v>
      </c>
      <c r="D16" s="22">
        <v>0.95874</v>
      </c>
      <c r="E16" s="22">
        <v>9.748000000000004E-6</v>
      </c>
      <c r="J16" s="23">
        <v>4.0</v>
      </c>
      <c r="K16" s="1">
        <v>5.0</v>
      </c>
      <c r="L16" s="23">
        <v>4.858</v>
      </c>
      <c r="M16" s="23">
        <v>0.9715999999999999</v>
      </c>
      <c r="N16" s="22">
        <v>1.5634999999999975E-5</v>
      </c>
      <c r="R16" s="2"/>
      <c r="Y16" s="19"/>
      <c r="Z16" s="2"/>
    </row>
    <row r="17">
      <c r="A17" s="22">
        <v>5.0</v>
      </c>
      <c r="B17" s="22">
        <v>5.0</v>
      </c>
      <c r="C17" s="22">
        <v>4.8049</v>
      </c>
      <c r="D17" s="22">
        <v>0.96098</v>
      </c>
      <c r="E17" s="22">
        <v>8.09699999999996E-6</v>
      </c>
      <c r="J17" s="23">
        <v>5.0</v>
      </c>
      <c r="K17" s="1">
        <v>5.0</v>
      </c>
      <c r="L17" s="23">
        <v>4.8925</v>
      </c>
      <c r="M17" s="23">
        <v>0.9785</v>
      </c>
      <c r="N17" s="22">
        <v>1.5400000000000162E-6</v>
      </c>
      <c r="R17" s="2"/>
      <c r="Y17" s="19"/>
      <c r="Z17" s="2"/>
    </row>
    <row r="18">
      <c r="K18" s="2"/>
      <c r="R18" s="2"/>
      <c r="Y18" s="19"/>
      <c r="Z18" s="2"/>
    </row>
    <row r="19">
      <c r="A19" s="2"/>
      <c r="K19" s="2"/>
      <c r="R19" s="2"/>
      <c r="Y19" s="19"/>
      <c r="Z19" s="2"/>
    </row>
    <row r="20">
      <c r="A20" s="1" t="s">
        <v>35</v>
      </c>
      <c r="J20" s="1" t="s">
        <v>35</v>
      </c>
      <c r="K20" s="2"/>
      <c r="R20" s="2"/>
      <c r="Y20" s="19"/>
      <c r="Z20" s="2"/>
    </row>
    <row r="21">
      <c r="A21" s="20" t="s">
        <v>36</v>
      </c>
      <c r="B21" s="20" t="s">
        <v>37</v>
      </c>
      <c r="C21" s="20" t="s">
        <v>38</v>
      </c>
      <c r="D21" s="20" t="s">
        <v>39</v>
      </c>
      <c r="E21" s="20" t="s">
        <v>40</v>
      </c>
      <c r="F21" s="20" t="s">
        <v>41</v>
      </c>
      <c r="G21" s="20" t="s">
        <v>42</v>
      </c>
      <c r="J21" s="20" t="s">
        <v>36</v>
      </c>
      <c r="K21" s="20" t="s">
        <v>37</v>
      </c>
      <c r="L21" s="20" t="s">
        <v>38</v>
      </c>
      <c r="M21" s="20" t="s">
        <v>39</v>
      </c>
      <c r="N21" s="20" t="s">
        <v>40</v>
      </c>
      <c r="O21" s="20" t="s">
        <v>41</v>
      </c>
      <c r="P21" s="21" t="s">
        <v>42</v>
      </c>
      <c r="R21" s="2"/>
      <c r="Z21" s="2"/>
    </row>
    <row r="22">
      <c r="A22" s="2" t="s">
        <v>43</v>
      </c>
      <c r="B22" s="22">
        <v>0.015041877599994535</v>
      </c>
      <c r="C22" s="22">
        <v>4.0</v>
      </c>
      <c r="D22" s="22">
        <v>0.003760469399998634</v>
      </c>
      <c r="E22" s="22">
        <v>759.9364239243295</v>
      </c>
      <c r="F22" s="22">
        <v>0.0</v>
      </c>
      <c r="G22" s="22">
        <v>2.8660814020164938</v>
      </c>
      <c r="J22" s="1" t="s">
        <v>43</v>
      </c>
      <c r="K22" s="23">
        <v>0.0015916263999997682</v>
      </c>
      <c r="L22" s="23">
        <v>4.0</v>
      </c>
      <c r="M22" s="23">
        <v>3.9790659999994205E-4</v>
      </c>
      <c r="N22" s="23">
        <v>21.078017565398493</v>
      </c>
      <c r="O22" s="23">
        <v>6.097729386977946E-7</v>
      </c>
      <c r="P22" s="22">
        <v>2.8660814020164938</v>
      </c>
    </row>
    <row r="23">
      <c r="A23" s="2" t="s">
        <v>44</v>
      </c>
      <c r="B23" s="22">
        <v>9.89679999960913E-5</v>
      </c>
      <c r="C23" s="22">
        <v>20.0</v>
      </c>
      <c r="D23" s="22">
        <v>4.948399999804565E-6</v>
      </c>
      <c r="J23" s="1" t="s">
        <v>44</v>
      </c>
      <c r="K23" s="23">
        <v>3.7755600000366485E-4</v>
      </c>
      <c r="L23" s="23">
        <v>20.0</v>
      </c>
      <c r="M23" s="22">
        <v>1.887780000018324E-5</v>
      </c>
    </row>
    <row r="25">
      <c r="A25" s="25" t="s">
        <v>45</v>
      </c>
      <c r="B25" s="24">
        <v>0.015140845599990627</v>
      </c>
      <c r="C25" s="24">
        <v>24.0</v>
      </c>
      <c r="D25" s="27"/>
      <c r="E25" s="27"/>
      <c r="F25" s="27"/>
      <c r="G25" s="27"/>
      <c r="J25" s="25" t="s">
        <v>45</v>
      </c>
      <c r="K25" s="24">
        <v>0.001969182400003433</v>
      </c>
      <c r="L25" s="24">
        <v>24.0</v>
      </c>
      <c r="M25" s="28"/>
      <c r="N25" s="28"/>
      <c r="O25" s="28"/>
      <c r="P25" s="27"/>
    </row>
    <row r="28">
      <c r="A28" s="29" t="s">
        <v>46</v>
      </c>
    </row>
    <row r="29">
      <c r="A29" s="30"/>
    </row>
    <row r="30">
      <c r="A30" s="31" t="s">
        <v>47</v>
      </c>
    </row>
    <row r="35">
      <c r="A35" s="29" t="s">
        <v>48</v>
      </c>
    </row>
    <row r="36">
      <c r="A36" s="30"/>
    </row>
    <row r="37">
      <c r="A37" s="32" t="s">
        <v>49</v>
      </c>
    </row>
    <row r="40">
      <c r="A40" s="32"/>
      <c r="B40" s="32"/>
      <c r="C40" s="32"/>
      <c r="D40" s="32"/>
      <c r="E40" s="32"/>
      <c r="F40" s="32"/>
      <c r="G40" s="32"/>
      <c r="H40" s="32"/>
      <c r="I40" s="32"/>
      <c r="J40" s="32"/>
      <c r="K40" s="32"/>
      <c r="L40" s="32"/>
      <c r="M40" s="32"/>
    </row>
    <row r="41">
      <c r="A41" s="33" t="s">
        <v>50</v>
      </c>
      <c r="C41" s="32"/>
      <c r="D41" s="32"/>
      <c r="E41" s="32"/>
      <c r="F41" s="32"/>
      <c r="G41" s="32"/>
      <c r="H41" s="32"/>
      <c r="I41" s="32"/>
      <c r="J41" s="32"/>
      <c r="K41" s="32"/>
      <c r="L41" s="32"/>
      <c r="M41" s="32"/>
    </row>
    <row r="42">
      <c r="A42" s="30"/>
      <c r="C42" s="32"/>
      <c r="D42" s="32"/>
      <c r="E42" s="32"/>
      <c r="F42" s="32"/>
      <c r="G42" s="32"/>
      <c r="H42" s="32"/>
      <c r="I42" s="32"/>
      <c r="J42" s="32"/>
      <c r="K42" s="32"/>
      <c r="L42" s="32"/>
      <c r="M42" s="32"/>
    </row>
    <row r="43">
      <c r="A43" s="34" t="s">
        <v>51</v>
      </c>
    </row>
    <row r="46">
      <c r="A46" s="7" t="s">
        <v>20</v>
      </c>
      <c r="J46" s="7" t="s">
        <v>21</v>
      </c>
    </row>
    <row r="47">
      <c r="A47" s="2" t="s">
        <v>52</v>
      </c>
      <c r="B47" s="1">
        <v>1.0</v>
      </c>
      <c r="C47" s="1">
        <v>2.0</v>
      </c>
      <c r="D47" s="2" t="s">
        <v>53</v>
      </c>
      <c r="E47" s="1" t="s">
        <v>54</v>
      </c>
      <c r="J47" s="2" t="s">
        <v>52</v>
      </c>
      <c r="K47" s="2">
        <v>1.0</v>
      </c>
      <c r="L47" s="2">
        <v>2.0</v>
      </c>
      <c r="M47" s="2" t="s">
        <v>53</v>
      </c>
      <c r="N47" s="2" t="s">
        <v>54</v>
      </c>
    </row>
    <row r="48">
      <c r="A48" s="35">
        <f>_xlfn.T.INV(0.025,C23)*-1</f>
        <v>2.085963447</v>
      </c>
      <c r="B48" s="35">
        <f>$D$13</f>
        <v>0.90042</v>
      </c>
      <c r="C48" s="35">
        <f>$D$14</f>
        <v>0.91076</v>
      </c>
      <c r="D48" s="35">
        <f>(B48-C48)-$A$51</f>
        <v>-0.01327473633</v>
      </c>
      <c r="E48" s="35">
        <f>(B48-C48)+$A$51</f>
        <v>-0.007405263668</v>
      </c>
      <c r="F48" s="36" t="s">
        <v>55</v>
      </c>
      <c r="J48" s="35">
        <f>_xlfn.T.INV(0.025,L23)*-1</f>
        <v>2.085963447</v>
      </c>
      <c r="K48" s="35">
        <f>$M$13</f>
        <v>0.95432</v>
      </c>
      <c r="L48" s="35">
        <f>$M$14</f>
        <v>0.96492</v>
      </c>
      <c r="M48" s="35">
        <f>(K48-L48)-$J$51</f>
        <v>-0.01633208181</v>
      </c>
      <c r="N48" s="35">
        <f>(K48-L48)+$J$51</f>
        <v>-0.004867918193</v>
      </c>
      <c r="O48" s="36" t="s">
        <v>55</v>
      </c>
    </row>
    <row r="49">
      <c r="B49" s="2">
        <v>1.0</v>
      </c>
      <c r="C49" s="2">
        <v>3.0</v>
      </c>
      <c r="I49" s="37"/>
      <c r="K49" s="2">
        <v>1.0</v>
      </c>
      <c r="L49" s="2">
        <v>3.0</v>
      </c>
    </row>
    <row r="50">
      <c r="A50" s="2" t="s">
        <v>56</v>
      </c>
      <c r="B50" s="35">
        <f>$D$13</f>
        <v>0.90042</v>
      </c>
      <c r="C50" s="35">
        <f>$D$15</f>
        <v>0.93572</v>
      </c>
      <c r="D50" s="35">
        <f>(B50-C50)-$A$51</f>
        <v>-0.03823473633</v>
      </c>
      <c r="E50" s="35">
        <f>(B50-C50)+$A$51</f>
        <v>-0.03236526367</v>
      </c>
      <c r="F50" s="36" t="s">
        <v>55</v>
      </c>
      <c r="J50" s="2" t="s">
        <v>56</v>
      </c>
      <c r="K50" s="35">
        <f>$M$13</f>
        <v>0.95432</v>
      </c>
      <c r="L50" s="35">
        <f>$M$15</f>
        <v>0.9679</v>
      </c>
      <c r="M50" s="35">
        <f>(K50-L50)-$J$51</f>
        <v>-0.01931208181</v>
      </c>
      <c r="N50" s="35">
        <f>(K50-L50)+$J$51</f>
        <v>-0.007847918193</v>
      </c>
      <c r="O50" s="36" t="s">
        <v>55</v>
      </c>
    </row>
    <row r="51">
      <c r="A51" s="35">
        <f>SQRT($D$23*(1/5 +1/5))*$A$48</f>
        <v>0.002934736332</v>
      </c>
      <c r="B51" s="2">
        <v>1.0</v>
      </c>
      <c r="C51" s="2">
        <v>4.0</v>
      </c>
      <c r="J51" s="35">
        <f>SQRT($M$23*(1/5 +1/5))*$J$48</f>
        <v>0.005732081807</v>
      </c>
      <c r="K51" s="2">
        <v>1.0</v>
      </c>
      <c r="L51" s="2">
        <v>4.0</v>
      </c>
    </row>
    <row r="52">
      <c r="B52" s="35">
        <f>$D$13</f>
        <v>0.90042</v>
      </c>
      <c r="C52" s="35">
        <f>$D$16</f>
        <v>0.95874</v>
      </c>
      <c r="D52" s="35">
        <f>(B52-C52)-$A$51</f>
        <v>-0.06125473633</v>
      </c>
      <c r="E52" s="35">
        <f>(B52-C52)+$A$51</f>
        <v>-0.05538526367</v>
      </c>
      <c r="F52" s="36" t="s">
        <v>55</v>
      </c>
      <c r="K52" s="35">
        <f>$M$13</f>
        <v>0.95432</v>
      </c>
      <c r="L52" s="35">
        <f>$M$16</f>
        <v>0.9716</v>
      </c>
      <c r="M52" s="35">
        <f>(K52-L52)-$J$51</f>
        <v>-0.02301208181</v>
      </c>
      <c r="N52" s="35">
        <f>(K52-L52)+$J$51</f>
        <v>-0.01154791819</v>
      </c>
      <c r="O52" s="36" t="s">
        <v>55</v>
      </c>
    </row>
    <row r="53">
      <c r="B53" s="2">
        <v>1.0</v>
      </c>
      <c r="C53" s="2">
        <v>5.0</v>
      </c>
      <c r="K53" s="2">
        <v>1.0</v>
      </c>
      <c r="L53" s="2">
        <v>5.0</v>
      </c>
    </row>
    <row r="54">
      <c r="B54" s="35">
        <f>$D$13</f>
        <v>0.90042</v>
      </c>
      <c r="C54" s="35">
        <f>$D$17</f>
        <v>0.96098</v>
      </c>
      <c r="D54" s="35">
        <f>(B54-C54)-$A$51</f>
        <v>-0.06349473633</v>
      </c>
      <c r="E54" s="35">
        <f>(B54-C54)+$A$51</f>
        <v>-0.05762526367</v>
      </c>
      <c r="F54" s="36" t="s">
        <v>55</v>
      </c>
      <c r="K54" s="35">
        <f>$M$13</f>
        <v>0.95432</v>
      </c>
      <c r="L54" s="35">
        <f>$M$17</f>
        <v>0.9785</v>
      </c>
      <c r="M54" s="35">
        <f>(K54-L54)-$J$51</f>
        <v>-0.02991208181</v>
      </c>
      <c r="N54" s="35">
        <f>(K54-L54)+$J$51</f>
        <v>-0.01844791819</v>
      </c>
      <c r="O54" s="36" t="s">
        <v>55</v>
      </c>
    </row>
    <row r="55">
      <c r="B55" s="2">
        <v>2.0</v>
      </c>
      <c r="C55" s="2">
        <v>3.0</v>
      </c>
      <c r="K55" s="2">
        <v>2.0</v>
      </c>
      <c r="L55" s="2">
        <v>3.0</v>
      </c>
    </row>
    <row r="56">
      <c r="B56" s="35">
        <f>$D$14</f>
        <v>0.91076</v>
      </c>
      <c r="C56" s="35">
        <f>$D$15</f>
        <v>0.93572</v>
      </c>
      <c r="D56" s="35">
        <f>(B56-C56)-$A$51</f>
        <v>-0.02789473633</v>
      </c>
      <c r="E56" s="35">
        <f>(B56-C56)+$A$51</f>
        <v>-0.02202526367</v>
      </c>
      <c r="F56" s="36" t="s">
        <v>55</v>
      </c>
      <c r="K56" s="35">
        <f>$M$14</f>
        <v>0.96492</v>
      </c>
      <c r="L56" s="35">
        <f>$M$15</f>
        <v>0.9679</v>
      </c>
      <c r="M56" s="35">
        <f>(K56-L56)-$J$51</f>
        <v>-0.008712081807</v>
      </c>
      <c r="N56" s="35">
        <f>(K56-L56)+$J$51</f>
        <v>0.002752081807</v>
      </c>
      <c r="O56" s="38" t="s">
        <v>57</v>
      </c>
    </row>
    <row r="57">
      <c r="B57" s="2">
        <v>2.0</v>
      </c>
      <c r="C57" s="2">
        <v>4.0</v>
      </c>
      <c r="K57" s="2">
        <v>2.0</v>
      </c>
      <c r="L57" s="2">
        <v>4.0</v>
      </c>
    </row>
    <row r="58">
      <c r="B58" s="35">
        <f>$D$14</f>
        <v>0.91076</v>
      </c>
      <c r="C58" s="35">
        <f>$D$16</f>
        <v>0.95874</v>
      </c>
      <c r="D58" s="35">
        <f>(B58-C58)-$A$51</f>
        <v>-0.05091473633</v>
      </c>
      <c r="E58" s="35">
        <f>(B58-C58)+$A$51</f>
        <v>-0.04504526367</v>
      </c>
      <c r="F58" s="36" t="s">
        <v>55</v>
      </c>
      <c r="K58" s="35">
        <f>$M$14</f>
        <v>0.96492</v>
      </c>
      <c r="L58" s="35">
        <f>$M$16</f>
        <v>0.9716</v>
      </c>
      <c r="M58" s="35">
        <f>(K58-L58)-$J$51</f>
        <v>-0.01241208181</v>
      </c>
      <c r="N58" s="35">
        <f>(K58-L58)+$J$51</f>
        <v>-0.0009479181929</v>
      </c>
      <c r="O58" s="36" t="s">
        <v>55</v>
      </c>
    </row>
    <row r="59">
      <c r="B59" s="2">
        <v>2.0</v>
      </c>
      <c r="C59" s="2">
        <v>5.0</v>
      </c>
      <c r="K59" s="2">
        <v>2.0</v>
      </c>
      <c r="L59" s="2">
        <v>5.0</v>
      </c>
    </row>
    <row r="60">
      <c r="B60" s="35">
        <f>$D$14</f>
        <v>0.91076</v>
      </c>
      <c r="C60" s="35">
        <f>$D$17</f>
        <v>0.96098</v>
      </c>
      <c r="D60" s="35">
        <f>(B60-C60)-$A$51</f>
        <v>-0.05315473633</v>
      </c>
      <c r="E60" s="35">
        <f>(B60-C60)+$A$51</f>
        <v>-0.04728526367</v>
      </c>
      <c r="F60" s="36" t="s">
        <v>55</v>
      </c>
      <c r="K60" s="35">
        <f>$M$14</f>
        <v>0.96492</v>
      </c>
      <c r="L60" s="35">
        <f>$M$17</f>
        <v>0.9785</v>
      </c>
      <c r="M60" s="35">
        <f>(K60-L60)-$J$51</f>
        <v>-0.01931208181</v>
      </c>
      <c r="N60" s="35">
        <f>(K60-L60)+$J$51</f>
        <v>-0.007847918193</v>
      </c>
      <c r="O60" s="36" t="s">
        <v>55</v>
      </c>
    </row>
    <row r="61">
      <c r="B61" s="2">
        <v>3.0</v>
      </c>
      <c r="C61" s="2">
        <v>4.0</v>
      </c>
      <c r="K61" s="2">
        <v>3.0</v>
      </c>
      <c r="L61" s="2">
        <v>4.0</v>
      </c>
    </row>
    <row r="62">
      <c r="B62" s="35">
        <f>$D$15</f>
        <v>0.93572</v>
      </c>
      <c r="C62" s="35">
        <f>$D$16</f>
        <v>0.95874</v>
      </c>
      <c r="D62" s="35">
        <f>(B62-C62)-$A$51</f>
        <v>-0.02595473633</v>
      </c>
      <c r="E62" s="35">
        <f>(B62-C62)+$A$51</f>
        <v>-0.02008526367</v>
      </c>
      <c r="F62" s="36" t="s">
        <v>55</v>
      </c>
      <c r="K62" s="35">
        <f>$M$15</f>
        <v>0.9679</v>
      </c>
      <c r="L62" s="35">
        <f>$M$16</f>
        <v>0.9716</v>
      </c>
      <c r="M62" s="35">
        <f>(K62-L62)-$J$51</f>
        <v>-0.009432081807</v>
      </c>
      <c r="N62" s="35">
        <f>(K62-L62)+$J$51</f>
        <v>0.002032081807</v>
      </c>
      <c r="O62" s="38" t="s">
        <v>57</v>
      </c>
    </row>
    <row r="63">
      <c r="B63" s="2">
        <v>3.0</v>
      </c>
      <c r="C63" s="2">
        <v>5.0</v>
      </c>
      <c r="K63" s="2">
        <v>3.0</v>
      </c>
      <c r="L63" s="2">
        <v>5.0</v>
      </c>
    </row>
    <row r="64">
      <c r="B64" s="35">
        <f>$D$15</f>
        <v>0.93572</v>
      </c>
      <c r="C64" s="35">
        <f>$D$17</f>
        <v>0.96098</v>
      </c>
      <c r="D64" s="35">
        <f>(B64-C64)-$A$51</f>
        <v>-0.02819473633</v>
      </c>
      <c r="E64" s="35">
        <f>(B64-C64)+$A$51</f>
        <v>-0.02232526367</v>
      </c>
      <c r="F64" s="36" t="s">
        <v>55</v>
      </c>
      <c r="K64" s="35">
        <f>$M$15</f>
        <v>0.9679</v>
      </c>
      <c r="L64" s="35">
        <f>$M$17</f>
        <v>0.9785</v>
      </c>
      <c r="M64" s="35">
        <f>(K64-L64)-$J$51</f>
        <v>-0.01633208181</v>
      </c>
      <c r="N64" s="35">
        <f>(K64-L64)+$J$51</f>
        <v>-0.004867918193</v>
      </c>
      <c r="O64" s="36" t="s">
        <v>55</v>
      </c>
    </row>
    <row r="65">
      <c r="B65" s="2">
        <v>4.0</v>
      </c>
      <c r="C65" s="2">
        <v>5.0</v>
      </c>
      <c r="K65" s="2">
        <v>4.0</v>
      </c>
      <c r="L65" s="2">
        <v>5.0</v>
      </c>
    </row>
    <row r="66">
      <c r="B66" s="35">
        <f>$D$16</f>
        <v>0.95874</v>
      </c>
      <c r="C66" s="35">
        <f>$D$17</f>
        <v>0.96098</v>
      </c>
      <c r="D66" s="35">
        <f>(B66-C66)-$A$51</f>
        <v>-0.005174736332</v>
      </c>
      <c r="E66" s="35">
        <f>(B66-C66)+$A$51</f>
        <v>0.0006947363323</v>
      </c>
      <c r="F66" s="38" t="s">
        <v>57</v>
      </c>
      <c r="K66" s="35">
        <f>$M$16</f>
        <v>0.9716</v>
      </c>
      <c r="L66" s="35">
        <f>$M$17</f>
        <v>0.9785</v>
      </c>
      <c r="M66" s="35">
        <f>(K66-L66)-$J$51</f>
        <v>-0.01263208181</v>
      </c>
      <c r="N66" s="35">
        <f>(K66-L66)+$J$51</f>
        <v>-0.001167918193</v>
      </c>
      <c r="O66" s="36" t="s">
        <v>55</v>
      </c>
    </row>
  </sheetData>
  <mergeCells count="3">
    <mergeCell ref="A37:M39"/>
    <mergeCell ref="A43:M45"/>
    <mergeCell ref="A30:M33"/>
  </mergeCells>
  <hyperlinks>
    <hyperlink r:id="rId1" ref="A4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0"/>
    <col customWidth="1" min="2" max="2" width="92.43"/>
  </cols>
  <sheetData>
    <row r="1">
      <c r="A1" s="39" t="s">
        <v>58</v>
      </c>
    </row>
    <row r="2">
      <c r="A2" s="2" t="s">
        <v>59</v>
      </c>
      <c r="B2" s="40" t="s">
        <v>60</v>
      </c>
    </row>
    <row r="3">
      <c r="A3" s="41"/>
    </row>
    <row r="4">
      <c r="A4" s="42" t="s">
        <v>61</v>
      </c>
      <c r="B4" s="40" t="s">
        <v>62</v>
      </c>
      <c r="C4" s="43"/>
      <c r="D4" s="43"/>
      <c r="E4" s="43"/>
      <c r="F4" s="43"/>
      <c r="G4" s="43"/>
      <c r="H4" s="43"/>
      <c r="I4" s="43"/>
      <c r="J4" s="44"/>
      <c r="K4" s="44"/>
      <c r="L4" s="44"/>
      <c r="M4" s="44"/>
      <c r="N4" s="44"/>
    </row>
    <row r="5">
      <c r="B5" s="43"/>
      <c r="C5" s="43"/>
      <c r="D5" s="43"/>
      <c r="E5" s="43"/>
      <c r="F5" s="43"/>
      <c r="G5" s="43"/>
      <c r="H5" s="43"/>
      <c r="I5" s="43"/>
      <c r="J5" s="44"/>
      <c r="K5" s="44"/>
      <c r="L5" s="44"/>
      <c r="M5" s="44"/>
      <c r="N5" s="44"/>
    </row>
    <row r="12">
      <c r="A12" s="41"/>
    </row>
  </sheetData>
  <drawing r:id="rId1"/>
</worksheet>
</file>