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3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RYGBvsDWM.Direction</t>
        </is>
      </c>
      <c r="D1" s="1" t="inlineStr">
        <is>
          <t>RYGBvsDWM.p</t>
        </is>
      </c>
      <c r="E1" s="1" t="inlineStr">
        <is>
          <t>RYGBvsDWM.FDR</t>
        </is>
      </c>
      <c r="F1" s="1" t="inlineStr">
        <is>
          <t>RYGBvsDWM.Mixed.p</t>
        </is>
      </c>
      <c r="G1" s="1" t="inlineStr">
        <is>
          <t>RYGBvsDWM.Mixed.FDR</t>
        </is>
      </c>
    </row>
    <row r="2">
      <c r="A2" s="2">
        <f>HYPERLINK("pathways/Valine__Leucine_and_Isoleucine_Degradation.csv","Valine, Leucine and Isoleucine Degradation")</f>
        <v>0</v>
      </c>
      <c r="B2">
        <v>15</v>
      </c>
      <c r="C2" t="inlineStr">
        <is>
          <t>Down</t>
        </is>
      </c>
      <c r="D2">
        <v>0.00012</v>
      </c>
      <c r="E2">
        <v>0.00423</v>
      </c>
      <c r="F2">
        <v>6e-005</v>
      </c>
      <c r="G2">
        <v>0.00207</v>
      </c>
    </row>
    <row r="3">
      <c r="A3" s="2">
        <f>HYPERLINK("pathways/Histidine_Metabolism.csv","Histidine Metabolism")</f>
        <v>0</v>
      </c>
      <c r="B3">
        <v>10</v>
      </c>
      <c r="C3" t="inlineStr">
        <is>
          <t>Down</t>
        </is>
      </c>
      <c r="D3">
        <v>0.000105</v>
      </c>
      <c r="E3">
        <v>0.00423</v>
      </c>
      <c r="F3">
        <v>0.00012</v>
      </c>
      <c r="G3">
        <v>0.00211</v>
      </c>
    </row>
    <row r="4">
      <c r="A4" s="2">
        <f>HYPERLINK("pathways/Phospholipid_Biosynthesis.csv","Phospholipid Biosynthesis")</f>
        <v>0</v>
      </c>
      <c r="B4">
        <v>4</v>
      </c>
      <c r="C4" t="inlineStr">
        <is>
          <t>Down</t>
        </is>
      </c>
      <c r="D4">
        <v>0.000475</v>
      </c>
      <c r="E4">
        <v>0.008500000000000001</v>
      </c>
      <c r="F4">
        <v>2.5e-005</v>
      </c>
      <c r="G4">
        <v>0.00162</v>
      </c>
    </row>
    <row r="5">
      <c r="A5" s="2">
        <f>HYPERLINK("pathways/Methylhistidine_Metabolism.csv","Methylhistidine Metabolism")</f>
        <v>0</v>
      </c>
      <c r="B5">
        <v>3</v>
      </c>
      <c r="C5" t="inlineStr">
        <is>
          <t>Down</t>
        </is>
      </c>
      <c r="D5">
        <v>0.00148</v>
      </c>
      <c r="E5">
        <v>0.0199</v>
      </c>
      <c r="F5">
        <v>0.000475</v>
      </c>
      <c r="G5">
        <v>0.00567</v>
      </c>
    </row>
    <row r="6">
      <c r="A6" s="2">
        <f>HYPERLINK("pathways/Retinol_Metabolism.csv","Retinol Metabolism")</f>
        <v>0</v>
      </c>
      <c r="B6">
        <v>6</v>
      </c>
      <c r="C6" t="inlineStr">
        <is>
          <t>Down</t>
        </is>
      </c>
      <c r="D6">
        <v>0.00245</v>
      </c>
      <c r="E6">
        <v>0.0201</v>
      </c>
      <c r="F6">
        <v>0.000385</v>
      </c>
      <c r="G6">
        <v>0.00551</v>
      </c>
    </row>
    <row r="7">
      <c r="A7" s="2">
        <f>HYPERLINK("pathways/Beta_Alanine_Metabolism.csv","Beta-Alanine Metabolism")</f>
        <v>0</v>
      </c>
      <c r="B7">
        <v>10</v>
      </c>
      <c r="C7" t="inlineStr">
        <is>
          <t>Down</t>
        </is>
      </c>
      <c r="D7">
        <v>0.0131</v>
      </c>
      <c r="E7">
        <v>0.0555</v>
      </c>
      <c r="F7">
        <v>0.00011</v>
      </c>
      <c r="G7">
        <v>0.00211</v>
      </c>
    </row>
    <row r="8">
      <c r="A8" s="2">
        <f>HYPERLINK("pathways/Catecholamine_Biosynthesis.csv","Catecholamine Biosynthesis")</f>
        <v>0</v>
      </c>
      <c r="B8">
        <v>3</v>
      </c>
      <c r="C8" t="inlineStr">
        <is>
          <t>Down</t>
        </is>
      </c>
      <c r="D8">
        <v>0.00166</v>
      </c>
      <c r="E8">
        <v>0.0199</v>
      </c>
      <c r="F8">
        <v>0.00276</v>
      </c>
      <c r="G8">
        <v>0.0207</v>
      </c>
    </row>
    <row r="9">
      <c r="A9" s="2">
        <f>HYPERLINK("pathways/Betaine_Metabolism.csv","Betaine Metabolism")</f>
        <v>0</v>
      </c>
      <c r="B9">
        <v>7</v>
      </c>
      <c r="C9" t="inlineStr">
        <is>
          <t>Down</t>
        </is>
      </c>
      <c r="D9">
        <v>0.00042</v>
      </c>
      <c r="E9">
        <v>0.008500000000000001</v>
      </c>
      <c r="F9">
        <v>0.0103</v>
      </c>
      <c r="G9">
        <v>0.0464</v>
      </c>
    </row>
    <row r="10">
      <c r="A10" s="2">
        <f>HYPERLINK("pathways/Oxidation_of_Branched_Chain_Fatty_Acids.csv","Oxidation of Branched Chain Fatty Acids")</f>
        <v>0</v>
      </c>
      <c r="B10">
        <v>3</v>
      </c>
      <c r="C10" t="inlineStr">
        <is>
          <t>Down</t>
        </is>
      </c>
      <c r="D10">
        <v>0.00252</v>
      </c>
      <c r="E10">
        <v>0.0201</v>
      </c>
      <c r="F10">
        <v>0.00255</v>
      </c>
      <c r="G10">
        <v>0.0207</v>
      </c>
    </row>
    <row r="11">
      <c r="A11" s="2">
        <f>HYPERLINK("pathways/Caffeine_Metabolism.csv","Caffeine Metabolism")</f>
        <v>0</v>
      </c>
      <c r="B11">
        <v>9</v>
      </c>
      <c r="C11" t="inlineStr">
        <is>
          <t>Down</t>
        </is>
      </c>
      <c r="D11">
        <v>0.00313</v>
      </c>
      <c r="E11">
        <v>0.0226</v>
      </c>
      <c r="F11">
        <v>0.00409</v>
      </c>
      <c r="G11">
        <v>0.0268</v>
      </c>
    </row>
    <row r="12">
      <c r="A12" s="2">
        <f>HYPERLINK("pathways/Methionine_Metabolism.csv","Methionine Metabolism")</f>
        <v>0</v>
      </c>
      <c r="B12">
        <v>17</v>
      </c>
      <c r="C12" t="inlineStr">
        <is>
          <t>Down</t>
        </is>
      </c>
      <c r="D12">
        <v>0.00736</v>
      </c>
      <c r="E12">
        <v>0.0408</v>
      </c>
      <c r="F12">
        <v>0.00287</v>
      </c>
      <c r="G12">
        <v>0.0207</v>
      </c>
    </row>
    <row r="13">
      <c r="A13" s="2">
        <f>HYPERLINK("pathways/Tryptophan_Metabolism.csv","Tryptophan Metabolism")</f>
        <v>0</v>
      </c>
      <c r="B13">
        <v>15</v>
      </c>
      <c r="C13" t="inlineStr">
        <is>
          <t>Down</t>
        </is>
      </c>
      <c r="D13">
        <v>0.0035</v>
      </c>
      <c r="E13">
        <v>0.0229</v>
      </c>
      <c r="F13">
        <v>0.0086</v>
      </c>
      <c r="G13">
        <v>0.0455</v>
      </c>
    </row>
    <row r="14">
      <c r="A14" s="2">
        <f>HYPERLINK("pathways/Ammonia_Recycling.csv","Ammonia Recycling")</f>
        <v>0</v>
      </c>
      <c r="B14">
        <v>12</v>
      </c>
      <c r="C14" t="inlineStr">
        <is>
          <t>Down</t>
        </is>
      </c>
      <c r="D14">
        <v>0.0247</v>
      </c>
      <c r="E14">
        <v>0.0828</v>
      </c>
      <c r="F14">
        <v>0.00233</v>
      </c>
      <c r="G14">
        <v>0.0207</v>
      </c>
    </row>
    <row r="15">
      <c r="A15" s="2">
        <f>HYPERLINK("pathways/Inositol_Metabolism.csv","Inositol Metabolism")</f>
        <v>0</v>
      </c>
      <c r="B15">
        <v>3</v>
      </c>
      <c r="C15" t="inlineStr">
        <is>
          <t>Down</t>
        </is>
      </c>
      <c r="D15">
        <v>0.01</v>
      </c>
      <c r="E15">
        <v>0.0472</v>
      </c>
      <c r="F15">
        <v>0.0117</v>
      </c>
      <c r="G15">
        <v>0.0492</v>
      </c>
    </row>
    <row r="16">
      <c r="A16" s="2">
        <f>HYPERLINK("pathways/Thyroid_hormone_synthesis.csv","Thyroid hormone synthesis")</f>
        <v>0</v>
      </c>
      <c r="B16">
        <v>5</v>
      </c>
      <c r="C16" t="inlineStr">
        <is>
          <t>Down</t>
        </is>
      </c>
      <c r="D16">
        <v>0.00227</v>
      </c>
      <c r="E16">
        <v>0.0201</v>
      </c>
      <c r="F16">
        <v>0.0623</v>
      </c>
      <c r="G16">
        <v>0.109</v>
      </c>
    </row>
    <row r="17">
      <c r="A17" s="2">
        <f>HYPERLINK("pathways/Mitochondrial_Electron_Transport_Chain.csv","Mitochondrial Electron Transport Chain")</f>
        <v>0</v>
      </c>
      <c r="B17">
        <v>8</v>
      </c>
      <c r="C17" t="inlineStr">
        <is>
          <t>Down</t>
        </is>
      </c>
      <c r="D17">
        <v>0.00494</v>
      </c>
      <c r="E17">
        <v>0.0297</v>
      </c>
      <c r="F17">
        <v>0.0452</v>
      </c>
      <c r="G17">
        <v>0.093</v>
      </c>
    </row>
    <row r="18">
      <c r="A18" s="2">
        <f>HYPERLINK("pathways/Pantothenate_and_CoA_Biosynthesis.csv","Pantothenate and CoA Biosynthesis")</f>
        <v>0</v>
      </c>
      <c r="B18">
        <v>3</v>
      </c>
      <c r="C18" t="inlineStr">
        <is>
          <t>Up</t>
        </is>
      </c>
      <c r="D18">
        <v>0.0465</v>
      </c>
      <c r="E18">
        <v>0.136</v>
      </c>
      <c r="F18">
        <v>0.00966</v>
      </c>
      <c r="G18">
        <v>0.0464</v>
      </c>
    </row>
    <row r="19">
      <c r="A19" s="2">
        <f>HYPERLINK("pathways/Starch_and_Sucrose_Metabolism.csv","Starch and Sucrose Metabolism")</f>
        <v>0</v>
      </c>
      <c r="B19">
        <v>6</v>
      </c>
      <c r="C19" t="inlineStr">
        <is>
          <t>Down</t>
        </is>
      </c>
      <c r="D19">
        <v>0.0167</v>
      </c>
      <c r="E19">
        <v>0.0635</v>
      </c>
      <c r="F19">
        <v>0.037</v>
      </c>
      <c r="G19">
        <v>0.08069999999999999</v>
      </c>
    </row>
    <row r="20">
      <c r="A20" s="2">
        <f>HYPERLINK("pathways/Propanoate_Metabolism.csv","Propanoate Metabolism")</f>
        <v>0</v>
      </c>
      <c r="B20">
        <v>6</v>
      </c>
      <c r="C20" t="inlineStr">
        <is>
          <t>Down</t>
        </is>
      </c>
      <c r="D20">
        <v>0.009560000000000001</v>
      </c>
      <c r="E20">
        <v>0.0472</v>
      </c>
      <c r="F20">
        <v>0.0596</v>
      </c>
      <c r="G20">
        <v>0.109</v>
      </c>
    </row>
    <row r="21">
      <c r="A21" s="2">
        <f>HYPERLINK("pathways/Warburg_Effect.csv","Warburg Effect")</f>
        <v>0</v>
      </c>
      <c r="B21">
        <v>18</v>
      </c>
      <c r="C21" t="inlineStr">
        <is>
          <t>Down</t>
        </is>
      </c>
      <c r="D21">
        <v>0.0253</v>
      </c>
      <c r="E21">
        <v>0.0828</v>
      </c>
      <c r="F21">
        <v>0.027</v>
      </c>
      <c r="G21">
        <v>0.07190000000000001</v>
      </c>
    </row>
    <row r="22">
      <c r="A22" s="2">
        <f>HYPERLINK("pathways/Arginine_and_Proline_Metabolism.csv","Arginine and Proline Metabolism")</f>
        <v>0</v>
      </c>
      <c r="B22">
        <v>20</v>
      </c>
      <c r="C22" t="inlineStr">
        <is>
          <t>Down</t>
        </is>
      </c>
      <c r="D22">
        <v>0.049</v>
      </c>
      <c r="E22">
        <v>0.136</v>
      </c>
      <c r="F22">
        <v>0.0131</v>
      </c>
      <c r="G22">
        <v>0.0492</v>
      </c>
    </row>
    <row r="23">
      <c r="A23" s="2">
        <f>HYPERLINK("pathways/Phenylalanine_and_Tyrosine_Metabolism.csv","Phenylalanine and Tyrosine Metabolism")</f>
        <v>0</v>
      </c>
      <c r="B23">
        <v>10</v>
      </c>
      <c r="C23" t="inlineStr">
        <is>
          <t>Down</t>
        </is>
      </c>
      <c r="D23">
        <v>0.0557</v>
      </c>
      <c r="E23">
        <v>0.141</v>
      </c>
      <c r="F23">
        <v>0.0125</v>
      </c>
      <c r="G23">
        <v>0.0492</v>
      </c>
    </row>
    <row r="24">
      <c r="A24" s="2">
        <f>HYPERLINK("pathways/Pyruvate_Metabolism.csv","Pyruvate Metabolism")</f>
        <v>0</v>
      </c>
      <c r="B24">
        <v>6</v>
      </c>
      <c r="C24" t="inlineStr">
        <is>
          <t>Down</t>
        </is>
      </c>
      <c r="D24">
        <v>0.0233</v>
      </c>
      <c r="E24">
        <v>0.0828</v>
      </c>
      <c r="F24">
        <v>0.0346</v>
      </c>
      <c r="G24">
        <v>0.08069999999999999</v>
      </c>
    </row>
    <row r="25">
      <c r="A25" s="2">
        <f>HYPERLINK("pathways/Glycine_and_Serine_Metabolism.csv","Glycine and Serine Metabolism")</f>
        <v>0</v>
      </c>
      <c r="B25">
        <v>22</v>
      </c>
      <c r="C25" t="inlineStr">
        <is>
          <t>Down</t>
        </is>
      </c>
      <c r="D25">
        <v>0.057</v>
      </c>
      <c r="E25">
        <v>0.141</v>
      </c>
      <c r="F25">
        <v>0.0161</v>
      </c>
      <c r="G25">
        <v>0.0552</v>
      </c>
    </row>
    <row r="26">
      <c r="A26" s="2">
        <f>HYPERLINK("pathways/Galactose_Metabolism.csv","Galactose Metabolism")</f>
        <v>0</v>
      </c>
      <c r="B26">
        <v>6</v>
      </c>
      <c r="C26" t="inlineStr">
        <is>
          <t>Down</t>
        </is>
      </c>
      <c r="D26">
        <v>0.0168</v>
      </c>
      <c r="E26">
        <v>0.0635</v>
      </c>
      <c r="F26">
        <v>0.06610000000000001</v>
      </c>
      <c r="G26">
        <v>0.113</v>
      </c>
    </row>
    <row r="27">
      <c r="A27" s="2">
        <f>HYPERLINK("pathways/Nicotinate_and_Nicotinamide_Metabolism.csv","Nicotinate and Nicotinamide Metabolism")</f>
        <v>0</v>
      </c>
      <c r="B27">
        <v>12</v>
      </c>
      <c r="C27" t="inlineStr">
        <is>
          <t>Down</t>
        </is>
      </c>
      <c r="D27">
        <v>0.0105</v>
      </c>
      <c r="E27">
        <v>0.0472</v>
      </c>
      <c r="F27">
        <v>0.136</v>
      </c>
      <c r="G27">
        <v>0.181</v>
      </c>
    </row>
    <row r="28">
      <c r="A28" s="2">
        <f>HYPERLINK("pathways/Glycerolipid_Metabolism.csv","Glycerolipid Metabolism")</f>
        <v>0</v>
      </c>
      <c r="B28">
        <v>8</v>
      </c>
      <c r="C28" t="inlineStr">
        <is>
          <t>Down</t>
        </is>
      </c>
      <c r="D28">
        <v>0.09959999999999999</v>
      </c>
      <c r="E28">
        <v>0.184</v>
      </c>
      <c r="F28">
        <v>0.0222</v>
      </c>
      <c r="G28">
        <v>0.065</v>
      </c>
    </row>
    <row r="29">
      <c r="A29" s="2">
        <f>HYPERLINK("pathways/Tyrosine_Metabolism.csv","Tyrosine Metabolism")</f>
        <v>0</v>
      </c>
      <c r="B29">
        <v>13</v>
      </c>
      <c r="C29" t="inlineStr">
        <is>
          <t>Down</t>
        </is>
      </c>
      <c r="D29">
        <v>0.0804</v>
      </c>
      <c r="E29">
        <v>0.157</v>
      </c>
      <c r="F29">
        <v>0.0395</v>
      </c>
      <c r="G29">
        <v>0.08359999999999999</v>
      </c>
    </row>
    <row r="30">
      <c r="A30" s="2">
        <f>HYPERLINK("pathways/Gluconeogenesis.csv","Gluconeogenesis")</f>
        <v>0</v>
      </c>
      <c r="B30">
        <v>10</v>
      </c>
      <c r="C30" t="inlineStr">
        <is>
          <t>Down</t>
        </is>
      </c>
      <c r="D30">
        <v>0.056</v>
      </c>
      <c r="E30">
        <v>0.141</v>
      </c>
      <c r="F30">
        <v>0.0605</v>
      </c>
      <c r="G30">
        <v>0.109</v>
      </c>
    </row>
    <row r="31">
      <c r="A31" s="2">
        <f>HYPERLINK("pathways/Phenylacetate_Metabolism.csv","Phenylacetate Metabolism")</f>
        <v>0</v>
      </c>
      <c r="B31">
        <v>4</v>
      </c>
      <c r="C31" t="inlineStr">
        <is>
          <t>Up</t>
        </is>
      </c>
      <c r="D31">
        <v>0.32</v>
      </c>
      <c r="E31">
        <v>0.404</v>
      </c>
      <c r="F31">
        <v>0.00494</v>
      </c>
      <c r="G31">
        <v>0.0296</v>
      </c>
    </row>
    <row r="32">
      <c r="A32" s="2">
        <f>HYPERLINK("pathways/Glutamate_Metabolism.csv","Glutamate Metabolism")</f>
        <v>0</v>
      </c>
      <c r="B32">
        <v>14</v>
      </c>
      <c r="C32" t="inlineStr">
        <is>
          <t>Down</t>
        </is>
      </c>
      <c r="D32">
        <v>0.11</v>
      </c>
      <c r="E32">
        <v>0.198</v>
      </c>
      <c r="F32">
        <v>0.0347</v>
      </c>
      <c r="G32">
        <v>0.08069999999999999</v>
      </c>
    </row>
    <row r="33">
      <c r="A33" s="2">
        <f>HYPERLINK("pathways/Sphingolipid_Metabolism.csv","Sphingolipid Metabolism")</f>
        <v>0</v>
      </c>
      <c r="B33">
        <v>10</v>
      </c>
      <c r="C33" t="inlineStr">
        <is>
          <t>Down</t>
        </is>
      </c>
      <c r="D33">
        <v>0.119</v>
      </c>
      <c r="E33">
        <v>0.205</v>
      </c>
      <c r="F33">
        <v>0.0325</v>
      </c>
      <c r="G33">
        <v>0.08069999999999999</v>
      </c>
    </row>
    <row r="34">
      <c r="A34" s="2">
        <f>HYPERLINK("pathways/Phosphatidylinositol_Phosphate_Metabolism.csv","Phosphatidylinositol Phosphate Metabolism")</f>
        <v>0</v>
      </c>
      <c r="B34">
        <v>5</v>
      </c>
      <c r="C34" t="inlineStr">
        <is>
          <t>Down</t>
        </is>
      </c>
      <c r="D34">
        <v>0.0689</v>
      </c>
      <c r="E34">
        <v>0.154</v>
      </c>
      <c r="F34">
        <v>0.06759999999999999</v>
      </c>
      <c r="G34">
        <v>0.113</v>
      </c>
    </row>
    <row r="35">
      <c r="A35" s="2">
        <f>HYPERLINK("pathways/Transfer_of_Acetyl_Groups_into_Mitochondria.csv","Transfer of Acetyl Groups into Mitochondria")</f>
        <v>0</v>
      </c>
      <c r="B35">
        <v>5</v>
      </c>
      <c r="C35" t="inlineStr">
        <is>
          <t>Down</t>
        </is>
      </c>
      <c r="D35">
        <v>0.201</v>
      </c>
      <c r="E35">
        <v>0.28</v>
      </c>
      <c r="F35">
        <v>0.0173</v>
      </c>
      <c r="G35">
        <v>0.0565</v>
      </c>
    </row>
    <row r="36">
      <c r="A36" s="2">
        <f>HYPERLINK("pathways/Carnitine_Synthesis.csv","Carnitine Synthesis")</f>
        <v>0</v>
      </c>
      <c r="B36">
        <v>6</v>
      </c>
      <c r="C36" t="inlineStr">
        <is>
          <t>Down</t>
        </is>
      </c>
      <c r="D36">
        <v>0.125</v>
      </c>
      <c r="E36">
        <v>0.205</v>
      </c>
      <c r="F36">
        <v>0.0359</v>
      </c>
      <c r="G36">
        <v>0.08069999999999999</v>
      </c>
    </row>
    <row r="37">
      <c r="A37" s="2">
        <f>HYPERLINK("pathways/Androgen_and_Estrogen_Metabolism.csv","Androgen and Estrogen Metabolism")</f>
        <v>0</v>
      </c>
      <c r="B37">
        <v>4</v>
      </c>
      <c r="C37" t="inlineStr">
        <is>
          <t>Down</t>
        </is>
      </c>
      <c r="D37">
        <v>0.0589</v>
      </c>
      <c r="E37">
        <v>0.141</v>
      </c>
      <c r="F37">
        <v>0.0837</v>
      </c>
      <c r="G37">
        <v>0.128</v>
      </c>
    </row>
    <row r="38">
      <c r="A38" s="2">
        <f>HYPERLINK("pathways/Glycolysis.csv","Glycolysis")</f>
        <v>0</v>
      </c>
      <c r="B38">
        <v>8</v>
      </c>
      <c r="C38" t="inlineStr">
        <is>
          <t>Down</t>
        </is>
      </c>
      <c r="D38">
        <v>0.0731</v>
      </c>
      <c r="E38">
        <v>0.154</v>
      </c>
      <c r="F38">
        <v>0.0774</v>
      </c>
      <c r="G38">
        <v>0.127</v>
      </c>
    </row>
    <row r="39">
      <c r="A39" s="2">
        <f>HYPERLINK("pathways/Bile_Acid_Biosynthesis.csv","Bile Acid Biosynthesis")</f>
        <v>0</v>
      </c>
      <c r="B39">
        <v>8</v>
      </c>
      <c r="C39" t="inlineStr">
        <is>
          <t>Down</t>
        </is>
      </c>
      <c r="D39">
        <v>0.0766</v>
      </c>
      <c r="E39">
        <v>0.154</v>
      </c>
      <c r="F39">
        <v>0.09130000000000001</v>
      </c>
      <c r="G39">
        <v>0.134</v>
      </c>
    </row>
    <row r="40">
      <c r="A40" s="2">
        <f>HYPERLINK("pathways/Selenoamino_Acid_Metabolism.csv","Selenoamino Acid Metabolism")</f>
        <v>0</v>
      </c>
      <c r="B40">
        <v>5</v>
      </c>
      <c r="C40" t="inlineStr">
        <is>
          <t>Down</t>
        </is>
      </c>
      <c r="D40">
        <v>0.121</v>
      </c>
      <c r="E40">
        <v>0.205</v>
      </c>
      <c r="F40">
        <v>0.0612</v>
      </c>
      <c r="G40">
        <v>0.109</v>
      </c>
    </row>
    <row r="41">
      <c r="A41" s="2">
        <f>HYPERLINK("pathways/Pentose_Phosphate_Pathway.csv","Pentose Phosphate Pathway")</f>
        <v>0</v>
      </c>
      <c r="B41">
        <v>5</v>
      </c>
      <c r="C41" t="inlineStr">
        <is>
          <t>Down</t>
        </is>
      </c>
      <c r="D41">
        <v>0.07679999999999999</v>
      </c>
      <c r="E41">
        <v>0.154</v>
      </c>
      <c r="F41">
        <v>0.0987</v>
      </c>
      <c r="G41">
        <v>0.142</v>
      </c>
    </row>
    <row r="42">
      <c r="A42" s="2">
        <f>HYPERLINK("pathways/Alpha_Linolenic_Acid_and_Linoleic_Acid_Metabolism.csv","Alpha Linolenic Acid and Linoleic Acid Metabolism")</f>
        <v>0</v>
      </c>
      <c r="B42">
        <v>9</v>
      </c>
      <c r="C42" t="inlineStr">
        <is>
          <t>Down</t>
        </is>
      </c>
      <c r="D42">
        <v>0.0916</v>
      </c>
      <c r="E42">
        <v>0.174</v>
      </c>
      <c r="F42">
        <v>0.0892</v>
      </c>
      <c r="G42">
        <v>0.134</v>
      </c>
    </row>
    <row r="43">
      <c r="A43" s="2">
        <f>HYPERLINK("pathways/Urea_Cycle.csv","Urea Cycle")</f>
        <v>0</v>
      </c>
      <c r="B43">
        <v>14</v>
      </c>
      <c r="C43" t="inlineStr">
        <is>
          <t>Down</t>
        </is>
      </c>
      <c r="D43">
        <v>0.125</v>
      </c>
      <c r="E43">
        <v>0.205</v>
      </c>
      <c r="F43">
        <v>0.0834</v>
      </c>
      <c r="G43">
        <v>0.128</v>
      </c>
    </row>
    <row r="44">
      <c r="A44" s="2">
        <f>HYPERLINK("pathways/Purine_Metabolism.csv","Purine Metabolism")</f>
        <v>0</v>
      </c>
      <c r="B44">
        <v>20</v>
      </c>
      <c r="C44" t="inlineStr">
        <is>
          <t>Down</t>
        </is>
      </c>
      <c r="D44">
        <v>0.0475</v>
      </c>
      <c r="E44">
        <v>0.136</v>
      </c>
      <c r="F44">
        <v>0.248</v>
      </c>
      <c r="G44">
        <v>0.288</v>
      </c>
    </row>
    <row r="45">
      <c r="A45" s="2">
        <f>HYPERLINK("pathways/Aspartate_Metabolism.csv","Aspartate Metabolism")</f>
        <v>0</v>
      </c>
      <c r="B45">
        <v>14</v>
      </c>
      <c r="C45" t="inlineStr">
        <is>
          <t>Down</t>
        </is>
      </c>
      <c r="D45">
        <v>0.0701</v>
      </c>
      <c r="E45">
        <v>0.154</v>
      </c>
      <c r="F45">
        <v>0.194</v>
      </c>
      <c r="G45">
        <v>0.245</v>
      </c>
    </row>
    <row r="46">
      <c r="A46" s="2">
        <f>HYPERLINK("pathways/Spermidine_and_Spermine_Biosynthesis.csv","Spermidine and Spermine Biosynthesis")</f>
        <v>0</v>
      </c>
      <c r="B46">
        <v>4</v>
      </c>
      <c r="C46" t="inlineStr">
        <is>
          <t>Down</t>
        </is>
      </c>
      <c r="D46">
        <v>0.0483</v>
      </c>
      <c r="E46">
        <v>0.136</v>
      </c>
      <c r="F46">
        <v>0.271</v>
      </c>
      <c r="G46">
        <v>0.305</v>
      </c>
    </row>
    <row r="47">
      <c r="A47" s="2">
        <f>HYPERLINK("pathways/Amino_Sugar_Metabolism.csv","Amino Sugar Metabolism")</f>
        <v>0</v>
      </c>
      <c r="B47">
        <v>8</v>
      </c>
      <c r="C47" t="inlineStr">
        <is>
          <t>Down</t>
        </is>
      </c>
      <c r="D47">
        <v>0.205</v>
      </c>
      <c r="E47">
        <v>0.28</v>
      </c>
      <c r="F47">
        <v>0.0799</v>
      </c>
      <c r="G47">
        <v>0.128</v>
      </c>
    </row>
    <row r="48">
      <c r="A48" s="2">
        <f>HYPERLINK("pathways/Homocysteine_Degradation.csv","Homocysteine Degradation")</f>
        <v>0</v>
      </c>
      <c r="B48">
        <v>4</v>
      </c>
      <c r="C48" t="inlineStr">
        <is>
          <t>Up</t>
        </is>
      </c>
      <c r="D48">
        <v>0.395</v>
      </c>
      <c r="E48">
        <v>0.451</v>
      </c>
      <c r="F48">
        <v>0.0254</v>
      </c>
      <c r="G48">
        <v>0.0704</v>
      </c>
    </row>
    <row r="49">
      <c r="A49" s="2">
        <f>HYPERLINK("pathways/Sulfate_Sulfite_Metabolism.csv","Sulfate/Sulfite Metabolism")</f>
        <v>0</v>
      </c>
      <c r="B49">
        <v>4</v>
      </c>
      <c r="C49" t="inlineStr">
        <is>
          <t>Down</t>
        </is>
      </c>
      <c r="D49">
        <v>0.527</v>
      </c>
      <c r="E49">
        <v>0.567</v>
      </c>
      <c r="F49">
        <v>0.0137</v>
      </c>
      <c r="G49">
        <v>0.0492</v>
      </c>
    </row>
    <row r="50">
      <c r="A50" s="2">
        <f>HYPERLINK("pathways/Fructose_and_Mannose_Degradation.csv","Fructose and Mannose Degradation")</f>
        <v>0</v>
      </c>
      <c r="B50">
        <v>4</v>
      </c>
      <c r="C50" t="inlineStr">
        <is>
          <t>Down</t>
        </is>
      </c>
      <c r="D50">
        <v>0.0761</v>
      </c>
      <c r="E50">
        <v>0.154</v>
      </c>
      <c r="F50">
        <v>0.284</v>
      </c>
      <c r="G50">
        <v>0.305</v>
      </c>
    </row>
    <row r="51">
      <c r="A51" s="2">
        <f>HYPERLINK("pathways/Butyrate_Metabolism.csv","Butyrate Metabolism")</f>
        <v>0</v>
      </c>
      <c r="B51">
        <v>3</v>
      </c>
      <c r="C51" t="inlineStr">
        <is>
          <t>Down</t>
        </is>
      </c>
      <c r="D51">
        <v>0.483</v>
      </c>
      <c r="E51">
        <v>0.535</v>
      </c>
      <c r="F51">
        <v>0.0355</v>
      </c>
      <c r="G51">
        <v>0.08069999999999999</v>
      </c>
    </row>
    <row r="52">
      <c r="A52" s="2">
        <f>HYPERLINK("pathways/Ethanol_Degradation.csv","Ethanol Degradation")</f>
        <v>0</v>
      </c>
      <c r="B52">
        <v>3</v>
      </c>
      <c r="C52" t="inlineStr">
        <is>
          <t>Down</t>
        </is>
      </c>
      <c r="D52">
        <v>0.176</v>
      </c>
      <c r="E52">
        <v>0.264</v>
      </c>
      <c r="F52">
        <v>0.182</v>
      </c>
      <c r="G52">
        <v>0.238</v>
      </c>
    </row>
    <row r="53">
      <c r="A53" s="2">
        <f>HYPERLINK("pathways/Alanine_Metabolism.csv","Alanine Metabolism")</f>
        <v>0</v>
      </c>
      <c r="B53">
        <v>9</v>
      </c>
      <c r="C53" t="inlineStr">
        <is>
          <t>Down</t>
        </is>
      </c>
      <c r="D53">
        <v>0.172</v>
      </c>
      <c r="E53">
        <v>0.263</v>
      </c>
      <c r="F53">
        <v>0.198</v>
      </c>
      <c r="G53">
        <v>0.246</v>
      </c>
    </row>
    <row r="54">
      <c r="A54" s="2">
        <f>HYPERLINK("pathways/Taurine_and_Hypotaurine_Metabolism.csv","Taurine and Hypotaurine Metabolism")</f>
        <v>0</v>
      </c>
      <c r="B54">
        <v>4</v>
      </c>
      <c r="C54" t="inlineStr">
        <is>
          <t>Down</t>
        </is>
      </c>
      <c r="D54">
        <v>0.419</v>
      </c>
      <c r="E54">
        <v>0.472</v>
      </c>
      <c r="F54">
        <v>0.0573</v>
      </c>
      <c r="G54">
        <v>0.109</v>
      </c>
    </row>
    <row r="55">
      <c r="A55" s="2">
        <f>HYPERLINK("pathways/Citric_Acid_Cycle.csv","Citric Acid Cycle")</f>
        <v>0</v>
      </c>
      <c r="B55">
        <v>9</v>
      </c>
      <c r="C55" t="inlineStr">
        <is>
          <t>Down</t>
        </is>
      </c>
      <c r="D55">
        <v>0.277</v>
      </c>
      <c r="E55">
        <v>0.361</v>
      </c>
      <c r="F55">
        <v>0.13</v>
      </c>
      <c r="G55">
        <v>0.18</v>
      </c>
    </row>
    <row r="56">
      <c r="A56" s="2">
        <f>HYPERLINK("pathways/Mitochondrial_Beta_Oxidation_of_Short_Chain_Saturated_Fatty_Acids.csv","Mitochondrial Beta-Oxidation of Short Chain Saturated Fatty Acids")</f>
        <v>0</v>
      </c>
      <c r="B56">
        <v>3</v>
      </c>
      <c r="C56" t="inlineStr">
        <is>
          <t>Down</t>
        </is>
      </c>
      <c r="D56">
        <v>0.164</v>
      </c>
      <c r="E56">
        <v>0.257</v>
      </c>
      <c r="F56">
        <v>0.237</v>
      </c>
      <c r="G56">
        <v>0.28</v>
      </c>
    </row>
    <row r="57">
      <c r="A57" s="2">
        <f>HYPERLINK("pathways/Fatty_Acid_Biosynthesis.csv","Fatty Acid Biosynthesis")</f>
        <v>0</v>
      </c>
      <c r="B57">
        <v>9</v>
      </c>
      <c r="C57" t="inlineStr">
        <is>
          <t>Down</t>
        </is>
      </c>
      <c r="D57">
        <v>0.751</v>
      </c>
      <c r="E57">
        <v>0.784</v>
      </c>
      <c r="F57">
        <v>0.008840000000000001</v>
      </c>
      <c r="G57">
        <v>0.0455</v>
      </c>
    </row>
    <row r="58">
      <c r="A58" s="2">
        <f>HYPERLINK("pathways/Glucose_Alanine_Cycle.csv","Glucose-Alanine Cycle")</f>
        <v>0</v>
      </c>
      <c r="B58">
        <v>5</v>
      </c>
      <c r="C58" t="inlineStr">
        <is>
          <t>Down</t>
        </is>
      </c>
      <c r="D58">
        <v>0.151</v>
      </c>
      <c r="E58">
        <v>0.242</v>
      </c>
      <c r="F58">
        <v>0.277</v>
      </c>
      <c r="G58">
        <v>0.305</v>
      </c>
    </row>
    <row r="59">
      <c r="A59" s="2">
        <f>HYPERLINK("pathways/Steroidogenesis.csv","Steroidogenesis")</f>
        <v>0</v>
      </c>
      <c r="B59">
        <v>3</v>
      </c>
      <c r="C59" t="inlineStr">
        <is>
          <t>Down</t>
        </is>
      </c>
      <c r="D59">
        <v>0.326</v>
      </c>
      <c r="E59">
        <v>0.405</v>
      </c>
      <c r="F59">
        <v>0.133</v>
      </c>
      <c r="G59">
        <v>0.181</v>
      </c>
    </row>
    <row r="60">
      <c r="A60" s="2">
        <f>HYPERLINK("pathways/Glutathione_Metabolism.csv","Glutathione Metabolism")</f>
        <v>0</v>
      </c>
      <c r="B60">
        <v>4</v>
      </c>
      <c r="C60" t="inlineStr">
        <is>
          <t>Up</t>
        </is>
      </c>
      <c r="D60">
        <v>0.367</v>
      </c>
      <c r="E60">
        <v>0.439</v>
      </c>
      <c r="F60">
        <v>0.112</v>
      </c>
      <c r="G60">
        <v>0.158</v>
      </c>
    </row>
    <row r="61">
      <c r="A61" s="2">
        <f>HYPERLINK("pathways/Degradation_of_Superoxides.csv","Degradation of Superoxides")</f>
        <v>0</v>
      </c>
      <c r="B61">
        <v>4</v>
      </c>
      <c r="C61" t="inlineStr">
        <is>
          <t>Down</t>
        </is>
      </c>
      <c r="D61">
        <v>0.188</v>
      </c>
      <c r="E61">
        <v>0.27</v>
      </c>
      <c r="F61">
        <v>0.271</v>
      </c>
      <c r="G61">
        <v>0.305</v>
      </c>
    </row>
    <row r="62">
      <c r="A62" s="2">
        <f>HYPERLINK("pathways/Pyrimidine_Metabolism.csv","Pyrimidine Metabolism")</f>
        <v>0</v>
      </c>
      <c r="B62">
        <v>13</v>
      </c>
      <c r="C62" t="inlineStr">
        <is>
          <t>Down</t>
        </is>
      </c>
      <c r="D62">
        <v>0.734</v>
      </c>
      <c r="E62">
        <v>0.777</v>
      </c>
      <c r="F62">
        <v>0.0194</v>
      </c>
      <c r="G62">
        <v>0.0608</v>
      </c>
    </row>
    <row r="63">
      <c r="A63" s="2">
        <f>HYPERLINK("pathways/Glycerol_Phosphate_Shuttle.csv","Glycerol Phosphate Shuttle")</f>
        <v>0</v>
      </c>
      <c r="B63">
        <v>3</v>
      </c>
      <c r="C63" t="inlineStr">
        <is>
          <t>Down</t>
        </is>
      </c>
      <c r="D63">
        <v>0.372</v>
      </c>
      <c r="E63">
        <v>0.439</v>
      </c>
      <c r="F63">
        <v>0.185</v>
      </c>
      <c r="G63">
        <v>0.238</v>
      </c>
    </row>
    <row r="64">
      <c r="A64" s="2">
        <f>HYPERLINK("pathways/Steroid_Biosynthesis.csv","Steroid Biosynthesis")</f>
        <v>0</v>
      </c>
      <c r="B64">
        <v>3</v>
      </c>
      <c r="C64" t="inlineStr">
        <is>
          <t>Down</t>
        </is>
      </c>
      <c r="D64">
        <v>0.265</v>
      </c>
      <c r="E64">
        <v>0.353</v>
      </c>
      <c r="F64">
        <v>0.281</v>
      </c>
      <c r="G64">
        <v>0.305</v>
      </c>
    </row>
    <row r="65">
      <c r="A65" s="2">
        <f>HYPERLINK("pathways/Lysine_Degradation.csv","Lysine Degradation")</f>
        <v>0</v>
      </c>
      <c r="B65">
        <v>5</v>
      </c>
      <c r="C65" t="inlineStr">
        <is>
          <t>Down</t>
        </is>
      </c>
      <c r="D65">
        <v>0.181</v>
      </c>
      <c r="E65">
        <v>0.265</v>
      </c>
      <c r="F65">
        <v>0.384</v>
      </c>
      <c r="G65">
        <v>0.407</v>
      </c>
    </row>
    <row r="66">
      <c r="A66" s="2">
        <f>HYPERLINK("pathways/Riboflavin_Metabolism.csv","Riboflavin Metabolism")</f>
        <v>0</v>
      </c>
      <c r="B66">
        <v>4</v>
      </c>
      <c r="C66" t="inlineStr">
        <is>
          <t>Down</t>
        </is>
      </c>
      <c r="D66">
        <v>0.351</v>
      </c>
      <c r="E66">
        <v>0.428</v>
      </c>
      <c r="F66">
        <v>0.213</v>
      </c>
      <c r="G66">
        <v>0.26</v>
      </c>
    </row>
    <row r="67">
      <c r="A67" s="2">
        <f>HYPERLINK("pathways/Lactose_Synthesis.csv","Lactose Synthesis")</f>
        <v>0</v>
      </c>
      <c r="B67">
        <v>3</v>
      </c>
      <c r="C67" t="inlineStr">
        <is>
          <t>Down</t>
        </is>
      </c>
      <c r="D67">
        <v>0.206</v>
      </c>
      <c r="E67">
        <v>0.28</v>
      </c>
      <c r="F67">
        <v>0.434</v>
      </c>
      <c r="G67">
        <v>0.447</v>
      </c>
    </row>
    <row r="68">
      <c r="A68" s="2">
        <f>HYPERLINK("pathways/Fatty_acid_Metabolism.csv","Fatty acid Metabolism")</f>
        <v>0</v>
      </c>
      <c r="B68">
        <v>3</v>
      </c>
      <c r="C68" t="inlineStr">
        <is>
          <t>Up</t>
        </is>
      </c>
      <c r="D68">
        <v>0.846</v>
      </c>
      <c r="E68">
        <v>0.858</v>
      </c>
      <c r="F68">
        <v>0.0226</v>
      </c>
      <c r="G68">
        <v>0.065</v>
      </c>
    </row>
    <row r="69">
      <c r="A69" s="2">
        <f>HYPERLINK("pathways/Cysteine_Metabolism.csv","Cysteine Metabolism")</f>
        <v>0</v>
      </c>
      <c r="B69">
        <v>7</v>
      </c>
      <c r="C69" t="inlineStr">
        <is>
          <t>Down</t>
        </is>
      </c>
      <c r="D69">
        <v>0.768</v>
      </c>
      <c r="E69">
        <v>0.79</v>
      </c>
      <c r="F69">
        <v>0.0569</v>
      </c>
      <c r="G69">
        <v>0.109</v>
      </c>
    </row>
    <row r="70">
      <c r="A70" s="2">
        <f>HYPERLINK("pathways/Arachidonic_Acid_Metabolism.csv","Arachidonic Acid Metabolism")</f>
        <v>0</v>
      </c>
      <c r="B70">
        <v>5</v>
      </c>
      <c r="C70" t="inlineStr">
        <is>
          <t>Down</t>
        </is>
      </c>
      <c r="D70">
        <v>0.495</v>
      </c>
      <c r="E70">
        <v>0.54</v>
      </c>
      <c r="F70">
        <v>0.393</v>
      </c>
      <c r="G70">
        <v>0.411</v>
      </c>
    </row>
    <row r="71">
      <c r="A71" s="2">
        <f>HYPERLINK("pathways/Vitamin_B6_Metabolism.csv","Vitamin B6 Metabolism")</f>
        <v>0</v>
      </c>
      <c r="B71">
        <v>4</v>
      </c>
      <c r="C71" t="inlineStr">
        <is>
          <t>Down</t>
        </is>
      </c>
      <c r="D71">
        <v>0.281</v>
      </c>
      <c r="E71">
        <v>0.361</v>
      </c>
      <c r="F71">
        <v>0.63</v>
      </c>
      <c r="G71">
        <v>0.63</v>
      </c>
    </row>
    <row r="72">
      <c r="A72" s="2">
        <f>HYPERLINK("pathways/Malate_Aspartate_Shuttle.csv","Malate-Aspartate Shuttle")</f>
        <v>0</v>
      </c>
      <c r="B72">
        <v>3</v>
      </c>
      <c r="C72" t="inlineStr">
        <is>
          <t>Down</t>
        </is>
      </c>
      <c r="D72">
        <v>0.394</v>
      </c>
      <c r="E72">
        <v>0.451</v>
      </c>
      <c r="F72">
        <v>0.549</v>
      </c>
      <c r="G72">
        <v>0.5570000000000001</v>
      </c>
    </row>
    <row r="73">
      <c r="A73" s="2">
        <f>HYPERLINK("pathways/Porphyrin_Metabolism.csv","Porphyrin Metabolism")</f>
        <v>0</v>
      </c>
      <c r="B73">
        <v>4</v>
      </c>
      <c r="C73" t="inlineStr">
        <is>
          <t>Up</t>
        </is>
      </c>
      <c r="D73">
        <v>0.969</v>
      </c>
      <c r="E73">
        <v>0.969</v>
      </c>
      <c r="F73">
        <v>0.224</v>
      </c>
      <c r="G73">
        <v>0.269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2019-07-21T19:52:26Z</dcterms:created>
  <dcterms:modified xsi:type="dcterms:W3CDTF">2019-07-21T19:52:26Z</dcterms:modified>
</cp:coreProperties>
</file>