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61" i="1" l="1"/>
  <c r="A72" i="1"/>
  <c r="A73" i="1"/>
  <c r="A70" i="1"/>
  <c r="A37" i="1"/>
  <c r="A26" i="1"/>
  <c r="A71" i="1"/>
  <c r="A60" i="1"/>
  <c r="A69" i="1"/>
  <c r="A67" i="1"/>
  <c r="A57" i="1"/>
  <c r="A24" i="1"/>
  <c r="A65" i="1"/>
  <c r="A52" i="1"/>
  <c r="A54" i="1"/>
  <c r="A66" i="1"/>
  <c r="A15" i="1"/>
  <c r="A62" i="1"/>
  <c r="A53" i="1"/>
  <c r="A38" i="1"/>
  <c r="A59" i="1"/>
  <c r="A56" i="1"/>
  <c r="A32" i="1"/>
  <c r="A68" i="1"/>
  <c r="A21" i="1"/>
  <c r="A27" i="1"/>
  <c r="A46" i="1"/>
  <c r="A64" i="1"/>
  <c r="A58" i="1"/>
  <c r="A63" i="1"/>
  <c r="A47" i="1"/>
  <c r="A49" i="1"/>
  <c r="A51" i="1"/>
  <c r="A41" i="1"/>
  <c r="A50" i="1"/>
  <c r="A45" i="1"/>
  <c r="A48" i="1"/>
  <c r="A33" i="1"/>
  <c r="A23" i="1"/>
  <c r="A44" i="1"/>
  <c r="A29" i="1"/>
  <c r="A31" i="1"/>
  <c r="A13" i="1"/>
  <c r="A40" i="1"/>
  <c r="A35" i="1"/>
  <c r="A25" i="1"/>
  <c r="A55" i="1"/>
  <c r="A43" i="1"/>
  <c r="A22" i="1"/>
  <c r="A30" i="1"/>
  <c r="A19" i="1"/>
  <c r="A20" i="1"/>
  <c r="A28" i="1"/>
  <c r="A39" i="1"/>
  <c r="A34" i="1"/>
  <c r="A16" i="1"/>
  <c r="A36" i="1"/>
  <c r="A42" i="1"/>
  <c r="A18" i="1"/>
  <c r="A8" i="1"/>
  <c r="A14" i="1"/>
  <c r="A11" i="1"/>
  <c r="A12" i="1"/>
  <c r="A9" i="1"/>
  <c r="A17" i="1"/>
  <c r="A10" i="1"/>
  <c r="A4" i="1"/>
  <c r="A6" i="1"/>
  <c r="A7" i="1"/>
  <c r="A2" i="1"/>
  <c r="A5" i="1"/>
  <c r="A3" i="1"/>
</calcChain>
</file>

<file path=xl/sharedStrings.xml><?xml version="1.0" encoding="utf-8"?>
<sst xmlns="http://schemas.openxmlformats.org/spreadsheetml/2006/main" count="78" uniqueCount="8">
  <si>
    <t>NGenes</t>
  </si>
  <si>
    <t>RYGBvsDWM.Direction</t>
  </si>
  <si>
    <t>RYGBvsDWM.p</t>
  </si>
  <si>
    <t>RYGBvsDWM.FDR</t>
  </si>
  <si>
    <t>RYGBvsDWM.Mixed.p</t>
  </si>
  <si>
    <t>RYGBvsDWM.Mixed.FDR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</si>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</sst>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F2" sqref="F2"/>
    </sheetView>
  </sheetViews>
  <sheetFormatPr defaultRowHeight="15" x14ac:dyDescent="0.25"/>
  <cols>
    <col min="1" max="1" width="60.85546875" bestFit="1" customWidth="1"/>
    <col min="2" max="2" width="8.140625" bestFit="1" customWidth="1"/>
    <col min="3" max="3" width="22" bestFit="1" customWidth="1"/>
    <col min="4" max="4" width="14.7109375" bestFit="1" customWidth="1"/>
    <col min="5" max="5" width="17" bestFit="1" customWidth="1"/>
    <col min="6" max="6" width="21.140625" bestFit="1" customWidth="1"/>
    <col min="7" max="7" width="23.5703125" bestFit="1" customWidth="1"/>
  </cols>
  <sheetData>
    <row r="1" spans="1:7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tr">
        <f>HYPERLINK("pathways/Phospholipid_Biosynthesis.csv","Phospholipid Biosynthesis")</f>
        <v>Phospholipid Biosynthesis</v>
      </c>
      <c r="B2">
        <v>4</v>
      </c>
      <c r="C2" t="s">
        <v>6</v>
      </c>
      <c r="D2">
        <v>4.75E-4</v>
      </c>
      <c r="E2">
        <v>8.5000000000000006E-3</v>
      </c>
      <c r="F2">
        <v>2.5000000000000001E-5</v>
      </c>
      <c r="G2">
        <v>1.6199999999999999E-3</v>
      </c>
    </row>
    <row r="3" spans="1:7" x14ac:dyDescent="0.25">
      <c r="A3" s="2" t="str">
        <f>HYPERLINK("pathways/Valine__Leucine_and_Isoleucine_Degradation.csv","Valine, Leucine and Isoleucine Degradation")</f>
        <v>Valine, Leucine and Isoleucine Degradation</v>
      </c>
      <c r="B3">
        <v>15</v>
      </c>
      <c r="C3" t="s">
        <v>6</v>
      </c>
      <c r="D3">
        <v>1.2E-4</v>
      </c>
      <c r="E3">
        <v>4.2300000000000003E-3</v>
      </c>
      <c r="F3">
        <v>6.0000000000000002E-5</v>
      </c>
      <c r="G3">
        <v>2.0699999999999998E-3</v>
      </c>
    </row>
    <row r="4" spans="1:7" x14ac:dyDescent="0.25">
      <c r="A4" s="2" t="str">
        <f>HYPERLINK("pathways/Beta_Alanine_Metabolism.csv","Beta-Alanine Metabolism")</f>
        <v>Beta-Alanine Metabolism</v>
      </c>
      <c r="B4">
        <v>10</v>
      </c>
      <c r="C4" t="s">
        <v>6</v>
      </c>
      <c r="D4">
        <v>1.3100000000000001E-2</v>
      </c>
      <c r="E4">
        <v>5.5500000000000001E-2</v>
      </c>
      <c r="F4">
        <v>1.1E-4</v>
      </c>
      <c r="G4">
        <v>2.1099999999999999E-3</v>
      </c>
    </row>
    <row r="5" spans="1:7" x14ac:dyDescent="0.25">
      <c r="A5" s="2" t="str">
        <f>HYPERLINK("pathways/Histidine_Metabolism.csv","Histidine Metabolism")</f>
        <v>Histidine Metabolism</v>
      </c>
      <c r="B5">
        <v>10</v>
      </c>
      <c r="C5" t="s">
        <v>6</v>
      </c>
      <c r="D5">
        <v>1.05E-4</v>
      </c>
      <c r="E5">
        <v>4.2300000000000003E-3</v>
      </c>
      <c r="F5">
        <v>1.2E-4</v>
      </c>
      <c r="G5">
        <v>2.1099999999999999E-3</v>
      </c>
    </row>
    <row r="6" spans="1:7" x14ac:dyDescent="0.25">
      <c r="A6" s="2" t="str">
        <f>HYPERLINK("pathways/Retinol_Metabolism.csv","Retinol Metabolism")</f>
        <v>Retinol Metabolism</v>
      </c>
      <c r="B6">
        <v>6</v>
      </c>
      <c r="C6" t="s">
        <v>6</v>
      </c>
      <c r="D6">
        <v>2.4499999999999999E-3</v>
      </c>
      <c r="E6">
        <v>2.01E-2</v>
      </c>
      <c r="F6">
        <v>3.8499999999999998E-4</v>
      </c>
      <c r="G6">
        <v>5.5100000000000001E-3</v>
      </c>
    </row>
    <row r="7" spans="1:7" x14ac:dyDescent="0.25">
      <c r="A7" s="2" t="str">
        <f>HYPERLINK("pathways/Methylhistidine_Metabolism.csv","Methylhistidine Metabolism")</f>
        <v>Methylhistidine Metabolism</v>
      </c>
      <c r="B7">
        <v>3</v>
      </c>
      <c r="C7" t="s">
        <v>6</v>
      </c>
      <c r="D7">
        <v>1.48E-3</v>
      </c>
      <c r="E7">
        <v>1.9900000000000001E-2</v>
      </c>
      <c r="F7">
        <v>4.75E-4</v>
      </c>
      <c r="G7">
        <v>5.6699999999999997E-3</v>
      </c>
    </row>
    <row r="8" spans="1:7" x14ac:dyDescent="0.25">
      <c r="A8" s="2" t="str">
        <f>HYPERLINK("pathways/Ammonia_Recycling.csv","Ammonia Recycling")</f>
        <v>Ammonia Recycling</v>
      </c>
      <c r="B8">
        <v>12</v>
      </c>
      <c r="C8" t="s">
        <v>6</v>
      </c>
      <c r="D8">
        <v>2.47E-2</v>
      </c>
      <c r="E8">
        <v>8.2799999999999999E-2</v>
      </c>
      <c r="F8">
        <v>2.33E-3</v>
      </c>
      <c r="G8">
        <v>2.07E-2</v>
      </c>
    </row>
    <row r="9" spans="1:7" x14ac:dyDescent="0.25">
      <c r="A9" s="2" t="str">
        <f>HYPERLINK("pathways/Oxidation_of_Branched_Chain_Fatty_Acids.csv","Oxidation of Branched Chain Fatty Acids")</f>
        <v>Oxidation of Branched Chain Fatty Acids</v>
      </c>
      <c r="B9">
        <v>3</v>
      </c>
      <c r="C9" t="s">
        <v>6</v>
      </c>
      <c r="D9">
        <v>2.5200000000000001E-3</v>
      </c>
      <c r="E9">
        <v>2.01E-2</v>
      </c>
      <c r="F9">
        <v>2.5500000000000002E-3</v>
      </c>
      <c r="G9">
        <v>2.07E-2</v>
      </c>
    </row>
    <row r="10" spans="1:7" x14ac:dyDescent="0.25">
      <c r="A10" s="2" t="str">
        <f>HYPERLINK("pathways/Catecholamine_Biosynthesis.csv","Catecholamine Biosynthesis")</f>
        <v>Catecholamine Biosynthesis</v>
      </c>
      <c r="B10">
        <v>3</v>
      </c>
      <c r="C10" t="s">
        <v>6</v>
      </c>
      <c r="D10">
        <v>1.66E-3</v>
      </c>
      <c r="E10">
        <v>1.9900000000000001E-2</v>
      </c>
      <c r="F10">
        <v>2.7599999999999999E-3</v>
      </c>
      <c r="G10">
        <v>2.07E-2</v>
      </c>
    </row>
    <row r="11" spans="1:7" x14ac:dyDescent="0.25">
      <c r="A11" s="2" t="str">
        <f>HYPERLINK("pathways/Methionine_Metabolism.csv","Methionine Metabolism")</f>
        <v>Methionine Metabolism</v>
      </c>
      <c r="B11">
        <v>17</v>
      </c>
      <c r="C11" t="s">
        <v>6</v>
      </c>
      <c r="D11">
        <v>7.3600000000000002E-3</v>
      </c>
      <c r="E11">
        <v>4.0800000000000003E-2</v>
      </c>
      <c r="F11">
        <v>2.8700000000000002E-3</v>
      </c>
      <c r="G11">
        <v>2.07E-2</v>
      </c>
    </row>
    <row r="12" spans="1:7" x14ac:dyDescent="0.25">
      <c r="A12" s="2" t="str">
        <f>HYPERLINK("pathways/Caffeine_Metabolism.csv","Caffeine Metabolism")</f>
        <v>Caffeine Metabolism</v>
      </c>
      <c r="B12">
        <v>9</v>
      </c>
      <c r="C12" t="s">
        <v>6</v>
      </c>
      <c r="D12">
        <v>3.13E-3</v>
      </c>
      <c r="E12">
        <v>2.2599999999999999E-2</v>
      </c>
      <c r="F12">
        <v>4.0899999999999999E-3</v>
      </c>
      <c r="G12">
        <v>2.6800000000000001E-2</v>
      </c>
    </row>
    <row r="13" spans="1:7" x14ac:dyDescent="0.25">
      <c r="A13" s="2" t="str">
        <f>HYPERLINK("pathways/Phenylacetate_Metabolism.csv","Phenylacetate Metabolism")</f>
        <v>Phenylacetate Metabolism</v>
      </c>
      <c r="B13">
        <v>4</v>
      </c>
      <c r="C13" t="s">
        <v>7</v>
      </c>
      <c r="D13">
        <v>0.32</v>
      </c>
      <c r="E13">
        <v>0.40400000000000003</v>
      </c>
      <c r="F13">
        <v>4.9399999999999999E-3</v>
      </c>
      <c r="G13">
        <v>2.9600000000000001E-2</v>
      </c>
    </row>
    <row r="14" spans="1:7" x14ac:dyDescent="0.25">
      <c r="A14" s="2" t="str">
        <f>HYPERLINK("pathways/Tryptophan_Metabolism.csv","Tryptophan Metabolism")</f>
        <v>Tryptophan Metabolism</v>
      </c>
      <c r="B14">
        <v>15</v>
      </c>
      <c r="C14" t="s">
        <v>6</v>
      </c>
      <c r="D14">
        <v>3.5000000000000001E-3</v>
      </c>
      <c r="E14">
        <v>2.29E-2</v>
      </c>
      <c r="F14">
        <v>8.6E-3</v>
      </c>
      <c r="G14">
        <v>4.5499999999999999E-2</v>
      </c>
    </row>
    <row r="15" spans="1:7" x14ac:dyDescent="0.25">
      <c r="A15" s="2" t="str">
        <f>HYPERLINK("pathways/Fatty_Acid_Biosynthesis.csv","Fatty Acid Biosynthesis")</f>
        <v>Fatty Acid Biosynthesis</v>
      </c>
      <c r="B15">
        <v>9</v>
      </c>
      <c r="C15" t="s">
        <v>6</v>
      </c>
      <c r="D15">
        <v>0.751</v>
      </c>
      <c r="E15">
        <v>0.78400000000000003</v>
      </c>
      <c r="F15">
        <v>8.8400000000000006E-3</v>
      </c>
      <c r="G15">
        <v>4.5499999999999999E-2</v>
      </c>
    </row>
    <row r="16" spans="1:7" x14ac:dyDescent="0.25">
      <c r="A16" s="2" t="str">
        <f>HYPERLINK("pathways/Pantothenate_and_CoA_Biosynthesis.csv","Pantothenate and CoA Biosynthesis")</f>
        <v>Pantothenate and CoA Biosynthesis</v>
      </c>
      <c r="B16">
        <v>3</v>
      </c>
      <c r="C16" t="s">
        <v>7</v>
      </c>
      <c r="D16">
        <v>4.65E-2</v>
      </c>
      <c r="E16">
        <v>0.13600000000000001</v>
      </c>
      <c r="F16">
        <v>9.6600000000000002E-3</v>
      </c>
      <c r="G16">
        <v>4.6399999999999997E-2</v>
      </c>
    </row>
    <row r="17" spans="1:7" x14ac:dyDescent="0.25">
      <c r="A17" s="2" t="str">
        <f>HYPERLINK("pathways/Betaine_Metabolism.csv","Betaine Metabolism")</f>
        <v>Betaine Metabolism</v>
      </c>
      <c r="B17">
        <v>7</v>
      </c>
      <c r="C17" t="s">
        <v>6</v>
      </c>
      <c r="D17">
        <v>4.2000000000000002E-4</v>
      </c>
      <c r="E17">
        <v>8.5000000000000006E-3</v>
      </c>
      <c r="F17">
        <v>1.03E-2</v>
      </c>
      <c r="G17">
        <v>4.6399999999999997E-2</v>
      </c>
    </row>
    <row r="18" spans="1:7" x14ac:dyDescent="0.25">
      <c r="A18" s="2" t="str">
        <f>HYPERLINK("pathways/Inositol_Metabolism.csv","Inositol Metabolism")</f>
        <v>Inositol Metabolism</v>
      </c>
      <c r="B18">
        <v>3</v>
      </c>
      <c r="C18" t="s">
        <v>6</v>
      </c>
      <c r="D18">
        <v>0.01</v>
      </c>
      <c r="E18">
        <v>4.7199999999999999E-2</v>
      </c>
      <c r="F18">
        <v>1.17E-2</v>
      </c>
      <c r="G18">
        <v>4.9200000000000001E-2</v>
      </c>
    </row>
    <row r="19" spans="1:7" x14ac:dyDescent="0.25">
      <c r="A19" s="2" t="str">
        <f>HYPERLINK("pathways/Phenylalanine_and_Tyrosine_Metabolism.csv","Phenylalanine and Tyrosine Metabolism")</f>
        <v>Phenylalanine and Tyrosine Metabolism</v>
      </c>
      <c r="B19">
        <v>10</v>
      </c>
      <c r="C19" t="s">
        <v>6</v>
      </c>
      <c r="D19">
        <v>5.57E-2</v>
      </c>
      <c r="E19">
        <v>0.14099999999999999</v>
      </c>
      <c r="F19">
        <v>1.2500000000000001E-2</v>
      </c>
      <c r="G19">
        <v>4.9200000000000001E-2</v>
      </c>
    </row>
    <row r="20" spans="1:7" x14ac:dyDescent="0.25">
      <c r="A20" s="2" t="str">
        <f>HYPERLINK("pathways/Arginine_and_Proline_Metabolism.csv","Arginine and Proline Metabolism")</f>
        <v>Arginine and Proline Metabolism</v>
      </c>
      <c r="B20">
        <v>20</v>
      </c>
      <c r="C20" t="s">
        <v>6</v>
      </c>
      <c r="D20">
        <v>4.9000000000000002E-2</v>
      </c>
      <c r="E20">
        <v>0.13600000000000001</v>
      </c>
      <c r="F20">
        <v>1.3100000000000001E-2</v>
      </c>
      <c r="G20">
        <v>4.9200000000000001E-2</v>
      </c>
    </row>
    <row r="21" spans="1:7" x14ac:dyDescent="0.25">
      <c r="A21" s="2" t="str">
        <f>HYPERLINK("pathways/Sulfate_Sulfite_Metabolism.csv","Sulfate/Sulfite Metabolism")</f>
        <v>Sulfate/Sulfite Metabolism</v>
      </c>
      <c r="B21">
        <v>4</v>
      </c>
      <c r="C21" t="s">
        <v>6</v>
      </c>
      <c r="D21">
        <v>0.52700000000000002</v>
      </c>
      <c r="E21">
        <v>0.56699999999999995</v>
      </c>
      <c r="F21">
        <v>1.37E-2</v>
      </c>
      <c r="G21">
        <v>4.9200000000000001E-2</v>
      </c>
    </row>
    <row r="22" spans="1:7" x14ac:dyDescent="0.25">
      <c r="A22" s="2" t="str">
        <f>HYPERLINK("pathways/Glycine_and_Serine_Metabolism.csv","Glycine and Serine Metabolism")</f>
        <v>Glycine and Serine Metabolism</v>
      </c>
      <c r="B22">
        <v>22</v>
      </c>
      <c r="C22" t="s">
        <v>6</v>
      </c>
      <c r="D22">
        <v>5.7000000000000002E-2</v>
      </c>
      <c r="E22">
        <v>0.14099999999999999</v>
      </c>
      <c r="F22">
        <v>1.61E-2</v>
      </c>
      <c r="G22">
        <v>5.5199999999999999E-2</v>
      </c>
    </row>
    <row r="23" spans="1:7" x14ac:dyDescent="0.25">
      <c r="A23" s="2" t="str">
        <f>HYPERLINK("pathways/Transfer_of_Acetyl_Groups_into_Mitochondria.csv","Transfer of Acetyl Groups into Mitochondria")</f>
        <v>Transfer of Acetyl Groups into Mitochondria</v>
      </c>
      <c r="B23">
        <v>5</v>
      </c>
      <c r="C23" t="s">
        <v>6</v>
      </c>
      <c r="D23">
        <v>0.20100000000000001</v>
      </c>
      <c r="E23">
        <v>0.28000000000000003</v>
      </c>
      <c r="F23">
        <v>1.7299999999999999E-2</v>
      </c>
      <c r="G23">
        <v>5.6500000000000002E-2</v>
      </c>
    </row>
    <row r="24" spans="1:7" x14ac:dyDescent="0.25">
      <c r="A24" s="2" t="str">
        <f>HYPERLINK("pathways/Pyrimidine_Metabolism.csv","Pyrimidine Metabolism")</f>
        <v>Pyrimidine Metabolism</v>
      </c>
      <c r="B24">
        <v>13</v>
      </c>
      <c r="C24" t="s">
        <v>6</v>
      </c>
      <c r="D24">
        <v>0.73399999999999999</v>
      </c>
      <c r="E24">
        <v>0.77700000000000002</v>
      </c>
      <c r="F24">
        <v>1.9400000000000001E-2</v>
      </c>
      <c r="G24">
        <v>6.08E-2</v>
      </c>
    </row>
    <row r="25" spans="1:7" x14ac:dyDescent="0.25">
      <c r="A25" s="2" t="str">
        <f>HYPERLINK("pathways/Glycerolipid_Metabolism.csv","Glycerolipid Metabolism")</f>
        <v>Glycerolipid Metabolism</v>
      </c>
      <c r="B25">
        <v>8</v>
      </c>
      <c r="C25" t="s">
        <v>6</v>
      </c>
      <c r="D25">
        <v>9.9599999999999994E-2</v>
      </c>
      <c r="E25">
        <v>0.184</v>
      </c>
      <c r="F25">
        <v>2.2200000000000001E-2</v>
      </c>
      <c r="G25">
        <v>6.5000000000000002E-2</v>
      </c>
    </row>
    <row r="26" spans="1:7" x14ac:dyDescent="0.25">
      <c r="A26" s="2" t="str">
        <f>HYPERLINK("pathways/Fatty_acid_Metabolism.csv","Fatty acid Metabolism")</f>
        <v>Fatty acid Metabolism</v>
      </c>
      <c r="B26">
        <v>3</v>
      </c>
      <c r="C26" t="s">
        <v>7</v>
      </c>
      <c r="D26">
        <v>0.84599999999999997</v>
      </c>
      <c r="E26">
        <v>0.85799999999999998</v>
      </c>
      <c r="F26">
        <v>2.2599999999999999E-2</v>
      </c>
      <c r="G26">
        <v>6.5000000000000002E-2</v>
      </c>
    </row>
    <row r="27" spans="1:7" x14ac:dyDescent="0.25">
      <c r="A27" s="2" t="str">
        <f>HYPERLINK("pathways/Homocysteine_Degradation.csv","Homocysteine Degradation")</f>
        <v>Homocysteine Degradation</v>
      </c>
      <c r="B27">
        <v>4</v>
      </c>
      <c r="C27" t="s">
        <v>7</v>
      </c>
      <c r="D27">
        <v>0.39500000000000002</v>
      </c>
      <c r="E27">
        <v>0.45100000000000001</v>
      </c>
      <c r="F27">
        <v>2.5399999999999999E-2</v>
      </c>
      <c r="G27">
        <v>7.0400000000000004E-2</v>
      </c>
    </row>
    <row r="28" spans="1:7" x14ac:dyDescent="0.25">
      <c r="A28" s="2" t="str">
        <f>HYPERLINK("pathways/Warburg_Effect.csv","Warburg Effect")</f>
        <v>Warburg Effect</v>
      </c>
      <c r="B28">
        <v>18</v>
      </c>
      <c r="C28" t="s">
        <v>6</v>
      </c>
      <c r="D28">
        <v>2.53E-2</v>
      </c>
      <c r="E28">
        <v>8.2799999999999999E-2</v>
      </c>
      <c r="F28">
        <v>2.7E-2</v>
      </c>
      <c r="G28">
        <v>7.1900000000000006E-2</v>
      </c>
    </row>
    <row r="29" spans="1:7" x14ac:dyDescent="0.25">
      <c r="A29" s="2" t="str">
        <f>HYPERLINK("pathways/Sphingolipid_Metabolism.csv","Sphingolipid Metabolism")</f>
        <v>Sphingolipid Metabolism</v>
      </c>
      <c r="B29">
        <v>10</v>
      </c>
      <c r="C29" t="s">
        <v>6</v>
      </c>
      <c r="D29">
        <v>0.11899999999999999</v>
      </c>
      <c r="E29">
        <v>0.20499999999999999</v>
      </c>
      <c r="F29">
        <v>3.2500000000000001E-2</v>
      </c>
      <c r="G29">
        <v>8.0699999999999994E-2</v>
      </c>
    </row>
    <row r="30" spans="1:7" x14ac:dyDescent="0.25">
      <c r="A30" s="2" t="str">
        <f>HYPERLINK("pathways/Pyruvate_Metabolism.csv","Pyruvate Metabolism")</f>
        <v>Pyruvate Metabolism</v>
      </c>
      <c r="B30">
        <v>6</v>
      </c>
      <c r="C30" t="s">
        <v>6</v>
      </c>
      <c r="D30">
        <v>2.3300000000000001E-2</v>
      </c>
      <c r="E30">
        <v>8.2799999999999999E-2</v>
      </c>
      <c r="F30">
        <v>3.4599999999999999E-2</v>
      </c>
      <c r="G30">
        <v>8.0699999999999994E-2</v>
      </c>
    </row>
    <row r="31" spans="1:7" x14ac:dyDescent="0.25">
      <c r="A31" s="2" t="str">
        <f>HYPERLINK("pathways/Glutamate_Metabolism.csv","Glutamate Metabolism")</f>
        <v>Glutamate Metabolism</v>
      </c>
      <c r="B31">
        <v>14</v>
      </c>
      <c r="C31" t="s">
        <v>6</v>
      </c>
      <c r="D31">
        <v>0.11</v>
      </c>
      <c r="E31">
        <v>0.19800000000000001</v>
      </c>
      <c r="F31">
        <v>3.4700000000000002E-2</v>
      </c>
      <c r="G31">
        <v>8.0699999999999994E-2</v>
      </c>
    </row>
    <row r="32" spans="1:7" x14ac:dyDescent="0.25">
      <c r="A32" s="2" t="str">
        <f>HYPERLINK("pathways/Butyrate_Metabolism.csv","Butyrate Metabolism")</f>
        <v>Butyrate Metabolism</v>
      </c>
      <c r="B32">
        <v>3</v>
      </c>
      <c r="C32" t="s">
        <v>6</v>
      </c>
      <c r="D32">
        <v>0.48299999999999998</v>
      </c>
      <c r="E32">
        <v>0.53500000000000003</v>
      </c>
      <c r="F32">
        <v>3.5499999999999997E-2</v>
      </c>
      <c r="G32">
        <v>8.0699999999999994E-2</v>
      </c>
    </row>
    <row r="33" spans="1:7" x14ac:dyDescent="0.25">
      <c r="A33" s="2" t="str">
        <f>HYPERLINK("pathways/Carnitine_Synthesis.csv","Carnitine Synthesis")</f>
        <v>Carnitine Synthesis</v>
      </c>
      <c r="B33">
        <v>6</v>
      </c>
      <c r="C33" t="s">
        <v>6</v>
      </c>
      <c r="D33">
        <v>0.125</v>
      </c>
      <c r="E33">
        <v>0.20499999999999999</v>
      </c>
      <c r="F33">
        <v>3.5900000000000001E-2</v>
      </c>
      <c r="G33">
        <v>8.0699999999999994E-2</v>
      </c>
    </row>
    <row r="34" spans="1:7" x14ac:dyDescent="0.25">
      <c r="A34" s="2" t="str">
        <f>HYPERLINK("pathways/Starch_and_Sucrose_Metabolism.csv","Starch and Sucrose Metabolism")</f>
        <v>Starch and Sucrose Metabolism</v>
      </c>
      <c r="B34">
        <v>6</v>
      </c>
      <c r="C34" t="s">
        <v>6</v>
      </c>
      <c r="D34">
        <v>1.67E-2</v>
      </c>
      <c r="E34">
        <v>6.3500000000000001E-2</v>
      </c>
      <c r="F34">
        <v>3.6999999999999998E-2</v>
      </c>
      <c r="G34">
        <v>8.0699999999999994E-2</v>
      </c>
    </row>
    <row r="35" spans="1:7" x14ac:dyDescent="0.25">
      <c r="A35" s="2" t="str">
        <f>HYPERLINK("pathways/Tyrosine_Metabolism.csv","Tyrosine Metabolism")</f>
        <v>Tyrosine Metabolism</v>
      </c>
      <c r="B35">
        <v>13</v>
      </c>
      <c r="C35" t="s">
        <v>6</v>
      </c>
      <c r="D35">
        <v>8.0399999999999999E-2</v>
      </c>
      <c r="E35">
        <v>0.157</v>
      </c>
      <c r="F35">
        <v>3.95E-2</v>
      </c>
      <c r="G35">
        <v>8.3599999999999994E-2</v>
      </c>
    </row>
    <row r="36" spans="1:7" x14ac:dyDescent="0.25">
      <c r="A36" s="2" t="str">
        <f>HYPERLINK("pathways/Mitochondrial_Electron_Transport_Chain.csv","Mitochondrial Electron Transport Chain")</f>
        <v>Mitochondrial Electron Transport Chain</v>
      </c>
      <c r="B36">
        <v>8</v>
      </c>
      <c r="C36" t="s">
        <v>6</v>
      </c>
      <c r="D36">
        <v>4.9399999999999999E-3</v>
      </c>
      <c r="E36">
        <v>2.9700000000000001E-2</v>
      </c>
      <c r="F36">
        <v>4.5199999999999997E-2</v>
      </c>
      <c r="G36">
        <v>9.2999999999999999E-2</v>
      </c>
    </row>
    <row r="37" spans="1:7" x14ac:dyDescent="0.25">
      <c r="A37" s="2" t="str">
        <f>HYPERLINK("pathways/Cysteine_Metabolism.csv","Cysteine Metabolism")</f>
        <v>Cysteine Metabolism</v>
      </c>
      <c r="B37">
        <v>7</v>
      </c>
      <c r="C37" t="s">
        <v>6</v>
      </c>
      <c r="D37">
        <v>0.76800000000000002</v>
      </c>
      <c r="E37">
        <v>0.79</v>
      </c>
      <c r="F37">
        <v>5.6899999999999999E-2</v>
      </c>
      <c r="G37">
        <v>0.109</v>
      </c>
    </row>
    <row r="38" spans="1:7" x14ac:dyDescent="0.25">
      <c r="A38" s="2" t="str">
        <f>HYPERLINK("pathways/Taurine_and_Hypotaurine_Metabolism.csv","Taurine and Hypotaurine Metabolism")</f>
        <v>Taurine and Hypotaurine Metabolism</v>
      </c>
      <c r="B38">
        <v>4</v>
      </c>
      <c r="C38" t="s">
        <v>6</v>
      </c>
      <c r="D38">
        <v>0.41899999999999998</v>
      </c>
      <c r="E38">
        <v>0.47199999999999998</v>
      </c>
      <c r="F38">
        <v>5.7299999999999997E-2</v>
      </c>
      <c r="G38">
        <v>0.109</v>
      </c>
    </row>
    <row r="39" spans="1:7" x14ac:dyDescent="0.25">
      <c r="A39" s="2" t="str">
        <f>HYPERLINK("pathways/Propanoate_Metabolism.csv","Propanoate Metabolism")</f>
        <v>Propanoate Metabolism</v>
      </c>
      <c r="B39">
        <v>6</v>
      </c>
      <c r="C39" t="s">
        <v>6</v>
      </c>
      <c r="D39">
        <v>9.5600000000000008E-3</v>
      </c>
      <c r="E39">
        <v>4.7199999999999999E-2</v>
      </c>
      <c r="F39">
        <v>5.96E-2</v>
      </c>
      <c r="G39">
        <v>0.109</v>
      </c>
    </row>
    <row r="40" spans="1:7" x14ac:dyDescent="0.25">
      <c r="A40" s="2" t="str">
        <f>HYPERLINK("pathways/Gluconeogenesis.csv","Gluconeogenesis")</f>
        <v>Gluconeogenesis</v>
      </c>
      <c r="B40">
        <v>10</v>
      </c>
      <c r="C40" t="s">
        <v>6</v>
      </c>
      <c r="D40">
        <v>5.6000000000000001E-2</v>
      </c>
      <c r="E40">
        <v>0.14099999999999999</v>
      </c>
      <c r="F40">
        <v>6.0499999999999998E-2</v>
      </c>
      <c r="G40">
        <v>0.109</v>
      </c>
    </row>
    <row r="41" spans="1:7" x14ac:dyDescent="0.25">
      <c r="A41" s="2" t="str">
        <f>HYPERLINK("pathways/Selenoamino_Acid_Metabolism.csv","Selenoamino Acid Metabolism")</f>
        <v>Selenoamino Acid Metabolism</v>
      </c>
      <c r="B41">
        <v>5</v>
      </c>
      <c r="C41" t="s">
        <v>6</v>
      </c>
      <c r="D41">
        <v>0.121</v>
      </c>
      <c r="E41">
        <v>0.20499999999999999</v>
      </c>
      <c r="F41">
        <v>6.1199999999999997E-2</v>
      </c>
      <c r="G41">
        <v>0.109</v>
      </c>
    </row>
    <row r="42" spans="1:7" x14ac:dyDescent="0.25">
      <c r="A42" s="2" t="str">
        <f>HYPERLINK("pathways/Thyroid_hormone_synthesis.csv","Thyroid hormone synthesis")</f>
        <v>Thyroid hormone synthesis</v>
      </c>
      <c r="B42">
        <v>5</v>
      </c>
      <c r="C42" t="s">
        <v>6</v>
      </c>
      <c r="D42">
        <v>2.2699999999999999E-3</v>
      </c>
      <c r="E42">
        <v>2.01E-2</v>
      </c>
      <c r="F42">
        <v>6.2300000000000001E-2</v>
      </c>
      <c r="G42">
        <v>0.109</v>
      </c>
    </row>
    <row r="43" spans="1:7" x14ac:dyDescent="0.25">
      <c r="A43" s="2" t="str">
        <f>HYPERLINK("pathways/Galactose_Metabolism.csv","Galactose Metabolism")</f>
        <v>Galactose Metabolism</v>
      </c>
      <c r="B43">
        <v>6</v>
      </c>
      <c r="C43" t="s">
        <v>6</v>
      </c>
      <c r="D43">
        <v>1.6799999999999999E-2</v>
      </c>
      <c r="E43">
        <v>6.3500000000000001E-2</v>
      </c>
      <c r="F43">
        <v>6.6100000000000006E-2</v>
      </c>
      <c r="G43">
        <v>0.113</v>
      </c>
    </row>
    <row r="44" spans="1:7" x14ac:dyDescent="0.25">
      <c r="A44" s="2" t="str">
        <f>HYPERLINK("pathways/Phosphatidylinositol_Phosphate_Metabolism.csv","Phosphatidylinositol Phosphate Metabolism")</f>
        <v>Phosphatidylinositol Phosphate Metabolism</v>
      </c>
      <c r="B44">
        <v>5</v>
      </c>
      <c r="C44" t="s">
        <v>6</v>
      </c>
      <c r="D44">
        <v>6.8900000000000003E-2</v>
      </c>
      <c r="E44">
        <v>0.154</v>
      </c>
      <c r="F44">
        <v>6.7599999999999993E-2</v>
      </c>
      <c r="G44">
        <v>0.113</v>
      </c>
    </row>
    <row r="45" spans="1:7" x14ac:dyDescent="0.25">
      <c r="A45" s="2" t="str">
        <f>HYPERLINK("pathways/Glycolysis.csv","Glycolysis")</f>
        <v>Glycolysis</v>
      </c>
      <c r="B45">
        <v>8</v>
      </c>
      <c r="C45" t="s">
        <v>6</v>
      </c>
      <c r="D45">
        <v>7.3099999999999998E-2</v>
      </c>
      <c r="E45">
        <v>0.154</v>
      </c>
      <c r="F45">
        <v>7.7399999999999997E-2</v>
      </c>
      <c r="G45">
        <v>0.127</v>
      </c>
    </row>
    <row r="46" spans="1:7" x14ac:dyDescent="0.25">
      <c r="A46" s="2" t="str">
        <f>HYPERLINK("pathways/Amino_Sugar_Metabolism.csv","Amino Sugar Metabolism")</f>
        <v>Amino Sugar Metabolism</v>
      </c>
      <c r="B46">
        <v>8</v>
      </c>
      <c r="C46" t="s">
        <v>6</v>
      </c>
      <c r="D46">
        <v>0.20499999999999999</v>
      </c>
      <c r="E46">
        <v>0.28000000000000003</v>
      </c>
      <c r="F46">
        <v>7.9899999999999999E-2</v>
      </c>
      <c r="G46">
        <v>0.128</v>
      </c>
    </row>
    <row r="47" spans="1:7" x14ac:dyDescent="0.25">
      <c r="A47" s="2" t="str">
        <f>HYPERLINK("pathways/Urea_Cycle.csv","Urea Cycle")</f>
        <v>Urea Cycle</v>
      </c>
      <c r="B47">
        <v>14</v>
      </c>
      <c r="C47" t="s">
        <v>6</v>
      </c>
      <c r="D47">
        <v>0.125</v>
      </c>
      <c r="E47">
        <v>0.20499999999999999</v>
      </c>
      <c r="F47">
        <v>8.3400000000000002E-2</v>
      </c>
      <c r="G47">
        <v>0.128</v>
      </c>
    </row>
    <row r="48" spans="1:7" x14ac:dyDescent="0.25">
      <c r="A48" s="2" t="str">
        <f>HYPERLINK("pathways/Androgen_and_Estrogen_Metabolism.csv","Androgen and Estrogen Metabolism")</f>
        <v>Androgen and Estrogen Metabolism</v>
      </c>
      <c r="B48">
        <v>4</v>
      </c>
      <c r="C48" t="s">
        <v>6</v>
      </c>
      <c r="D48">
        <v>5.8900000000000001E-2</v>
      </c>
      <c r="E48">
        <v>0.14099999999999999</v>
      </c>
      <c r="F48">
        <v>8.3699999999999997E-2</v>
      </c>
      <c r="G48">
        <v>0.128</v>
      </c>
    </row>
    <row r="49" spans="1:7" x14ac:dyDescent="0.25">
      <c r="A49" s="2" t="str">
        <f>HYPERLINK("pathways/Alpha_Linolenic_Acid_and_Linoleic_Acid_Metabolism.csv","Alpha Linolenic Acid and Linoleic Acid Metabolism")</f>
        <v>Alpha Linolenic Acid and Linoleic Acid Metabolism</v>
      </c>
      <c r="B49">
        <v>9</v>
      </c>
      <c r="C49" t="s">
        <v>6</v>
      </c>
      <c r="D49">
        <v>9.1600000000000001E-2</v>
      </c>
      <c r="E49">
        <v>0.17399999999999999</v>
      </c>
      <c r="F49">
        <v>8.9200000000000002E-2</v>
      </c>
      <c r="G49">
        <v>0.13400000000000001</v>
      </c>
    </row>
    <row r="50" spans="1:7" x14ac:dyDescent="0.25">
      <c r="A50" s="2" t="str">
        <f>HYPERLINK("pathways/Bile_Acid_Biosynthesis.csv","Bile Acid Biosynthesis")</f>
        <v>Bile Acid Biosynthesis</v>
      </c>
      <c r="B50">
        <v>8</v>
      </c>
      <c r="C50" t="s">
        <v>6</v>
      </c>
      <c r="D50">
        <v>7.6600000000000001E-2</v>
      </c>
      <c r="E50">
        <v>0.154</v>
      </c>
      <c r="F50">
        <v>9.1300000000000006E-2</v>
      </c>
      <c r="G50">
        <v>0.13400000000000001</v>
      </c>
    </row>
    <row r="51" spans="1:7" x14ac:dyDescent="0.25">
      <c r="A51" s="2" t="str">
        <f>HYPERLINK("pathways/Pentose_Phosphate_Pathway.csv","Pentose Phosphate Pathway")</f>
        <v>Pentose Phosphate Pathway</v>
      </c>
      <c r="B51">
        <v>5</v>
      </c>
      <c r="C51" t="s">
        <v>6</v>
      </c>
      <c r="D51">
        <v>7.6799999999999993E-2</v>
      </c>
      <c r="E51">
        <v>0.154</v>
      </c>
      <c r="F51">
        <v>9.8699999999999996E-2</v>
      </c>
      <c r="G51">
        <v>0.14199999999999999</v>
      </c>
    </row>
    <row r="52" spans="1:7" x14ac:dyDescent="0.25">
      <c r="A52" s="2" t="str">
        <f>HYPERLINK("pathways/Glutathione_Metabolism.csv","Glutathione Metabolism")</f>
        <v>Glutathione Metabolism</v>
      </c>
      <c r="B52">
        <v>4</v>
      </c>
      <c r="C52" t="s">
        <v>7</v>
      </c>
      <c r="D52">
        <v>0.36699999999999999</v>
      </c>
      <c r="E52">
        <v>0.439</v>
      </c>
      <c r="F52">
        <v>0.112</v>
      </c>
      <c r="G52">
        <v>0.158</v>
      </c>
    </row>
    <row r="53" spans="1:7" x14ac:dyDescent="0.25">
      <c r="A53" s="2" t="str">
        <f>HYPERLINK("pathways/Citric_Acid_Cycle.csv","Citric Acid Cycle")</f>
        <v>Citric Acid Cycle</v>
      </c>
      <c r="B53">
        <v>9</v>
      </c>
      <c r="C53" t="s">
        <v>6</v>
      </c>
      <c r="D53">
        <v>0.27700000000000002</v>
      </c>
      <c r="E53">
        <v>0.36099999999999999</v>
      </c>
      <c r="F53">
        <v>0.13</v>
      </c>
      <c r="G53">
        <v>0.18</v>
      </c>
    </row>
    <row r="54" spans="1:7" x14ac:dyDescent="0.25">
      <c r="A54" s="2" t="str">
        <f>HYPERLINK("pathways/Steroidogenesis.csv","Steroidogenesis")</f>
        <v>Steroidogenesis</v>
      </c>
      <c r="B54">
        <v>3</v>
      </c>
      <c r="C54" t="s">
        <v>6</v>
      </c>
      <c r="D54">
        <v>0.32600000000000001</v>
      </c>
      <c r="E54">
        <v>0.40500000000000003</v>
      </c>
      <c r="F54">
        <v>0.13300000000000001</v>
      </c>
      <c r="G54">
        <v>0.18099999999999999</v>
      </c>
    </row>
    <row r="55" spans="1:7" x14ac:dyDescent="0.25">
      <c r="A55" s="2" t="str">
        <f>HYPERLINK("pathways/Nicotinate_and_Nicotinamide_Metabolism.csv","Nicotinate and Nicotinamide Metabolism")</f>
        <v>Nicotinate and Nicotinamide Metabolism</v>
      </c>
      <c r="B55">
        <v>12</v>
      </c>
      <c r="C55" t="s">
        <v>6</v>
      </c>
      <c r="D55">
        <v>1.0500000000000001E-2</v>
      </c>
      <c r="E55">
        <v>4.7199999999999999E-2</v>
      </c>
      <c r="F55">
        <v>0.13600000000000001</v>
      </c>
      <c r="G55">
        <v>0.18099999999999999</v>
      </c>
    </row>
    <row r="56" spans="1:7" x14ac:dyDescent="0.25">
      <c r="A56" s="2" t="str">
        <f>HYPERLINK("pathways/Ethanol_Degradation.csv","Ethanol Degradation")</f>
        <v>Ethanol Degradation</v>
      </c>
      <c r="B56">
        <v>3</v>
      </c>
      <c r="C56" t="s">
        <v>6</v>
      </c>
      <c r="D56">
        <v>0.17599999999999999</v>
      </c>
      <c r="E56">
        <v>0.26400000000000001</v>
      </c>
      <c r="F56">
        <v>0.182</v>
      </c>
      <c r="G56">
        <v>0.23799999999999999</v>
      </c>
    </row>
    <row r="57" spans="1:7" x14ac:dyDescent="0.25">
      <c r="A57" s="2" t="str">
        <f>HYPERLINK("pathways/Glycerol_Phosphate_Shuttle.csv","Glycerol Phosphate Shuttle")</f>
        <v>Glycerol Phosphate Shuttle</v>
      </c>
      <c r="B57">
        <v>3</v>
      </c>
      <c r="C57" t="s">
        <v>6</v>
      </c>
      <c r="D57">
        <v>0.372</v>
      </c>
      <c r="E57">
        <v>0.439</v>
      </c>
      <c r="F57">
        <v>0.185</v>
      </c>
      <c r="G57">
        <v>0.23799999999999999</v>
      </c>
    </row>
    <row r="58" spans="1:7" x14ac:dyDescent="0.25">
      <c r="A58" s="2" t="str">
        <f>HYPERLINK("pathways/Aspartate_Metabolism.csv","Aspartate Metabolism")</f>
        <v>Aspartate Metabolism</v>
      </c>
      <c r="B58">
        <v>14</v>
      </c>
      <c r="C58" t="s">
        <v>6</v>
      </c>
      <c r="D58">
        <v>7.0099999999999996E-2</v>
      </c>
      <c r="E58">
        <v>0.154</v>
      </c>
      <c r="F58">
        <v>0.19400000000000001</v>
      </c>
      <c r="G58">
        <v>0.245</v>
      </c>
    </row>
    <row r="59" spans="1:7" x14ac:dyDescent="0.25">
      <c r="A59" s="2" t="str">
        <f>HYPERLINK("pathways/Alanine_Metabolism.csv","Alanine Metabolism")</f>
        <v>Alanine Metabolism</v>
      </c>
      <c r="B59">
        <v>9</v>
      </c>
      <c r="C59" t="s">
        <v>6</v>
      </c>
      <c r="D59">
        <v>0.17199999999999999</v>
      </c>
      <c r="E59">
        <v>0.26300000000000001</v>
      </c>
      <c r="F59">
        <v>0.19800000000000001</v>
      </c>
      <c r="G59">
        <v>0.246</v>
      </c>
    </row>
    <row r="60" spans="1:7" x14ac:dyDescent="0.25">
      <c r="A60" s="2" t="str">
        <f>HYPERLINK("pathways/Riboflavin_Metabolism.csv","Riboflavin Metabolism")</f>
        <v>Riboflavin Metabolism</v>
      </c>
      <c r="B60">
        <v>4</v>
      </c>
      <c r="C60" t="s">
        <v>6</v>
      </c>
      <c r="D60">
        <v>0.35099999999999998</v>
      </c>
      <c r="E60">
        <v>0.42799999999999999</v>
      </c>
      <c r="F60">
        <v>0.21299999999999999</v>
      </c>
      <c r="G60">
        <v>0.26</v>
      </c>
    </row>
    <row r="61" spans="1:7" x14ac:dyDescent="0.25">
      <c r="A61" s="2" t="str">
        <f>HYPERLINK("pathways/Porphyrin_Metabolism.csv","Porphyrin Metabolism")</f>
        <v>Porphyrin Metabolism</v>
      </c>
      <c r="B61">
        <v>4</v>
      </c>
      <c r="C61" t="s">
        <v>7</v>
      </c>
      <c r="D61">
        <v>0.96899999999999997</v>
      </c>
      <c r="E61">
        <v>0.96899999999999997</v>
      </c>
      <c r="F61">
        <v>0.224</v>
      </c>
      <c r="G61">
        <v>0.26900000000000002</v>
      </c>
    </row>
    <row r="62" spans="1:7" x14ac:dyDescent="0.25">
      <c r="A62" s="2" t="str">
        <f>HYPERLINK("pathways/Mitochondrial_Beta_Oxidation_of_Short_Chain_Saturated_Fatty_Acids.csv","Mitochondrial Beta-Oxidation of Short Chain Saturated Fatty Acids")</f>
        <v>Mitochondrial Beta-Oxidation of Short Chain Saturated Fatty Acids</v>
      </c>
      <c r="B62">
        <v>3</v>
      </c>
      <c r="C62" t="s">
        <v>6</v>
      </c>
      <c r="D62">
        <v>0.16400000000000001</v>
      </c>
      <c r="E62">
        <v>0.25700000000000001</v>
      </c>
      <c r="F62">
        <v>0.23699999999999999</v>
      </c>
      <c r="G62">
        <v>0.28000000000000003</v>
      </c>
    </row>
    <row r="63" spans="1:7" x14ac:dyDescent="0.25">
      <c r="A63" s="2" t="str">
        <f>HYPERLINK("pathways/Purine_Metabolism.csv","Purine Metabolism")</f>
        <v>Purine Metabolism</v>
      </c>
      <c r="B63">
        <v>20</v>
      </c>
      <c r="C63" t="s">
        <v>6</v>
      </c>
      <c r="D63">
        <v>4.7500000000000001E-2</v>
      </c>
      <c r="E63">
        <v>0.13600000000000001</v>
      </c>
      <c r="F63">
        <v>0.248</v>
      </c>
      <c r="G63">
        <v>0.28799999999999998</v>
      </c>
    </row>
    <row r="64" spans="1:7" x14ac:dyDescent="0.25">
      <c r="A64" s="2" t="str">
        <f>HYPERLINK("pathways/Spermidine_and_Spermine_Biosynthesis.csv","Spermidine and Spermine Biosynthesis")</f>
        <v>Spermidine and Spermine Biosynthesis</v>
      </c>
      <c r="B64">
        <v>4</v>
      </c>
      <c r="C64" t="s">
        <v>6</v>
      </c>
      <c r="D64">
        <v>4.8300000000000003E-2</v>
      </c>
      <c r="E64">
        <v>0.13600000000000001</v>
      </c>
      <c r="F64">
        <v>0.27100000000000002</v>
      </c>
      <c r="G64">
        <v>0.30499999999999999</v>
      </c>
    </row>
    <row r="65" spans="1:7" x14ac:dyDescent="0.25">
      <c r="A65" s="2" t="str">
        <f>HYPERLINK("pathways/Degradation_of_Superoxides.csv","Degradation of Superoxides")</f>
        <v>Degradation of Superoxides</v>
      </c>
      <c r="B65">
        <v>4</v>
      </c>
      <c r="C65" t="s">
        <v>6</v>
      </c>
      <c r="D65">
        <v>0.188</v>
      </c>
      <c r="E65">
        <v>0.27</v>
      </c>
      <c r="F65">
        <v>0.27100000000000002</v>
      </c>
      <c r="G65">
        <v>0.30499999999999999</v>
      </c>
    </row>
    <row r="66" spans="1:7" x14ac:dyDescent="0.25">
      <c r="A66" s="2" t="str">
        <f>HYPERLINK("pathways/Glucose_Alanine_Cycle.csv","Glucose-Alanine Cycle")</f>
        <v>Glucose-Alanine Cycle</v>
      </c>
      <c r="B66">
        <v>5</v>
      </c>
      <c r="C66" t="s">
        <v>6</v>
      </c>
      <c r="D66">
        <v>0.151</v>
      </c>
      <c r="E66">
        <v>0.24199999999999999</v>
      </c>
      <c r="F66">
        <v>0.27700000000000002</v>
      </c>
      <c r="G66">
        <v>0.30499999999999999</v>
      </c>
    </row>
    <row r="67" spans="1:7" x14ac:dyDescent="0.25">
      <c r="A67" s="2" t="str">
        <f>HYPERLINK("pathways/Steroid_Biosynthesis.csv","Steroid Biosynthesis")</f>
        <v>Steroid Biosynthesis</v>
      </c>
      <c r="B67">
        <v>3</v>
      </c>
      <c r="C67" t="s">
        <v>6</v>
      </c>
      <c r="D67">
        <v>0.26500000000000001</v>
      </c>
      <c r="E67">
        <v>0.35299999999999998</v>
      </c>
      <c r="F67">
        <v>0.28100000000000003</v>
      </c>
      <c r="G67">
        <v>0.30499999999999999</v>
      </c>
    </row>
    <row r="68" spans="1:7" x14ac:dyDescent="0.25">
      <c r="A68" s="2" t="str">
        <f>HYPERLINK("pathways/Fructose_and_Mannose_Degradation.csv","Fructose and Mannose Degradation")</f>
        <v>Fructose and Mannose Degradation</v>
      </c>
      <c r="B68">
        <v>4</v>
      </c>
      <c r="C68" t="s">
        <v>6</v>
      </c>
      <c r="D68">
        <v>7.6100000000000001E-2</v>
      </c>
      <c r="E68">
        <v>0.154</v>
      </c>
      <c r="F68">
        <v>0.28399999999999997</v>
      </c>
      <c r="G68">
        <v>0.30499999999999999</v>
      </c>
    </row>
    <row r="69" spans="1:7" x14ac:dyDescent="0.25">
      <c r="A69" s="2" t="str">
        <f>HYPERLINK("pathways/Lysine_Degradation.csv","Lysine Degradation")</f>
        <v>Lysine Degradation</v>
      </c>
      <c r="B69">
        <v>5</v>
      </c>
      <c r="C69" t="s">
        <v>6</v>
      </c>
      <c r="D69">
        <v>0.18099999999999999</v>
      </c>
      <c r="E69">
        <v>0.26500000000000001</v>
      </c>
      <c r="F69">
        <v>0.38400000000000001</v>
      </c>
      <c r="G69">
        <v>0.40699999999999997</v>
      </c>
    </row>
    <row r="70" spans="1:7" x14ac:dyDescent="0.25">
      <c r="A70" s="2" t="str">
        <f>HYPERLINK("pathways/Arachidonic_Acid_Metabolism.csv","Arachidonic Acid Metabolism")</f>
        <v>Arachidonic Acid Metabolism</v>
      </c>
      <c r="B70">
        <v>5</v>
      </c>
      <c r="C70" t="s">
        <v>6</v>
      </c>
      <c r="D70">
        <v>0.495</v>
      </c>
      <c r="E70">
        <v>0.54</v>
      </c>
      <c r="F70">
        <v>0.39300000000000002</v>
      </c>
      <c r="G70">
        <v>0.41099999999999998</v>
      </c>
    </row>
    <row r="71" spans="1:7" x14ac:dyDescent="0.25">
      <c r="A71" s="2" t="str">
        <f>HYPERLINK("pathways/Lactose_Synthesis.csv","Lactose Synthesis")</f>
        <v>Lactose Synthesis</v>
      </c>
      <c r="B71">
        <v>3</v>
      </c>
      <c r="C71" t="s">
        <v>6</v>
      </c>
      <c r="D71">
        <v>0.20599999999999999</v>
      </c>
      <c r="E71">
        <v>0.28000000000000003</v>
      </c>
      <c r="F71">
        <v>0.434</v>
      </c>
      <c r="G71">
        <v>0.44700000000000001</v>
      </c>
    </row>
    <row r="72" spans="1:7" x14ac:dyDescent="0.25">
      <c r="A72" s="2" t="str">
        <f>HYPERLINK("pathways/Malate_Aspartate_Shuttle.csv","Malate-Aspartate Shuttle")</f>
        <v>Malate-Aspartate Shuttle</v>
      </c>
      <c r="B72">
        <v>3</v>
      </c>
      <c r="C72" t="s">
        <v>6</v>
      </c>
      <c r="D72">
        <v>0.39400000000000002</v>
      </c>
      <c r="E72">
        <v>0.45100000000000001</v>
      </c>
      <c r="F72">
        <v>0.54900000000000004</v>
      </c>
      <c r="G72">
        <v>0.55700000000000005</v>
      </c>
    </row>
    <row r="73" spans="1:7" x14ac:dyDescent="0.25">
      <c r="A73" s="2" t="str">
        <f>HYPERLINK("pathways/Vitamin_B6_Metabolism.csv","Vitamin B6 Metabolism")</f>
        <v>Vitamin B6 Metabolism</v>
      </c>
      <c r="B73">
        <v>4</v>
      </c>
      <c r="C73" t="s">
        <v>6</v>
      </c>
      <c r="D73">
        <v>0.28100000000000003</v>
      </c>
      <c r="E73">
        <v>0.36099999999999999</v>
      </c>
      <c r="F73">
        <v>0.63</v>
      </c>
      <c r="G73">
        <v>0.63</v>
      </c>
    </row>
  </sheetData>
  <sortState ref="A2:G7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%username%</cp:lastModifiedBy>
  <dcterms:created xsi:type="dcterms:W3CDTF">2019-07-21T19:52:26Z</dcterms:created>
  <dcterms:modified xsi:type="dcterms:W3CDTF">2020-10-05T01:01:28Z</dcterms:modified>
</cp:coreProperties>
</file>