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4884\Documents\SFDXProjects\Salesforce_COP_RBC\data\"/>
    </mc:Choice>
  </mc:AlternateContent>
  <xr:revisionPtr revIDLastSave="0" documentId="8_{DE22FC42-1E72-4127-9F87-99D713F3F5C1}" xr6:coauthVersionLast="47" xr6:coauthVersionMax="47" xr10:uidLastSave="{00000000-0000-0000-0000-000000000000}"/>
  <bookViews>
    <workbookView xWindow="-108" yWindow="-108" windowWidth="23256" windowHeight="12576" activeTab="5" xr2:uid="{10C2271D-5A12-4F47-A440-64CFC91663EB}"/>
  </bookViews>
  <sheets>
    <sheet name="Group" sheetId="1" r:id="rId1"/>
    <sheet name="Route" sheetId="2" r:id="rId2"/>
    <sheet name="RouteGroups" sheetId="3" r:id="rId3"/>
    <sheet name="Questions" sheetId="4" r:id="rId4"/>
    <sheet name="Options" sheetId="5" r:id="rId5"/>
    <sheet name="OptionRul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6" l="1"/>
  <c r="I6" i="6"/>
  <c r="I5" i="6"/>
  <c r="I4" i="6"/>
  <c r="I3" i="6"/>
  <c r="I2" i="6"/>
  <c r="F13" i="5"/>
  <c r="F12" i="5"/>
  <c r="F11" i="5"/>
  <c r="F10" i="5"/>
  <c r="F9" i="5"/>
  <c r="F8" i="5"/>
  <c r="F7" i="5"/>
  <c r="F6" i="5"/>
  <c r="F5" i="5"/>
  <c r="F4" i="5"/>
  <c r="F3" i="5"/>
  <c r="F2" i="5"/>
  <c r="F7" i="4"/>
  <c r="F6" i="4"/>
  <c r="F5" i="4"/>
  <c r="F4" i="4"/>
  <c r="F3" i="4"/>
  <c r="F2" i="4"/>
  <c r="I3" i="3"/>
  <c r="I2" i="3"/>
  <c r="J2" i="2"/>
  <c r="E2" i="1"/>
</calcChain>
</file>

<file path=xl/sharedStrings.xml><?xml version="1.0" encoding="utf-8"?>
<sst xmlns="http://schemas.openxmlformats.org/spreadsheetml/2006/main" count="279" uniqueCount="115">
  <si>
    <t>_</t>
  </si>
  <si>
    <t>Name</t>
  </si>
  <si>
    <t>nFORCE__App__c</t>
  </si>
  <si>
    <t>nFORCE__Is_Questionnaire__c</t>
  </si>
  <si>
    <t>nFORCE__lookupKey__c</t>
  </si>
  <si>
    <t>wmxid__c</t>
  </si>
  <si>
    <t>wmx_module__c</t>
  </si>
  <si>
    <t>[nFORCE__Group__c]</t>
  </si>
  <si>
    <t>Flood Questionnaire</t>
  </si>
  <si>
    <t>wmx-flood-questionnaire</t>
  </si>
  <si>
    <t>00D8L0000004el5:a1S8L000000x9cz</t>
  </si>
  <si>
    <t>FNBO</t>
  </si>
  <si>
    <t>Id</t>
  </si>
  <si>
    <t>nFORCE__Body__c</t>
  </si>
  <si>
    <t>nFORCE__Is_Hidden__c</t>
  </si>
  <si>
    <t>nFORCE__Navigation__c</t>
  </si>
  <si>
    <t>nFORCE__Sub_Navigation__c</t>
  </si>
  <si>
    <t>nFORCE__Topbar__c</t>
  </si>
  <si>
    <t>[nFORCE__Route__c]</t>
  </si>
  <si>
    <t>a1b8L00000006mSQAQ</t>
  </si>
  <si>
    <t>Flood</t>
  </si>
  <si>
    <t>wmxloanui---post-approval-flood-questionnaire</t>
  </si>
  <si>
    <t>llc_bi__Questionnaire_Loan_App</t>
  </si>
  <si>
    <t>nforce__navigation</t>
  </si>
  <si>
    <t>nforce__sub_navigation</t>
  </si>
  <si>
    <t>nforce__topbar</t>
  </si>
  <si>
    <t>00D8L0000004el5:a1b8L00000006mS</t>
  </si>
  <si>
    <t>wmx_los</t>
  </si>
  <si>
    <t>nFORCE__Group__c</t>
  </si>
  <si>
    <t>nFORCE__Order__c</t>
  </si>
  <si>
    <t>nFORCE__Parent_Route__c</t>
  </si>
  <si>
    <t>nFORCE__Question_Group__c</t>
  </si>
  <si>
    <t>nFORCE__Route__c</t>
  </si>
  <si>
    <t>[nFORCE__Route_Group__c]</t>
  </si>
  <si>
    <t>a1S2C000003LNMCUA4</t>
  </si>
  <si>
    <t>a1b2C0000013fsMQAQ</t>
  </si>
  <si>
    <t>a1S8L000000x9czUAA</t>
  </si>
  <si>
    <t>00D8L0000004el5:a1Y8L0000000LXL</t>
  </si>
  <si>
    <t>a1S2C000003LNMAUA4</t>
  </si>
  <si>
    <t>a1b2C0000013fswQAA</t>
  </si>
  <si>
    <t>00D8L0000004el5:a1Y8L0000000SwH</t>
  </si>
  <si>
    <t>nFORCE__Group__r.Name</t>
  </si>
  <si>
    <t>nFORCE__Parent_Route__r.Name</t>
  </si>
  <si>
    <t>WMXLoanUI - Post-Approval</t>
  </si>
  <si>
    <t>Loan Compliance</t>
  </si>
  <si>
    <t>WMXLoanUI</t>
  </si>
  <si>
    <t>nFORCE__Form_Type__c</t>
  </si>
  <si>
    <t>nFORCE__Label__c</t>
  </si>
  <si>
    <t>nFORCE__Api_Key__c</t>
  </si>
  <si>
    <t>[nFORCE__Question__c]</t>
  </si>
  <si>
    <t>Picklist</t>
  </si>
  <si>
    <t>Does the collateral consist of real estate?</t>
  </si>
  <si>
    <t>FloodQuestionnaireQuestion1</t>
  </si>
  <si>
    <t>00D8L0000004el5:a1W8L0000000DuT</t>
  </si>
  <si>
    <t>Was an Unimproved Property Lender Verification Form received with the correct address/legal?</t>
  </si>
  <si>
    <t>FloodQuestionnaireQuestion2A</t>
  </si>
  <si>
    <t>00D8L0000004el5:a1W8L0000000Dud</t>
  </si>
  <si>
    <t>Does the real estate include Unimproved Property or Vacant Land?</t>
  </si>
  <si>
    <t>FloodQuestionnaireQuestion2</t>
  </si>
  <si>
    <t>00D8L0000004el5:a1W8L0000000Dui</t>
  </si>
  <si>
    <t>Is there cross collateralization language covering other debt secured by real estate?</t>
  </si>
  <si>
    <t>FloodQuestionnaireQuestion3</t>
  </si>
  <si>
    <t>00D8L0000004el5:a1W8L0000000Dun</t>
  </si>
  <si>
    <t>FloodQuestionnaireQuestion2Repeat</t>
  </si>
  <si>
    <t>00D8L0000004el5:a1W8L0000000Dus</t>
  </si>
  <si>
    <t>FloodQuestionnaireQuestion2ARepeat</t>
  </si>
  <si>
    <t>00D8L0000004el5:a1W8L0000000Dux</t>
  </si>
  <si>
    <t>nFORCE__Question__c</t>
  </si>
  <si>
    <t>nFORCE__Question__r.nFORCE__Api_Key__c</t>
  </si>
  <si>
    <t>nFORCE__Api_Value__c</t>
  </si>
  <si>
    <t>nFORCE__Is_Default__c</t>
  </si>
  <si>
    <t>[nFORCE__Option__c]</t>
  </si>
  <si>
    <t>Yes</t>
  </si>
  <si>
    <t>a1W8L0000000DuTUAU</t>
  </si>
  <si>
    <t>00D8L0000004el5:a1V8L000000dxRw</t>
  </si>
  <si>
    <t>No</t>
  </si>
  <si>
    <t>00D8L0000004el5:a1V8L000000dxRx</t>
  </si>
  <si>
    <t>Yes - Stop, no further action is needed</t>
  </si>
  <si>
    <t>a1W8L0000000DudUAE</t>
  </si>
  <si>
    <t>00D8L0000004el5:a1V8L000000dxSa</t>
  </si>
  <si>
    <t>No - Contact the RM for the UPV form, or pull flood</t>
  </si>
  <si>
    <t>00D8L0000004el5:a1V8L000000dxSb</t>
  </si>
  <si>
    <t>a1W8L0000000DuiUAE</t>
  </si>
  <si>
    <t>00D8L0000004el5:a1V8L000000dxSf</t>
  </si>
  <si>
    <t>00D8L0000004el5:a1V8L000000dxSg</t>
  </si>
  <si>
    <t>a1W8L0000000DunUAE</t>
  </si>
  <si>
    <t>00D8L0000004el5:a1V8L000000dxSk</t>
  </si>
  <si>
    <t>No - No further action needed</t>
  </si>
  <si>
    <t>00D8L0000004el5:a1V8L000000dxSl</t>
  </si>
  <si>
    <t>a1W8L0000000DusUAE</t>
  </si>
  <si>
    <t>00D8L0000004el5:a1V8L000000dxSu</t>
  </si>
  <si>
    <t>No - Proceed to collateral record</t>
  </si>
  <si>
    <t>00D8L0000004el5:a1V8L000000dxSv</t>
  </si>
  <si>
    <t>a1W8L0000000DuxUAE</t>
  </si>
  <si>
    <t>00D8L0000004el5:a1V8L000000dxSz</t>
  </si>
  <si>
    <t>00D8L0000004el5:a1V8L000000dxT0</t>
  </si>
  <si>
    <t>nFORCE__Condition__c</t>
  </si>
  <si>
    <t>nFORCE__Conditional_Question__c</t>
  </si>
  <si>
    <t>nFORCE__Conditional_Question__r.nFORCE__Api_Key__c</t>
  </si>
  <si>
    <t>nFORCE__Option__c</t>
  </si>
  <si>
    <t>nFORCE__Option__r.wmxid__c</t>
  </si>
  <si>
    <t>[nFORCE__Option_Rule__c]</t>
  </si>
  <si>
    <t>equal to</t>
  </si>
  <si>
    <t>a1V8L000000dxRwUAI</t>
  </si>
  <si>
    <t>00D8L0000004el5:a1U8L000000SKJG</t>
  </si>
  <si>
    <t>a1V8L000000dxRxUAI</t>
  </si>
  <si>
    <t>00D8L0000004el5:a1U8L000000SKJL</t>
  </si>
  <si>
    <t>a1V8L000000dxSfUAI</t>
  </si>
  <si>
    <t>00D8L0000004el5:a1U8L000000SKJQ</t>
  </si>
  <si>
    <t>a1V8L000000dxSgUAI</t>
  </si>
  <si>
    <t>00D8L0000004el5:a1U8L000000SKJV</t>
  </si>
  <si>
    <t>a1V8L000000dxSkUAI</t>
  </si>
  <si>
    <t>00D8L0000004el5:a1U8L000000SKJa</t>
  </si>
  <si>
    <t>a1V8L000000dxSuUAI</t>
  </si>
  <si>
    <t>00D8L0000004el5:a1U8L000000SKJk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</si>
</sst>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9159-148C-4234-9C70-5FA54D099BA8}">
  <dimension ref="A1:G2"/>
  <sheetViews>
    <sheetView workbookViewId="0"/>
  </sheetViews>
  <sheetFormatPr defaultRowHeight="14.4" x14ac:dyDescent="0.3"/>
  <cols>
    <col min="1" max="1" width="18.88671875" bestFit="1" customWidth="1"/>
    <col min="2" max="2" width="17.6640625" bestFit="1" customWidth="1"/>
    <col min="3" max="3" width="22" bestFit="1" customWidth="1"/>
    <col min="4" max="4" width="26.5546875" bestFit="1" customWidth="1"/>
    <col min="5" max="5" width="21" bestFit="1" customWidth="1"/>
    <col min="6" max="6" width="31" bestFit="1" customWidth="1"/>
    <col min="7" max="7" width="1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b">
        <v>1</v>
      </c>
      <c r="E2" t="str">
        <f>"42789127661913378"</f>
        <v>42789127661913378</v>
      </c>
      <c r="F2" t="s">
        <v>10</v>
      </c>
      <c r="G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ADF4-6802-43F2-BEB2-D8C940B61F67}">
  <dimension ref="A1:L2"/>
  <sheetViews>
    <sheetView topLeftCell="E1" workbookViewId="0">
      <selection activeCell="J3" sqref="J3"/>
    </sheetView>
  </sheetViews>
  <sheetFormatPr defaultRowHeight="14.4" x14ac:dyDescent="0.3"/>
  <cols>
    <col min="1" max="1" width="18.77734375" bestFit="1" customWidth="1"/>
    <col min="2" max="2" width="20.33203125" bestFit="1" customWidth="1"/>
    <col min="3" max="3" width="5.88671875" bestFit="1" customWidth="1"/>
    <col min="4" max="4" width="40.77734375" bestFit="1" customWidth="1"/>
    <col min="5" max="5" width="28.21875" bestFit="1" customWidth="1"/>
    <col min="6" max="6" width="20.5546875" bestFit="1" customWidth="1"/>
    <col min="7" max="7" width="21.44140625" bestFit="1" customWidth="1"/>
    <col min="8" max="8" width="25.44140625" bestFit="1" customWidth="1"/>
    <col min="9" max="9" width="18.33203125" bestFit="1" customWidth="1"/>
    <col min="10" max="10" width="21" bestFit="1" customWidth="1"/>
    <col min="11" max="11" width="32" bestFit="1" customWidth="1"/>
    <col min="12" max="12" width="15" bestFit="1" customWidth="1"/>
  </cols>
  <sheetData>
    <row r="1" spans="1:12" x14ac:dyDescent="0.3">
      <c r="A1" t="s">
        <v>0</v>
      </c>
      <c r="B1" t="s">
        <v>12</v>
      </c>
      <c r="C1" t="s">
        <v>1</v>
      </c>
      <c r="D1" t="s">
        <v>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</row>
    <row r="2" spans="1:12" x14ac:dyDescent="0.3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b">
        <v>0</v>
      </c>
      <c r="G2" t="s">
        <v>23</v>
      </c>
      <c r="H2" t="s">
        <v>24</v>
      </c>
      <c r="I2" t="s">
        <v>25</v>
      </c>
      <c r="J2" t="str">
        <f>"42904023066755600"</f>
        <v>42904023066755600</v>
      </c>
      <c r="K2" t="s">
        <v>26</v>
      </c>
      <c r="L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5A540-A4BA-442B-98F2-7607EF97248B}">
  <dimension ref="A1:K3"/>
  <sheetViews>
    <sheetView workbookViewId="0"/>
  </sheetViews>
  <sheetFormatPr defaultRowHeight="14.4" x14ac:dyDescent="0.3"/>
  <cols>
    <col min="1" max="1" width="24.88671875" bestFit="1" customWidth="1"/>
    <col min="2" max="2" width="20.6640625" bestFit="1" customWidth="1"/>
    <col min="3" max="3" width="24.6640625" bestFit="1" customWidth="1"/>
    <col min="4" max="4" width="17.21875" bestFit="1" customWidth="1"/>
    <col min="5" max="5" width="23.88671875" bestFit="1" customWidth="1"/>
    <col min="6" max="6" width="29.21875" bestFit="1" customWidth="1"/>
    <col min="7" max="7" width="26.109375" bestFit="1" customWidth="1"/>
    <col min="8" max="8" width="20.33203125" bestFit="1" customWidth="1"/>
    <col min="9" max="9" width="21" bestFit="1" customWidth="1"/>
    <col min="10" max="10" width="32.109375" bestFit="1" customWidth="1"/>
    <col min="11" max="11" width="15" bestFit="1" customWidth="1"/>
  </cols>
  <sheetData>
    <row r="1" spans="1:11" x14ac:dyDescent="0.3">
      <c r="A1" t="s">
        <v>0</v>
      </c>
      <c r="B1" t="s">
        <v>28</v>
      </c>
      <c r="C1" t="s">
        <v>41</v>
      </c>
      <c r="D1" t="s">
        <v>29</v>
      </c>
      <c r="E1" t="s">
        <v>30</v>
      </c>
      <c r="F1" t="s">
        <v>42</v>
      </c>
      <c r="G1" t="s">
        <v>31</v>
      </c>
      <c r="H1" t="s">
        <v>32</v>
      </c>
      <c r="I1" t="s">
        <v>4</v>
      </c>
      <c r="J1" t="s">
        <v>5</v>
      </c>
      <c r="K1" t="s">
        <v>6</v>
      </c>
    </row>
    <row r="2" spans="1:11" x14ac:dyDescent="0.3">
      <c r="A2" t="s">
        <v>33</v>
      </c>
      <c r="B2" t="s">
        <v>34</v>
      </c>
      <c r="C2" t="s">
        <v>43</v>
      </c>
      <c r="D2">
        <v>45</v>
      </c>
      <c r="E2" t="s">
        <v>35</v>
      </c>
      <c r="F2" t="s">
        <v>44</v>
      </c>
      <c r="G2" t="s">
        <v>36</v>
      </c>
      <c r="H2" t="s">
        <v>19</v>
      </c>
      <c r="I2" t="str">
        <f>"42185194302447557"</f>
        <v>42185194302447557</v>
      </c>
      <c r="J2" t="s">
        <v>37</v>
      </c>
      <c r="K2" t="s">
        <v>27</v>
      </c>
    </row>
    <row r="3" spans="1:11" x14ac:dyDescent="0.3">
      <c r="A3" t="s">
        <v>33</v>
      </c>
      <c r="B3" t="s">
        <v>38</v>
      </c>
      <c r="C3" t="s">
        <v>45</v>
      </c>
      <c r="D3">
        <v>45</v>
      </c>
      <c r="E3" t="s">
        <v>39</v>
      </c>
      <c r="F3" t="s">
        <v>44</v>
      </c>
      <c r="G3" t="s">
        <v>36</v>
      </c>
      <c r="H3" t="s">
        <v>19</v>
      </c>
      <c r="I3" t="str">
        <f>"42470099279255312"</f>
        <v>42470099279255312</v>
      </c>
      <c r="J3" t="s">
        <v>40</v>
      </c>
      <c r="K3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4F59-4F0C-4722-9C22-E8541136C825}">
  <dimension ref="A1:I7"/>
  <sheetViews>
    <sheetView workbookViewId="0"/>
  </sheetViews>
  <sheetFormatPr defaultRowHeight="14.4" x14ac:dyDescent="0.3"/>
  <cols>
    <col min="1" max="1" width="21.33203125" bestFit="1" customWidth="1"/>
    <col min="2" max="2" width="21.77734375" bestFit="1" customWidth="1"/>
    <col min="3" max="3" width="19.109375" bestFit="1" customWidth="1"/>
    <col min="4" max="4" width="80.21875" bestFit="1" customWidth="1"/>
    <col min="5" max="5" width="17.21875" bestFit="1" customWidth="1"/>
    <col min="6" max="6" width="21" bestFit="1" customWidth="1"/>
    <col min="7" max="7" width="32.77734375" bestFit="1" customWidth="1"/>
    <col min="8" max="8" width="32.5546875" bestFit="1" customWidth="1"/>
    <col min="9" max="9" width="15" bestFit="1" customWidth="1"/>
  </cols>
  <sheetData>
    <row r="1" spans="1:9" x14ac:dyDescent="0.3">
      <c r="A1" t="s">
        <v>0</v>
      </c>
      <c r="B1" t="s">
        <v>46</v>
      </c>
      <c r="C1" t="s">
        <v>28</v>
      </c>
      <c r="D1" t="s">
        <v>47</v>
      </c>
      <c r="E1" t="s">
        <v>29</v>
      </c>
      <c r="F1" t="s">
        <v>4</v>
      </c>
      <c r="G1" t="s">
        <v>48</v>
      </c>
      <c r="H1" t="s">
        <v>5</v>
      </c>
      <c r="I1" t="s">
        <v>6</v>
      </c>
    </row>
    <row r="2" spans="1:9" x14ac:dyDescent="0.3">
      <c r="A2" t="s">
        <v>49</v>
      </c>
      <c r="B2" t="s">
        <v>50</v>
      </c>
      <c r="C2" t="s">
        <v>36</v>
      </c>
      <c r="D2" t="s">
        <v>51</v>
      </c>
      <c r="E2">
        <v>0</v>
      </c>
      <c r="F2" t="str">
        <f>"42487824568822474"</f>
        <v>42487824568822474</v>
      </c>
      <c r="G2" t="s">
        <v>52</v>
      </c>
      <c r="H2" t="s">
        <v>53</v>
      </c>
      <c r="I2" t="s">
        <v>27</v>
      </c>
    </row>
    <row r="3" spans="1:9" x14ac:dyDescent="0.3">
      <c r="A3" t="s">
        <v>49</v>
      </c>
      <c r="B3" t="s">
        <v>50</v>
      </c>
      <c r="C3" t="s">
        <v>36</v>
      </c>
      <c r="D3" t="s">
        <v>54</v>
      </c>
      <c r="E3">
        <v>2</v>
      </c>
      <c r="F3" t="str">
        <f>"42277907381237399"</f>
        <v>42277907381237399</v>
      </c>
      <c r="G3" t="s">
        <v>55</v>
      </c>
      <c r="H3" t="s">
        <v>56</v>
      </c>
      <c r="I3" t="s">
        <v>27</v>
      </c>
    </row>
    <row r="4" spans="1:9" x14ac:dyDescent="0.3">
      <c r="A4" t="s">
        <v>49</v>
      </c>
      <c r="B4" t="s">
        <v>50</v>
      </c>
      <c r="C4" t="s">
        <v>36</v>
      </c>
      <c r="D4" t="s">
        <v>57</v>
      </c>
      <c r="E4">
        <v>1</v>
      </c>
      <c r="F4" t="str">
        <f>"42617438096377146"</f>
        <v>42617438096377146</v>
      </c>
      <c r="G4" t="s">
        <v>58</v>
      </c>
      <c r="H4" t="s">
        <v>59</v>
      </c>
      <c r="I4" t="s">
        <v>27</v>
      </c>
    </row>
    <row r="5" spans="1:9" x14ac:dyDescent="0.3">
      <c r="A5" t="s">
        <v>49</v>
      </c>
      <c r="B5" t="s">
        <v>50</v>
      </c>
      <c r="C5" t="s">
        <v>36</v>
      </c>
      <c r="D5" t="s">
        <v>60</v>
      </c>
      <c r="E5">
        <v>3</v>
      </c>
      <c r="F5" t="str">
        <f>"42646109185248894"</f>
        <v>42646109185248894</v>
      </c>
      <c r="G5" t="s">
        <v>61</v>
      </c>
      <c r="H5" t="s">
        <v>62</v>
      </c>
      <c r="I5" t="s">
        <v>27</v>
      </c>
    </row>
    <row r="6" spans="1:9" x14ac:dyDescent="0.3">
      <c r="A6" t="s">
        <v>49</v>
      </c>
      <c r="B6" t="s">
        <v>50</v>
      </c>
      <c r="C6" t="s">
        <v>36</v>
      </c>
      <c r="D6" t="s">
        <v>57</v>
      </c>
      <c r="E6">
        <v>4</v>
      </c>
      <c r="F6" t="str">
        <f>"42197282820240507"</f>
        <v>42197282820240507</v>
      </c>
      <c r="G6" t="s">
        <v>63</v>
      </c>
      <c r="H6" t="s">
        <v>64</v>
      </c>
      <c r="I6" t="s">
        <v>27</v>
      </c>
    </row>
    <row r="7" spans="1:9" x14ac:dyDescent="0.3">
      <c r="A7" t="s">
        <v>49</v>
      </c>
      <c r="B7" t="s">
        <v>50</v>
      </c>
      <c r="C7" t="s">
        <v>36</v>
      </c>
      <c r="D7" t="s">
        <v>54</v>
      </c>
      <c r="E7">
        <v>5</v>
      </c>
      <c r="F7" t="str">
        <f>"42303823396186951"</f>
        <v>42303823396186951</v>
      </c>
      <c r="G7" t="s">
        <v>65</v>
      </c>
      <c r="H7" t="s">
        <v>66</v>
      </c>
      <c r="I7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934F7-FB33-46CF-A181-982F99A5732B}">
  <dimension ref="A1:J13"/>
  <sheetViews>
    <sheetView workbookViewId="0"/>
  </sheetViews>
  <sheetFormatPr defaultRowHeight="14.4" x14ac:dyDescent="0.3"/>
  <cols>
    <col min="1" max="1" width="19.44140625" bestFit="1" customWidth="1"/>
    <col min="2" max="2" width="43.77734375" bestFit="1" customWidth="1"/>
    <col min="3" max="3" width="17.21875" bestFit="1" customWidth="1"/>
    <col min="4" max="4" width="20.88671875" bestFit="1" customWidth="1"/>
    <col min="5" max="5" width="38.5546875" bestFit="1" customWidth="1"/>
    <col min="6" max="6" width="21" bestFit="1" customWidth="1"/>
    <col min="7" max="7" width="20.6640625" bestFit="1" customWidth="1"/>
    <col min="8" max="8" width="20.88671875" bestFit="1" customWidth="1"/>
    <col min="9" max="9" width="32.109375" bestFit="1" customWidth="1"/>
    <col min="10" max="10" width="15" bestFit="1" customWidth="1"/>
  </cols>
  <sheetData>
    <row r="1" spans="1:10" x14ac:dyDescent="0.3">
      <c r="A1" t="s">
        <v>0</v>
      </c>
      <c r="B1" t="s">
        <v>47</v>
      </c>
      <c r="C1" t="s">
        <v>29</v>
      </c>
      <c r="D1" t="s">
        <v>67</v>
      </c>
      <c r="E1" t="s">
        <v>68</v>
      </c>
      <c r="F1" t="s">
        <v>4</v>
      </c>
      <c r="G1" t="s">
        <v>69</v>
      </c>
      <c r="H1" t="s">
        <v>70</v>
      </c>
      <c r="I1" t="s">
        <v>5</v>
      </c>
      <c r="J1" t="s">
        <v>6</v>
      </c>
    </row>
    <row r="2" spans="1:10" x14ac:dyDescent="0.3">
      <c r="A2" t="s">
        <v>71</v>
      </c>
      <c r="B2" t="s">
        <v>72</v>
      </c>
      <c r="C2">
        <v>1</v>
      </c>
      <c r="D2" t="s">
        <v>73</v>
      </c>
      <c r="E2" t="s">
        <v>52</v>
      </c>
      <c r="F2" t="str">
        <f>"42505892747526399"</f>
        <v>42505892747526399</v>
      </c>
      <c r="G2" t="s">
        <v>72</v>
      </c>
      <c r="H2" t="b">
        <v>0</v>
      </c>
      <c r="I2" t="s">
        <v>74</v>
      </c>
      <c r="J2" t="s">
        <v>27</v>
      </c>
    </row>
    <row r="3" spans="1:10" x14ac:dyDescent="0.3">
      <c r="A3" t="s">
        <v>71</v>
      </c>
      <c r="B3" t="s">
        <v>75</v>
      </c>
      <c r="C3">
        <v>2</v>
      </c>
      <c r="D3" t="s">
        <v>73</v>
      </c>
      <c r="E3" t="s">
        <v>52</v>
      </c>
      <c r="F3" t="str">
        <f>"42973494888947355"</f>
        <v>42973494888947355</v>
      </c>
      <c r="G3" t="s">
        <v>75</v>
      </c>
      <c r="H3" t="b">
        <v>0</v>
      </c>
      <c r="I3" t="s">
        <v>76</v>
      </c>
      <c r="J3" t="s">
        <v>27</v>
      </c>
    </row>
    <row r="4" spans="1:10" x14ac:dyDescent="0.3">
      <c r="A4" t="s">
        <v>71</v>
      </c>
      <c r="B4" t="s">
        <v>77</v>
      </c>
      <c r="C4">
        <v>1</v>
      </c>
      <c r="D4" t="s">
        <v>78</v>
      </c>
      <c r="E4" t="s">
        <v>55</v>
      </c>
      <c r="F4" t="str">
        <f>"42370434166025795"</f>
        <v>42370434166025795</v>
      </c>
      <c r="G4" t="s">
        <v>72</v>
      </c>
      <c r="H4" t="b">
        <v>0</v>
      </c>
      <c r="I4" t="s">
        <v>79</v>
      </c>
      <c r="J4" t="s">
        <v>27</v>
      </c>
    </row>
    <row r="5" spans="1:10" x14ac:dyDescent="0.3">
      <c r="A5" t="s">
        <v>71</v>
      </c>
      <c r="B5" t="s">
        <v>80</v>
      </c>
      <c r="C5">
        <v>2</v>
      </c>
      <c r="D5" t="s">
        <v>78</v>
      </c>
      <c r="E5" t="s">
        <v>55</v>
      </c>
      <c r="F5" t="str">
        <f>"42598437478266530"</f>
        <v>42598437478266530</v>
      </c>
      <c r="G5" t="s">
        <v>75</v>
      </c>
      <c r="H5" t="b">
        <v>0</v>
      </c>
      <c r="I5" t="s">
        <v>81</v>
      </c>
      <c r="J5" t="s">
        <v>27</v>
      </c>
    </row>
    <row r="6" spans="1:10" x14ac:dyDescent="0.3">
      <c r="A6" t="s">
        <v>71</v>
      </c>
      <c r="B6" t="s">
        <v>72</v>
      </c>
      <c r="C6">
        <v>1</v>
      </c>
      <c r="D6" t="s">
        <v>82</v>
      </c>
      <c r="E6" t="s">
        <v>58</v>
      </c>
      <c r="F6" t="str">
        <f>"42555874727531916"</f>
        <v>42555874727531916</v>
      </c>
      <c r="G6" t="s">
        <v>72</v>
      </c>
      <c r="H6" t="b">
        <v>0</v>
      </c>
      <c r="I6" t="s">
        <v>83</v>
      </c>
      <c r="J6" t="s">
        <v>27</v>
      </c>
    </row>
    <row r="7" spans="1:10" x14ac:dyDescent="0.3">
      <c r="A7" t="s">
        <v>71</v>
      </c>
      <c r="B7" t="s">
        <v>75</v>
      </c>
      <c r="C7">
        <v>2</v>
      </c>
      <c r="D7" t="s">
        <v>82</v>
      </c>
      <c r="E7" t="s">
        <v>58</v>
      </c>
      <c r="F7" t="str">
        <f>"42081325381419695"</f>
        <v>42081325381419695</v>
      </c>
      <c r="G7" t="s">
        <v>75</v>
      </c>
      <c r="H7" t="b">
        <v>0</v>
      </c>
      <c r="I7" t="s">
        <v>84</v>
      </c>
      <c r="J7" t="s">
        <v>27</v>
      </c>
    </row>
    <row r="8" spans="1:10" x14ac:dyDescent="0.3">
      <c r="A8" t="s">
        <v>71</v>
      </c>
      <c r="B8" t="s">
        <v>72</v>
      </c>
      <c r="C8">
        <v>1</v>
      </c>
      <c r="D8" t="s">
        <v>85</v>
      </c>
      <c r="E8" t="s">
        <v>61</v>
      </c>
      <c r="F8" t="str">
        <f>"42297405554014963"</f>
        <v>42297405554014963</v>
      </c>
      <c r="G8" t="s">
        <v>72</v>
      </c>
      <c r="H8" t="b">
        <v>0</v>
      </c>
      <c r="I8" t="s">
        <v>86</v>
      </c>
      <c r="J8" t="s">
        <v>27</v>
      </c>
    </row>
    <row r="9" spans="1:10" x14ac:dyDescent="0.3">
      <c r="A9" t="s">
        <v>71</v>
      </c>
      <c r="B9" t="s">
        <v>87</v>
      </c>
      <c r="C9">
        <v>2</v>
      </c>
      <c r="D9" t="s">
        <v>85</v>
      </c>
      <c r="E9" t="s">
        <v>61</v>
      </c>
      <c r="F9" t="str">
        <f>"42070193877038611"</f>
        <v>42070193877038611</v>
      </c>
      <c r="G9" t="s">
        <v>75</v>
      </c>
      <c r="H9" t="b">
        <v>0</v>
      </c>
      <c r="I9" t="s">
        <v>88</v>
      </c>
      <c r="J9" t="s">
        <v>27</v>
      </c>
    </row>
    <row r="10" spans="1:10" x14ac:dyDescent="0.3">
      <c r="A10" t="s">
        <v>71</v>
      </c>
      <c r="B10" t="s">
        <v>72</v>
      </c>
      <c r="C10">
        <v>1</v>
      </c>
      <c r="D10" t="s">
        <v>89</v>
      </c>
      <c r="E10" t="s">
        <v>63</v>
      </c>
      <c r="F10" t="str">
        <f>"42023144318395713"</f>
        <v>42023144318395713</v>
      </c>
      <c r="G10" t="s">
        <v>72</v>
      </c>
      <c r="H10" t="b">
        <v>0</v>
      </c>
      <c r="I10" t="s">
        <v>90</v>
      </c>
      <c r="J10" t="s">
        <v>27</v>
      </c>
    </row>
    <row r="11" spans="1:10" x14ac:dyDescent="0.3">
      <c r="A11" t="s">
        <v>71</v>
      </c>
      <c r="B11" t="s">
        <v>91</v>
      </c>
      <c r="C11">
        <v>2</v>
      </c>
      <c r="D11" t="s">
        <v>89</v>
      </c>
      <c r="E11" t="s">
        <v>63</v>
      </c>
      <c r="F11" t="str">
        <f>"42281829340530258"</f>
        <v>42281829340530258</v>
      </c>
      <c r="G11" t="s">
        <v>75</v>
      </c>
      <c r="H11" t="b">
        <v>0</v>
      </c>
      <c r="I11" t="s">
        <v>92</v>
      </c>
      <c r="J11" t="s">
        <v>27</v>
      </c>
    </row>
    <row r="12" spans="1:10" x14ac:dyDescent="0.3">
      <c r="A12" t="s">
        <v>71</v>
      </c>
      <c r="B12" t="s">
        <v>77</v>
      </c>
      <c r="C12">
        <v>1</v>
      </c>
      <c r="D12" t="s">
        <v>93</v>
      </c>
      <c r="E12" t="s">
        <v>65</v>
      </c>
      <c r="F12" t="str">
        <f>"42567332008535190"</f>
        <v>42567332008535190</v>
      </c>
      <c r="G12" t="s">
        <v>72</v>
      </c>
      <c r="H12" t="b">
        <v>0</v>
      </c>
      <c r="I12" t="s">
        <v>94</v>
      </c>
      <c r="J12" t="s">
        <v>27</v>
      </c>
    </row>
    <row r="13" spans="1:10" x14ac:dyDescent="0.3">
      <c r="A13" t="s">
        <v>71</v>
      </c>
      <c r="B13" t="s">
        <v>80</v>
      </c>
      <c r="C13">
        <v>2</v>
      </c>
      <c r="D13" t="s">
        <v>93</v>
      </c>
      <c r="E13" t="s">
        <v>65</v>
      </c>
      <c r="F13" t="str">
        <f>"42829516148384133"</f>
        <v>42829516148384133</v>
      </c>
      <c r="G13" t="s">
        <v>75</v>
      </c>
      <c r="H13" t="b">
        <v>0</v>
      </c>
      <c r="I13" t="s">
        <v>95</v>
      </c>
      <c r="J13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8390-68D8-485C-894D-0946D4901268}">
  <dimension ref="A1:K7"/>
  <sheetViews>
    <sheetView tabSelected="1" topLeftCell="E1" workbookViewId="0">
      <selection activeCell="I8" sqref="I8"/>
    </sheetView>
  </sheetViews>
  <sheetFormatPr defaultRowHeight="14.4" x14ac:dyDescent="0.3"/>
  <cols>
    <col min="1" max="1" width="24.109375" bestFit="1" customWidth="1"/>
    <col min="2" max="2" width="20.44140625" bestFit="1" customWidth="1"/>
    <col min="3" max="3" width="30.5546875" bestFit="1" customWidth="1"/>
    <col min="4" max="4" width="49.109375" bestFit="1" customWidth="1"/>
    <col min="5" max="5" width="19.6640625" bestFit="1" customWidth="1"/>
    <col min="6" max="6" width="32.109375" bestFit="1" customWidth="1"/>
    <col min="7" max="7" width="20.88671875" bestFit="1" customWidth="1"/>
    <col min="8" max="8" width="38.5546875" bestFit="1" customWidth="1"/>
    <col min="9" max="9" width="21" bestFit="1" customWidth="1"/>
    <col min="10" max="10" width="31.77734375" bestFit="1" customWidth="1"/>
    <col min="11" max="11" width="15" bestFit="1" customWidth="1"/>
  </cols>
  <sheetData>
    <row r="1" spans="1:11" x14ac:dyDescent="0.3">
      <c r="A1" t="s">
        <v>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67</v>
      </c>
      <c r="H1" t="s">
        <v>68</v>
      </c>
      <c r="I1" t="s">
        <v>4</v>
      </c>
      <c r="J1" t="s">
        <v>5</v>
      </c>
      <c r="K1" t="s">
        <v>6</v>
      </c>
    </row>
    <row r="2" spans="1:11" x14ac:dyDescent="0.3">
      <c r="A2" t="s">
        <v>101</v>
      </c>
      <c r="B2" t="s">
        <v>102</v>
      </c>
      <c r="C2" t="s">
        <v>82</v>
      </c>
      <c r="D2" t="s">
        <v>58</v>
      </c>
      <c r="E2" t="s">
        <v>103</v>
      </c>
      <c r="F2" t="s">
        <v>74</v>
      </c>
      <c r="G2" t="s">
        <v>73</v>
      </c>
      <c r="H2" t="s">
        <v>52</v>
      </c>
      <c r="I2" t="str">
        <f>"42768781525948699"</f>
        <v>42768781525948699</v>
      </c>
      <c r="J2" t="s">
        <v>104</v>
      </c>
      <c r="K2" t="s">
        <v>27</v>
      </c>
    </row>
    <row r="3" spans="1:11" x14ac:dyDescent="0.3">
      <c r="A3" t="s">
        <v>101</v>
      </c>
      <c r="B3" t="s">
        <v>102</v>
      </c>
      <c r="C3" t="s">
        <v>85</v>
      </c>
      <c r="D3" t="s">
        <v>61</v>
      </c>
      <c r="E3" t="s">
        <v>105</v>
      </c>
      <c r="F3" t="s">
        <v>76</v>
      </c>
      <c r="G3" t="s">
        <v>73</v>
      </c>
      <c r="H3" t="s">
        <v>52</v>
      </c>
      <c r="I3" t="str">
        <f>"42227365172646688"</f>
        <v>42227365172646688</v>
      </c>
      <c r="J3" t="s">
        <v>106</v>
      </c>
      <c r="K3" t="s">
        <v>27</v>
      </c>
    </row>
    <row r="4" spans="1:11" x14ac:dyDescent="0.3">
      <c r="A4" t="s">
        <v>101</v>
      </c>
      <c r="B4" t="s">
        <v>102</v>
      </c>
      <c r="C4" t="s">
        <v>78</v>
      </c>
      <c r="D4" t="s">
        <v>55</v>
      </c>
      <c r="E4" t="s">
        <v>107</v>
      </c>
      <c r="F4" t="s">
        <v>83</v>
      </c>
      <c r="G4" t="s">
        <v>82</v>
      </c>
      <c r="H4" t="s">
        <v>58</v>
      </c>
      <c r="I4" t="str">
        <f>"42365883439290450"</f>
        <v>42365883439290450</v>
      </c>
      <c r="J4" t="s">
        <v>108</v>
      </c>
      <c r="K4" t="s">
        <v>27</v>
      </c>
    </row>
    <row r="5" spans="1:11" x14ac:dyDescent="0.3">
      <c r="A5" t="s">
        <v>101</v>
      </c>
      <c r="B5" t="s">
        <v>102</v>
      </c>
      <c r="C5" t="s">
        <v>85</v>
      </c>
      <c r="D5" t="s">
        <v>61</v>
      </c>
      <c r="E5" t="s">
        <v>109</v>
      </c>
      <c r="F5" t="s">
        <v>84</v>
      </c>
      <c r="G5" t="s">
        <v>82</v>
      </c>
      <c r="H5" t="s">
        <v>58</v>
      </c>
      <c r="I5" t="str">
        <f>"42966464109699218"</f>
        <v>42966464109699218</v>
      </c>
      <c r="J5" t="s">
        <v>110</v>
      </c>
      <c r="K5" t="s">
        <v>27</v>
      </c>
    </row>
    <row r="6" spans="1:11" x14ac:dyDescent="0.3">
      <c r="A6" t="s">
        <v>101</v>
      </c>
      <c r="B6" t="s">
        <v>102</v>
      </c>
      <c r="C6" t="s">
        <v>89</v>
      </c>
      <c r="D6" t="s">
        <v>63</v>
      </c>
      <c r="E6" t="s">
        <v>111</v>
      </c>
      <c r="F6" t="s">
        <v>86</v>
      </c>
      <c r="G6" t="s">
        <v>85</v>
      </c>
      <c r="H6" t="s">
        <v>61</v>
      </c>
      <c r="I6" t="str">
        <f>"42600964678431836"</f>
        <v>42600964678431836</v>
      </c>
      <c r="J6" t="s">
        <v>112</v>
      </c>
      <c r="K6" t="s">
        <v>27</v>
      </c>
    </row>
    <row r="7" spans="1:11" x14ac:dyDescent="0.3">
      <c r="A7" t="s">
        <v>101</v>
      </c>
      <c r="B7" t="s">
        <v>102</v>
      </c>
      <c r="C7" t="s">
        <v>93</v>
      </c>
      <c r="D7" t="s">
        <v>65</v>
      </c>
      <c r="E7" t="s">
        <v>113</v>
      </c>
      <c r="F7" t="s">
        <v>90</v>
      </c>
      <c r="G7" t="s">
        <v>89</v>
      </c>
      <c r="H7" t="s">
        <v>63</v>
      </c>
      <c r="I7" t="str">
        <f>"42312303098103851"</f>
        <v>42312303098103851</v>
      </c>
      <c r="J7" t="s">
        <v>114</v>
      </c>
      <c r="K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</vt:lpstr>
      <vt:lpstr>Route</vt:lpstr>
      <vt:lpstr>RouteGroups</vt:lpstr>
      <vt:lpstr>Questions</vt:lpstr>
      <vt:lpstr>Options</vt:lpstr>
      <vt:lpstr>OptionRules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Russett, Jacob</dc:creator>
  <cp:lastModifiedBy>Russett, Jacob</cp:lastModifiedBy>
  <dcterms:created xsi:type="dcterms:W3CDTF">2022-08-11T15:46:20Z</dcterms:created>
  <dcterms:modified xsi:type="dcterms:W3CDTF">2022-08-11T16:00:29Z</dcterms:modified>
</cp:coreProperties>
</file>